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ovino/Documents/Torneo sniper elite/"/>
    </mc:Choice>
  </mc:AlternateContent>
  <xr:revisionPtr revIDLastSave="0" documentId="13_ncr:1_{499CA06C-0E83-5948-A96E-64BC5EEF9C43}" xr6:coauthVersionLast="47" xr6:coauthVersionMax="47" xr10:uidLastSave="{00000000-0000-0000-0000-000000000000}"/>
  <bookViews>
    <workbookView xWindow="0" yWindow="760" windowWidth="30240" windowHeight="17780" activeTab="4" xr2:uid="{4EB38A51-5034-EC45-B2AB-457B688BA547}"/>
  </bookViews>
  <sheets>
    <sheet name="Fecha 1 " sheetId="1" r:id="rId1"/>
    <sheet name="Fecha 2" sheetId="2" r:id="rId2"/>
    <sheet name="Acumulado" sheetId="3" r:id="rId3"/>
    <sheet name="Detalle" sheetId="4" r:id="rId4"/>
    <sheet name="Datos" sheetId="5" r:id="rId5"/>
  </sheets>
  <definedNames>
    <definedName name="_xlnm._FilterDatabase" localSheetId="1" hidden="1">'Fecha 2'!$C$5:$AB$14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5" l="1"/>
  <c r="E14" i="5"/>
  <c r="E13" i="5"/>
  <c r="E12" i="5"/>
  <c r="E11" i="5"/>
  <c r="E10" i="5"/>
  <c r="E9" i="5"/>
  <c r="E8" i="5"/>
  <c r="E7" i="5"/>
  <c r="E6" i="5"/>
  <c r="E5" i="5"/>
  <c r="F24" i="3"/>
  <c r="F25" i="3"/>
  <c r="F26" i="3"/>
  <c r="F27" i="3"/>
  <c r="F28" i="3"/>
  <c r="F29" i="3"/>
  <c r="F30" i="3"/>
  <c r="F31" i="3"/>
  <c r="F32" i="3"/>
  <c r="F23" i="3"/>
  <c r="F22" i="3"/>
  <c r="AJ11" i="2"/>
  <c r="AJ13" i="2"/>
  <c r="AJ15" i="2"/>
  <c r="AI15" i="2"/>
  <c r="AH15" i="2"/>
  <c r="AI14" i="2"/>
  <c r="AH14" i="2"/>
  <c r="AJ14" i="2" s="1"/>
  <c r="AI13" i="2"/>
  <c r="AH13" i="2"/>
  <c r="AI12" i="2"/>
  <c r="AH12" i="2"/>
  <c r="AI11" i="2"/>
  <c r="AH11" i="2"/>
  <c r="AI10" i="2"/>
  <c r="AH10" i="2"/>
  <c r="AJ10" i="2" s="1"/>
  <c r="AI9" i="2"/>
  <c r="AJ9" i="2" s="1"/>
  <c r="AH9" i="2"/>
  <c r="AI8" i="2"/>
  <c r="AH8" i="2"/>
  <c r="AI7" i="2"/>
  <c r="AH7" i="2"/>
  <c r="AI6" i="2"/>
  <c r="AH6" i="2"/>
  <c r="AI5" i="2"/>
  <c r="AJ5" i="2" s="1"/>
  <c r="AH5" i="2"/>
  <c r="AJ12" i="1"/>
  <c r="AJ13" i="1"/>
  <c r="AH6" i="1"/>
  <c r="AI6" i="1"/>
  <c r="AJ6" i="1" s="1"/>
  <c r="AH7" i="1"/>
  <c r="AI7" i="1"/>
  <c r="AJ7" i="1" s="1"/>
  <c r="AH8" i="1"/>
  <c r="AI8" i="1"/>
  <c r="AH9" i="1"/>
  <c r="AI9" i="1"/>
  <c r="AH10" i="1"/>
  <c r="AJ10" i="1" s="1"/>
  <c r="AI10" i="1"/>
  <c r="AH11" i="1"/>
  <c r="AI11" i="1"/>
  <c r="AJ11" i="1" s="1"/>
  <c r="AH12" i="1"/>
  <c r="AI12" i="1"/>
  <c r="AH13" i="1"/>
  <c r="AI13" i="1"/>
  <c r="AH14" i="1"/>
  <c r="AI14" i="1"/>
  <c r="AJ14" i="1" s="1"/>
  <c r="AH15" i="1"/>
  <c r="AI15" i="1"/>
  <c r="AJ15" i="1" s="1"/>
  <c r="AI5" i="1"/>
  <c r="AH5" i="1"/>
  <c r="AA15" i="2"/>
  <c r="AA14" i="2"/>
  <c r="AA13" i="2"/>
  <c r="AA12" i="2"/>
  <c r="AA11" i="2"/>
  <c r="AA10" i="2"/>
  <c r="AA9" i="2"/>
  <c r="AA8" i="2"/>
  <c r="AA7" i="2"/>
  <c r="AA6" i="2"/>
  <c r="AA5" i="2"/>
  <c r="W15" i="2"/>
  <c r="W14" i="2"/>
  <c r="W13" i="2"/>
  <c r="W12" i="2"/>
  <c r="W11" i="2"/>
  <c r="W10" i="2"/>
  <c r="W9" i="2"/>
  <c r="W8" i="2"/>
  <c r="W7" i="2"/>
  <c r="W6" i="2"/>
  <c r="W5" i="2"/>
  <c r="S15" i="2"/>
  <c r="S14" i="2"/>
  <c r="S13" i="2"/>
  <c r="S12" i="2"/>
  <c r="S11" i="2"/>
  <c r="S10" i="2"/>
  <c r="S9" i="2"/>
  <c r="S8" i="2"/>
  <c r="S7" i="2"/>
  <c r="S6" i="2"/>
  <c r="S5" i="2"/>
  <c r="O15" i="2"/>
  <c r="O14" i="2"/>
  <c r="O13" i="2"/>
  <c r="O12" i="2"/>
  <c r="O11" i="2"/>
  <c r="O10" i="2"/>
  <c r="O9" i="2"/>
  <c r="O8" i="2"/>
  <c r="O7" i="2"/>
  <c r="O6" i="2"/>
  <c r="O5" i="2"/>
  <c r="K15" i="2"/>
  <c r="K14" i="2"/>
  <c r="K13" i="2"/>
  <c r="K12" i="2"/>
  <c r="K11" i="2"/>
  <c r="K10" i="2"/>
  <c r="K9" i="2"/>
  <c r="K8" i="2"/>
  <c r="K7" i="2"/>
  <c r="K6" i="2"/>
  <c r="K5" i="2"/>
  <c r="G6" i="2"/>
  <c r="G7" i="2"/>
  <c r="G8" i="2"/>
  <c r="G9" i="2"/>
  <c r="G10" i="2"/>
  <c r="G11" i="2"/>
  <c r="G12" i="2"/>
  <c r="G13" i="2"/>
  <c r="G14" i="2"/>
  <c r="G15" i="2"/>
  <c r="G5" i="2"/>
  <c r="AA15" i="1"/>
  <c r="AA14" i="1"/>
  <c r="AA13" i="1"/>
  <c r="AA12" i="1"/>
  <c r="AA11" i="1"/>
  <c r="AA10" i="1"/>
  <c r="AA9" i="1"/>
  <c r="AA8" i="1"/>
  <c r="AA7" i="1"/>
  <c r="AA6" i="1"/>
  <c r="AA5" i="1"/>
  <c r="W15" i="1"/>
  <c r="W14" i="1"/>
  <c r="W13" i="1"/>
  <c r="W12" i="1"/>
  <c r="W11" i="1"/>
  <c r="W10" i="1"/>
  <c r="W9" i="1"/>
  <c r="W8" i="1"/>
  <c r="W7" i="1"/>
  <c r="W6" i="1"/>
  <c r="W5" i="1"/>
  <c r="S15" i="1"/>
  <c r="S14" i="1"/>
  <c r="S13" i="1"/>
  <c r="S12" i="1"/>
  <c r="S11" i="1"/>
  <c r="S10" i="1"/>
  <c r="S9" i="1"/>
  <c r="S8" i="1"/>
  <c r="S7" i="1"/>
  <c r="S6" i="1"/>
  <c r="S5" i="1"/>
  <c r="O15" i="1"/>
  <c r="O14" i="1"/>
  <c r="O13" i="1"/>
  <c r="O12" i="1"/>
  <c r="O11" i="1"/>
  <c r="O10" i="1"/>
  <c r="O9" i="1"/>
  <c r="O8" i="1"/>
  <c r="O7" i="1"/>
  <c r="O6" i="1"/>
  <c r="O5" i="1"/>
  <c r="K15" i="1"/>
  <c r="K14" i="1"/>
  <c r="K13" i="1"/>
  <c r="K12" i="1"/>
  <c r="K11" i="1"/>
  <c r="K10" i="1"/>
  <c r="K9" i="1"/>
  <c r="K8" i="1"/>
  <c r="K7" i="1"/>
  <c r="K6" i="1"/>
  <c r="K5" i="1"/>
  <c r="G5" i="1"/>
  <c r="G6" i="1"/>
  <c r="G7" i="1"/>
  <c r="G8" i="1"/>
  <c r="G9" i="1"/>
  <c r="G10" i="1"/>
  <c r="G11" i="1"/>
  <c r="G12" i="1"/>
  <c r="G14" i="1"/>
  <c r="G15" i="1"/>
  <c r="AB15" i="1" s="1"/>
  <c r="AD15" i="1" s="1"/>
  <c r="G13" i="1"/>
  <c r="Z15" i="3"/>
  <c r="AA15" i="3" s="1"/>
  <c r="Y15" i="3"/>
  <c r="X15" i="3"/>
  <c r="Z14" i="3"/>
  <c r="Y14" i="3"/>
  <c r="X14" i="3"/>
  <c r="Z13" i="3"/>
  <c r="Y13" i="3"/>
  <c r="X13" i="3"/>
  <c r="Z12" i="3"/>
  <c r="Y12" i="3"/>
  <c r="X12" i="3"/>
  <c r="Z11" i="3"/>
  <c r="Y11" i="3"/>
  <c r="X11" i="3"/>
  <c r="Z10" i="3"/>
  <c r="Y10" i="3"/>
  <c r="X10" i="3"/>
  <c r="Z9" i="3"/>
  <c r="Y9" i="3"/>
  <c r="X9" i="3"/>
  <c r="Z8" i="3"/>
  <c r="Y8" i="3"/>
  <c r="X8" i="3"/>
  <c r="Z7" i="3"/>
  <c r="Y7" i="3"/>
  <c r="X7" i="3"/>
  <c r="Z6" i="3"/>
  <c r="Y6" i="3"/>
  <c r="X6" i="3"/>
  <c r="Z5" i="3"/>
  <c r="Y5" i="3"/>
  <c r="X5" i="3"/>
  <c r="V15" i="3"/>
  <c r="W15" i="3" s="1"/>
  <c r="U15" i="3"/>
  <c r="T15" i="3"/>
  <c r="V14" i="3"/>
  <c r="U14" i="3"/>
  <c r="T14" i="3"/>
  <c r="V13" i="3"/>
  <c r="U13" i="3"/>
  <c r="T13" i="3"/>
  <c r="V12" i="3"/>
  <c r="U12" i="3"/>
  <c r="T12" i="3"/>
  <c r="V11" i="3"/>
  <c r="U11" i="3"/>
  <c r="T11" i="3"/>
  <c r="V10" i="3"/>
  <c r="U10" i="3"/>
  <c r="T10" i="3"/>
  <c r="V9" i="3"/>
  <c r="U9" i="3"/>
  <c r="T9" i="3"/>
  <c r="V8" i="3"/>
  <c r="U8" i="3"/>
  <c r="T8" i="3"/>
  <c r="V7" i="3"/>
  <c r="U7" i="3"/>
  <c r="T7" i="3"/>
  <c r="V6" i="3"/>
  <c r="U6" i="3"/>
  <c r="T6" i="3"/>
  <c r="V5" i="3"/>
  <c r="U5" i="3"/>
  <c r="T5" i="3"/>
  <c r="R15" i="3"/>
  <c r="S15" i="3" s="1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N15" i="3"/>
  <c r="O15" i="3" s="1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K14" i="3" s="1"/>
  <c r="H15" i="3"/>
  <c r="I15" i="3"/>
  <c r="J15" i="3"/>
  <c r="K15" i="3" s="1"/>
  <c r="J5" i="3"/>
  <c r="I5" i="3"/>
  <c r="H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G13" i="3" s="1"/>
  <c r="D14" i="3"/>
  <c r="E14" i="3"/>
  <c r="F14" i="3"/>
  <c r="D15" i="3"/>
  <c r="E15" i="3"/>
  <c r="F15" i="3"/>
  <c r="G15" i="3" s="1"/>
  <c r="E5" i="3"/>
  <c r="F5" i="3"/>
  <c r="D5" i="3"/>
  <c r="AB7" i="2"/>
  <c r="AB15" i="2"/>
  <c r="AE15" i="2" s="1"/>
  <c r="AB5" i="2"/>
  <c r="AD5" i="2" s="1"/>
  <c r="AB6" i="2"/>
  <c r="AB8" i="2"/>
  <c r="AD8" i="2" s="1"/>
  <c r="AB9" i="2"/>
  <c r="AE9" i="2" s="1"/>
  <c r="AB10" i="2"/>
  <c r="AE10" i="2" s="1"/>
  <c r="AB11" i="2"/>
  <c r="AB12" i="2"/>
  <c r="AE12" i="2" s="1"/>
  <c r="AB14" i="2"/>
  <c r="AD14" i="2" s="1"/>
  <c r="AB13" i="2"/>
  <c r="AB6" i="1"/>
  <c r="AE6" i="1" s="1"/>
  <c r="AB7" i="1"/>
  <c r="AB8" i="1"/>
  <c r="AB9" i="1"/>
  <c r="AB10" i="1"/>
  <c r="AB11" i="1"/>
  <c r="AB12" i="1"/>
  <c r="AE12" i="1" s="1"/>
  <c r="AB5" i="1"/>
  <c r="AB14" i="1"/>
  <c r="AD14" i="1" s="1"/>
  <c r="AJ9" i="1" l="1"/>
  <c r="AJ8" i="1"/>
  <c r="AJ6" i="2"/>
  <c r="AJ7" i="2"/>
  <c r="AJ12" i="2"/>
  <c r="AJ5" i="1"/>
  <c r="AJ8" i="2"/>
  <c r="AD7" i="1"/>
  <c r="O7" i="3"/>
  <c r="S6" i="3"/>
  <c r="W5" i="3"/>
  <c r="AA14" i="3"/>
  <c r="AD5" i="1"/>
  <c r="O6" i="3"/>
  <c r="S5" i="3"/>
  <c r="W14" i="3"/>
  <c r="AA13" i="3"/>
  <c r="G12" i="3"/>
  <c r="K13" i="3"/>
  <c r="O10" i="3"/>
  <c r="W8" i="3"/>
  <c r="AD7" i="2"/>
  <c r="AA7" i="3"/>
  <c r="G7" i="3"/>
  <c r="K8" i="3"/>
  <c r="S10" i="3"/>
  <c r="AD15" i="2"/>
  <c r="AD13" i="2"/>
  <c r="AD12" i="2"/>
  <c r="G5" i="3"/>
  <c r="K10" i="3"/>
  <c r="O13" i="3"/>
  <c r="AD11" i="2"/>
  <c r="G11" i="3"/>
  <c r="K5" i="3"/>
  <c r="K12" i="3"/>
  <c r="O11" i="3"/>
  <c r="O14" i="3"/>
  <c r="S13" i="3"/>
  <c r="W9" i="3"/>
  <c r="W12" i="3"/>
  <c r="AA8" i="3"/>
  <c r="AA11" i="3"/>
  <c r="G14" i="3"/>
  <c r="O8" i="3"/>
  <c r="W6" i="3"/>
  <c r="AA5" i="3"/>
  <c r="G10" i="3"/>
  <c r="K11" i="3"/>
  <c r="AA12" i="3"/>
  <c r="S7" i="3"/>
  <c r="W11" i="3"/>
  <c r="AA10" i="3"/>
  <c r="S9" i="3"/>
  <c r="O12" i="3"/>
  <c r="S11" i="3"/>
  <c r="W10" i="3"/>
  <c r="AA9" i="3"/>
  <c r="G6" i="3"/>
  <c r="K7" i="3"/>
  <c r="O9" i="3"/>
  <c r="S8" i="3"/>
  <c r="W7" i="3"/>
  <c r="AA6" i="3"/>
  <c r="O5" i="3"/>
  <c r="S14" i="3"/>
  <c r="W13" i="3"/>
  <c r="S12" i="3"/>
  <c r="K6" i="3"/>
  <c r="G8" i="3"/>
  <c r="K9" i="3"/>
  <c r="AE8" i="2"/>
  <c r="AD9" i="2"/>
  <c r="AE7" i="2"/>
  <c r="AI5" i="3"/>
  <c r="AI9" i="3"/>
  <c r="AH6" i="3"/>
  <c r="AI12" i="3"/>
  <c r="AH5" i="3"/>
  <c r="AI8" i="3"/>
  <c r="G9" i="3"/>
  <c r="AH9" i="3"/>
  <c r="AH8" i="3"/>
  <c r="AE14" i="2"/>
  <c r="AD10" i="2"/>
  <c r="AE6" i="2"/>
  <c r="AE13" i="2"/>
  <c r="AE11" i="2"/>
  <c r="AI13" i="3"/>
  <c r="AB13" i="1"/>
  <c r="AE13" i="1" s="1"/>
  <c r="AI7" i="3"/>
  <c r="AH13" i="3"/>
  <c r="AI11" i="3"/>
  <c r="AI15" i="3"/>
  <c r="AJ15" i="3" s="1"/>
  <c r="AH11" i="3"/>
  <c r="AI14" i="3"/>
  <c r="AI10" i="3"/>
  <c r="AH14" i="3"/>
  <c r="AH7" i="3"/>
  <c r="AH12" i="3"/>
  <c r="AI6" i="3"/>
  <c r="AH15" i="3"/>
  <c r="AH10" i="3"/>
  <c r="T17" i="2"/>
  <c r="AE5" i="2"/>
  <c r="X17" i="2"/>
  <c r="AD6" i="2"/>
  <c r="D17" i="2"/>
  <c r="P17" i="2"/>
  <c r="L17" i="2"/>
  <c r="H17" i="2"/>
  <c r="AE10" i="1"/>
  <c r="AD10" i="1"/>
  <c r="AE11" i="1"/>
  <c r="AD9" i="1"/>
  <c r="AD12" i="1"/>
  <c r="AE8" i="1"/>
  <c r="AD11" i="1"/>
  <c r="AE5" i="1"/>
  <c r="AD6" i="1"/>
  <c r="AE7" i="1"/>
  <c r="AD8" i="1"/>
  <c r="AE9" i="1"/>
  <c r="AE15" i="1"/>
  <c r="AE14" i="1"/>
  <c r="AJ6" i="3" l="1"/>
  <c r="AJ13" i="3"/>
  <c r="AJ10" i="3"/>
  <c r="AJ12" i="3"/>
  <c r="AJ9" i="3"/>
  <c r="AJ5" i="3"/>
  <c r="AJ7" i="3"/>
  <c r="AJ14" i="3"/>
  <c r="AJ8" i="3"/>
  <c r="AJ11" i="3"/>
  <c r="AD13" i="1"/>
  <c r="T17" i="1"/>
  <c r="X17" i="1"/>
  <c r="P17" i="1"/>
  <c r="L17" i="1"/>
  <c r="D17" i="1"/>
  <c r="H17" i="1"/>
  <c r="AB5" i="3" l="1"/>
  <c r="H17" i="3" l="1"/>
  <c r="AD5" i="3"/>
  <c r="P17" i="3"/>
  <c r="L17" i="3"/>
  <c r="X17" i="3"/>
  <c r="AE5" i="3"/>
  <c r="T17" i="3"/>
  <c r="AB7" i="3"/>
  <c r="AB13" i="3"/>
  <c r="AB11" i="3"/>
  <c r="AB9" i="3"/>
  <c r="AB15" i="3"/>
  <c r="AB12" i="3"/>
  <c r="AB14" i="3"/>
  <c r="AB10" i="3"/>
  <c r="AB8" i="3"/>
  <c r="AE7" i="3" l="1"/>
  <c r="AD7" i="3"/>
  <c r="AD11" i="3"/>
  <c r="AE11" i="3"/>
  <c r="AE10" i="3"/>
  <c r="AD10" i="3"/>
  <c r="AD14" i="3"/>
  <c r="AE14" i="3"/>
  <c r="AD12" i="3"/>
  <c r="AE12" i="3"/>
  <c r="AD9" i="3"/>
  <c r="AE9" i="3"/>
  <c r="AE13" i="3"/>
  <c r="AD13" i="3"/>
  <c r="AD8" i="3"/>
  <c r="AE8" i="3"/>
  <c r="AD15" i="3"/>
  <c r="AE15" i="3"/>
  <c r="D17" i="3"/>
  <c r="AB6" i="3"/>
  <c r="AE6" i="3" l="1"/>
  <c r="AD6" i="3"/>
</calcChain>
</file>

<file path=xl/sharedStrings.xml><?xml version="1.0" encoding="utf-8"?>
<sst xmlns="http://schemas.openxmlformats.org/spreadsheetml/2006/main" count="453" uniqueCount="64">
  <si>
    <t>Pipe</t>
  </si>
  <si>
    <t>Kari</t>
  </si>
  <si>
    <t>Pablo</t>
  </si>
  <si>
    <t>Carlos</t>
  </si>
  <si>
    <t>Fer</t>
  </si>
  <si>
    <t>Edson</t>
  </si>
  <si>
    <t>Arturo</t>
  </si>
  <si>
    <t>Oscar</t>
  </si>
  <si>
    <t>Juanito</t>
  </si>
  <si>
    <t>Brandon</t>
  </si>
  <si>
    <t>Fecha 1</t>
  </si>
  <si>
    <t>Centro Alpino</t>
  </si>
  <si>
    <t>Patio Maniobras</t>
  </si>
  <si>
    <t>Ciudad Destruida</t>
  </si>
  <si>
    <t>TOTAL</t>
  </si>
  <si>
    <t>Saint Reymonds</t>
  </si>
  <si>
    <t>Chateau</t>
  </si>
  <si>
    <t xml:space="preserve">1er </t>
  </si>
  <si>
    <t>2do</t>
  </si>
  <si>
    <t>3ro</t>
  </si>
  <si>
    <t>4to</t>
  </si>
  <si>
    <t>5to</t>
  </si>
  <si>
    <t>6to</t>
  </si>
  <si>
    <t>7mo</t>
  </si>
  <si>
    <t>8vo</t>
  </si>
  <si>
    <t>9vo</t>
  </si>
  <si>
    <t>Jugador</t>
  </si>
  <si>
    <t>Zona Aterrizaje</t>
  </si>
  <si>
    <t>Mejor Mapa</t>
  </si>
  <si>
    <t>-</t>
  </si>
  <si>
    <t>Tammer</t>
  </si>
  <si>
    <t>Peor Mapa</t>
  </si>
  <si>
    <t>Valores por rendimiento</t>
  </si>
  <si>
    <t>Posicion</t>
  </si>
  <si>
    <t>Ranking</t>
  </si>
  <si>
    <t>Mejor Jugador x Mapa</t>
  </si>
  <si>
    <t>Rendimiento</t>
  </si>
  <si>
    <t>Bajas</t>
  </si>
  <si>
    <t>Ratio</t>
  </si>
  <si>
    <t>Muertes</t>
  </si>
  <si>
    <t>Promedio Ratio</t>
  </si>
  <si>
    <t>Total Bajas</t>
  </si>
  <si>
    <t>Total Muertes</t>
  </si>
  <si>
    <t>Fecha 2</t>
  </si>
  <si>
    <t>10mo</t>
  </si>
  <si>
    <t>11vo</t>
  </si>
  <si>
    <t>Acumulado</t>
  </si>
  <si>
    <t>al 10-08-2025</t>
  </si>
  <si>
    <t>Fecha</t>
  </si>
  <si>
    <t>Todas</t>
  </si>
  <si>
    <t>+2</t>
  </si>
  <si>
    <t>-3</t>
  </si>
  <si>
    <t>+3</t>
  </si>
  <si>
    <t>-2</t>
  </si>
  <si>
    <t>-1</t>
  </si>
  <si>
    <t>Variacion</t>
  </si>
  <si>
    <t>Dif 1ro</t>
  </si>
  <si>
    <t>1er</t>
  </si>
  <si>
    <t>Resultados acumulados despues de la 2da fecha</t>
  </si>
  <si>
    <t>TOTALES</t>
  </si>
  <si>
    <t>Fechas jugadas</t>
  </si>
  <si>
    <t>Pos. Fecha Anterior</t>
  </si>
  <si>
    <t>Mapa</t>
  </si>
  <si>
    <t>Fecha1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</si>
</sst>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Helvetica"/>
      <family val="2"/>
    </font>
    <font>
      <sz val="10"/>
      <color theme="1"/>
      <name val="Aptos Narrow"/>
      <family val="2"/>
      <scheme val="minor"/>
    </font>
    <font>
      <b/>
      <sz val="9"/>
      <color theme="1"/>
      <name val="Aptos Narrow"/>
      <scheme val="minor"/>
    </font>
    <font>
      <sz val="9"/>
      <color theme="1"/>
      <name val="Aptos Narrow"/>
      <scheme val="minor"/>
    </font>
    <font>
      <sz val="9"/>
      <color theme="9" tint="-0.249977111117893"/>
      <name val="Aptos Narrow"/>
      <scheme val="minor"/>
    </font>
    <font>
      <sz val="9"/>
      <color rgb="FFFF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0" fontId="0" fillId="0" borderId="6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2" xfId="0" applyFont="1" applyFill="1" applyBorder="1"/>
    <xf numFmtId="14" fontId="1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0" xfId="0" applyNumberFormat="1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 textRotation="90"/>
    </xf>
    <xf numFmtId="14" fontId="1" fillId="0" borderId="4" xfId="0" applyNumberFormat="1" applyFont="1" applyBorder="1" applyAlignment="1">
      <alignment horizontal="center" vertical="center" textRotation="90"/>
    </xf>
    <xf numFmtId="14" fontId="1" fillId="0" borderId="5" xfId="0" applyNumberFormat="1" applyFont="1" applyBorder="1" applyAlignment="1">
      <alignment horizontal="center" vertical="center" textRotation="90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21F1-910D-F948-8FBD-84F7C1ED0069}">
  <dimension ref="B1:AJ17"/>
  <sheetViews>
    <sheetView showGridLines="0" workbookViewId="0">
      <selection activeCell="G30" sqref="G30"/>
    </sheetView>
  </sheetViews>
  <sheetFormatPr baseColWidth="10" defaultRowHeight="16" x14ac:dyDescent="0.2"/>
  <cols>
    <col min="1" max="1" width="3.33203125" customWidth="1"/>
    <col min="2" max="3" width="9" customWidth="1"/>
    <col min="4" max="4" width="11.1640625" customWidth="1"/>
    <col min="5" max="7" width="8" customWidth="1"/>
    <col min="8" max="8" width="11.1640625" customWidth="1"/>
    <col min="9" max="11" width="8" customWidth="1"/>
    <col min="12" max="12" width="11.1640625" customWidth="1"/>
    <col min="13" max="15" width="8" customWidth="1"/>
    <col min="16" max="16" width="11.1640625" customWidth="1"/>
    <col min="17" max="19" width="8" customWidth="1"/>
    <col min="20" max="20" width="11.1640625" customWidth="1"/>
    <col min="21" max="23" width="8" customWidth="1"/>
    <col min="24" max="24" width="11.1640625" customWidth="1"/>
    <col min="25" max="27" width="8" customWidth="1"/>
    <col min="29" max="29" width="2.5" customWidth="1"/>
    <col min="30" max="31" width="17.83203125" customWidth="1"/>
    <col min="32" max="32" width="13.6640625" customWidth="1"/>
    <col min="33" max="33" width="14.6640625" customWidth="1"/>
    <col min="34" max="36" width="14.1640625" customWidth="1"/>
  </cols>
  <sheetData>
    <row r="1" spans="2:36" x14ac:dyDescent="0.2">
      <c r="D1" s="45" t="s">
        <v>32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</row>
    <row r="2" spans="2:36" x14ac:dyDescent="0.2">
      <c r="B2" s="4">
        <v>45872</v>
      </c>
      <c r="C2" s="1"/>
      <c r="D2" s="44" t="s">
        <v>10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</row>
    <row r="3" spans="2:36" x14ac:dyDescent="0.2">
      <c r="B3" s="35" t="s">
        <v>34</v>
      </c>
      <c r="C3" s="35" t="s">
        <v>26</v>
      </c>
      <c r="D3" s="40" t="s">
        <v>16</v>
      </c>
      <c r="E3" s="41"/>
      <c r="F3" s="41"/>
      <c r="G3" s="42"/>
      <c r="H3" s="40" t="s">
        <v>11</v>
      </c>
      <c r="I3" s="41"/>
      <c r="J3" s="41"/>
      <c r="K3" s="42"/>
      <c r="L3" s="40" t="s">
        <v>13</v>
      </c>
      <c r="M3" s="41"/>
      <c r="N3" s="41"/>
      <c r="O3" s="42"/>
      <c r="P3" s="40" t="s">
        <v>12</v>
      </c>
      <c r="Q3" s="41"/>
      <c r="R3" s="41"/>
      <c r="S3" s="42"/>
      <c r="T3" s="40" t="s">
        <v>15</v>
      </c>
      <c r="U3" s="41"/>
      <c r="V3" s="41"/>
      <c r="W3" s="42"/>
      <c r="X3" s="40" t="s">
        <v>27</v>
      </c>
      <c r="Y3" s="41"/>
      <c r="Z3" s="41"/>
      <c r="AA3" s="42"/>
      <c r="AB3" s="38" t="s">
        <v>14</v>
      </c>
      <c r="AC3" s="8"/>
      <c r="AD3" s="38" t="s">
        <v>28</v>
      </c>
      <c r="AE3" s="38" t="s">
        <v>31</v>
      </c>
    </row>
    <row r="4" spans="2:36" x14ac:dyDescent="0.2">
      <c r="B4" s="36"/>
      <c r="C4" s="36"/>
      <c r="D4" s="14" t="s">
        <v>36</v>
      </c>
      <c r="E4" s="5" t="s">
        <v>37</v>
      </c>
      <c r="F4" s="5" t="s">
        <v>39</v>
      </c>
      <c r="G4" s="5" t="s">
        <v>38</v>
      </c>
      <c r="H4" s="14" t="s">
        <v>36</v>
      </c>
      <c r="I4" s="5" t="s">
        <v>37</v>
      </c>
      <c r="J4" s="5" t="s">
        <v>39</v>
      </c>
      <c r="K4" s="5" t="s">
        <v>38</v>
      </c>
      <c r="L4" s="14" t="s">
        <v>36</v>
      </c>
      <c r="M4" s="5" t="s">
        <v>37</v>
      </c>
      <c r="N4" s="5" t="s">
        <v>39</v>
      </c>
      <c r="O4" s="5" t="s">
        <v>38</v>
      </c>
      <c r="P4" s="14" t="s">
        <v>36</v>
      </c>
      <c r="Q4" s="5" t="s">
        <v>37</v>
      </c>
      <c r="R4" s="5" t="s">
        <v>39</v>
      </c>
      <c r="S4" s="5" t="s">
        <v>38</v>
      </c>
      <c r="T4" s="14" t="s">
        <v>36</v>
      </c>
      <c r="U4" s="5" t="s">
        <v>37</v>
      </c>
      <c r="V4" s="5" t="s">
        <v>39</v>
      </c>
      <c r="W4" s="5" t="s">
        <v>38</v>
      </c>
      <c r="X4" s="14" t="s">
        <v>36</v>
      </c>
      <c r="Y4" s="5" t="s">
        <v>37</v>
      </c>
      <c r="Z4" s="5" t="s">
        <v>39</v>
      </c>
      <c r="AA4" s="5" t="s">
        <v>38</v>
      </c>
      <c r="AB4" s="39"/>
      <c r="AC4" s="9"/>
      <c r="AD4" s="39"/>
      <c r="AE4" s="39"/>
      <c r="AF4" s="17"/>
      <c r="AG4" s="22" t="s">
        <v>26</v>
      </c>
      <c r="AH4" s="22" t="s">
        <v>41</v>
      </c>
      <c r="AI4" s="22" t="s">
        <v>42</v>
      </c>
      <c r="AJ4" s="22" t="s">
        <v>40</v>
      </c>
    </row>
    <row r="5" spans="2:36" x14ac:dyDescent="0.2">
      <c r="B5" s="3" t="s">
        <v>17</v>
      </c>
      <c r="C5" s="3" t="s">
        <v>4</v>
      </c>
      <c r="D5" s="15">
        <v>1585</v>
      </c>
      <c r="E5" s="3">
        <v>25</v>
      </c>
      <c r="F5" s="3">
        <v>11</v>
      </c>
      <c r="G5" s="13">
        <f t="shared" ref="G5:G12" si="0">IF(F5=0,0,(E5/F5))</f>
        <v>2.2727272727272729</v>
      </c>
      <c r="H5" s="16">
        <v>710</v>
      </c>
      <c r="I5" s="3">
        <v>10</v>
      </c>
      <c r="J5" s="3">
        <v>9</v>
      </c>
      <c r="K5" s="13">
        <f t="shared" ref="K5:K15" si="1">IF(J5=0,0,(I5/J5))</f>
        <v>1.1111111111111112</v>
      </c>
      <c r="L5" s="16">
        <v>910</v>
      </c>
      <c r="M5" s="3">
        <v>13</v>
      </c>
      <c r="N5" s="3">
        <v>8</v>
      </c>
      <c r="O5" s="13">
        <f t="shared" ref="O5:O15" si="2">IF(N5=0,0,(M5/N5))</f>
        <v>1.625</v>
      </c>
      <c r="P5" s="16">
        <v>1725</v>
      </c>
      <c r="Q5" s="3">
        <v>23</v>
      </c>
      <c r="R5" s="3">
        <v>9</v>
      </c>
      <c r="S5" s="13">
        <f t="shared" ref="S5:S15" si="3">IF(R5=0,0,(Q5/R5))</f>
        <v>2.5555555555555554</v>
      </c>
      <c r="T5" s="16">
        <v>1170</v>
      </c>
      <c r="U5" s="3">
        <v>21</v>
      </c>
      <c r="V5" s="3">
        <v>13</v>
      </c>
      <c r="W5" s="13">
        <f t="shared" ref="W5:W15" si="4">IF(V5=0,0,(U5/V5))</f>
        <v>1.6153846153846154</v>
      </c>
      <c r="X5" s="16">
        <v>1075</v>
      </c>
      <c r="Y5" s="2">
        <v>15</v>
      </c>
      <c r="Z5" s="2">
        <v>8</v>
      </c>
      <c r="AA5" s="13">
        <f t="shared" ref="AA5:AA15" si="5">IF(Z5=0,0,(Y5/Z5))</f>
        <v>1.875</v>
      </c>
      <c r="AB5" s="6">
        <f>D5+H5+L5+P5+T5+X5</f>
        <v>7175</v>
      </c>
      <c r="AC5" s="9"/>
      <c r="AD5" s="11" t="str">
        <f>IF($AB5=0,"-",INDEX($D$3:$X$3,MATCH(MAX(D5,H5,L5,P5,T5,X5),$D5:$X5,0)))</f>
        <v>Patio Maniobras</v>
      </c>
      <c r="AE5" s="11" t="str">
        <f>IF($AB5=0,"-",INDEX($D$3:$X$3,MATCH(MIN(D5,H5,L5,P5,T5,X5),$D5:$X5,0)))</f>
        <v>Centro Alpino</v>
      </c>
      <c r="AF5" s="17"/>
      <c r="AG5" s="20" t="s">
        <v>4</v>
      </c>
      <c r="AH5" s="20">
        <f t="shared" ref="AH5:AH15" si="6">E5+I5+M5+Q5+U5+Y5</f>
        <v>107</v>
      </c>
      <c r="AI5" s="20">
        <f t="shared" ref="AI5:AI15" si="7">F5+J5+N5+R5+V5+Z5</f>
        <v>58</v>
      </c>
      <c r="AJ5" s="23">
        <f t="shared" ref="AJ5:AJ15" si="8">IF(AI5=0,0,(AH5/AI5))</f>
        <v>1.8448275862068966</v>
      </c>
    </row>
    <row r="6" spans="2:36" x14ac:dyDescent="0.2">
      <c r="B6" s="3" t="s">
        <v>18</v>
      </c>
      <c r="C6" s="3" t="s">
        <v>6</v>
      </c>
      <c r="D6" s="15">
        <v>0</v>
      </c>
      <c r="E6" s="3">
        <v>11</v>
      </c>
      <c r="F6" s="3">
        <v>15</v>
      </c>
      <c r="G6" s="13">
        <f t="shared" si="0"/>
        <v>0.73333333333333328</v>
      </c>
      <c r="H6" s="16">
        <v>510</v>
      </c>
      <c r="I6" s="3">
        <v>5</v>
      </c>
      <c r="J6" s="3">
        <v>3</v>
      </c>
      <c r="K6" s="13">
        <f t="shared" si="1"/>
        <v>1.6666666666666667</v>
      </c>
      <c r="L6" s="16">
        <v>1090</v>
      </c>
      <c r="M6" s="3">
        <v>12</v>
      </c>
      <c r="N6" s="3">
        <v>7</v>
      </c>
      <c r="O6" s="13">
        <f t="shared" si="2"/>
        <v>1.7142857142857142</v>
      </c>
      <c r="P6" s="16">
        <v>910</v>
      </c>
      <c r="Q6" s="3">
        <v>11</v>
      </c>
      <c r="R6" s="3">
        <v>3</v>
      </c>
      <c r="S6" s="13">
        <f t="shared" si="3"/>
        <v>3.6666666666666665</v>
      </c>
      <c r="T6" s="16">
        <v>930</v>
      </c>
      <c r="U6" s="3">
        <v>12</v>
      </c>
      <c r="V6" s="3">
        <v>10</v>
      </c>
      <c r="W6" s="13">
        <f t="shared" si="4"/>
        <v>1.2</v>
      </c>
      <c r="X6" s="16">
        <v>755</v>
      </c>
      <c r="Y6" s="12">
        <v>14</v>
      </c>
      <c r="Z6" s="12">
        <v>10</v>
      </c>
      <c r="AA6" s="13">
        <f t="shared" si="5"/>
        <v>1.4</v>
      </c>
      <c r="AB6" s="6">
        <f t="shared" ref="AB6:AB12" si="9">D6+H6+L6+P6+T6+X6</f>
        <v>4195</v>
      </c>
      <c r="AC6" s="9"/>
      <c r="AD6" s="11" t="str">
        <f t="shared" ref="AD6:AD12" si="10">IF($AB6=0,"-",INDEX($D$3:$X$3,MATCH(MAX(D6,H6,L6,P6,T6,X6),$D6:$X6,0)))</f>
        <v>Ciudad Destruida</v>
      </c>
      <c r="AE6" s="11" t="str">
        <f t="shared" ref="AE6:AE12" si="11">IF($AB6=0,"-",INDEX($D$3:$X$3,MATCH(MIN(D6,H6,L6,P6,T6,X6),$D6:$X6,0)))</f>
        <v>Chateau</v>
      </c>
      <c r="AF6" s="17"/>
      <c r="AG6" s="20" t="s">
        <v>6</v>
      </c>
      <c r="AH6" s="20">
        <f t="shared" si="6"/>
        <v>65</v>
      </c>
      <c r="AI6" s="20">
        <f t="shared" si="7"/>
        <v>48</v>
      </c>
      <c r="AJ6" s="23">
        <f t="shared" si="8"/>
        <v>1.3541666666666667</v>
      </c>
    </row>
    <row r="7" spans="2:36" x14ac:dyDescent="0.2">
      <c r="B7" s="3" t="s">
        <v>19</v>
      </c>
      <c r="C7" s="3" t="s">
        <v>0</v>
      </c>
      <c r="D7" s="15">
        <v>0</v>
      </c>
      <c r="E7" s="3">
        <v>5</v>
      </c>
      <c r="F7" s="3">
        <v>10</v>
      </c>
      <c r="G7" s="13">
        <f t="shared" si="0"/>
        <v>0.5</v>
      </c>
      <c r="H7" s="16">
        <v>1195</v>
      </c>
      <c r="I7" s="3">
        <v>11</v>
      </c>
      <c r="J7" s="3">
        <v>4</v>
      </c>
      <c r="K7" s="13">
        <f t="shared" si="1"/>
        <v>2.75</v>
      </c>
      <c r="L7" s="16">
        <v>1035</v>
      </c>
      <c r="M7" s="3">
        <v>10</v>
      </c>
      <c r="N7" s="3">
        <v>8</v>
      </c>
      <c r="O7" s="13">
        <f t="shared" si="2"/>
        <v>1.25</v>
      </c>
      <c r="P7" s="16">
        <v>695</v>
      </c>
      <c r="Q7" s="3">
        <v>13</v>
      </c>
      <c r="R7" s="3">
        <v>13</v>
      </c>
      <c r="S7" s="13">
        <f t="shared" si="3"/>
        <v>1</v>
      </c>
      <c r="T7" s="16">
        <v>120</v>
      </c>
      <c r="U7" s="3">
        <v>4</v>
      </c>
      <c r="V7" s="3">
        <v>11</v>
      </c>
      <c r="W7" s="13">
        <f t="shared" si="4"/>
        <v>0.36363636363636365</v>
      </c>
      <c r="X7" s="16">
        <v>805</v>
      </c>
      <c r="Y7" s="12">
        <v>5</v>
      </c>
      <c r="Z7" s="12">
        <v>6</v>
      </c>
      <c r="AA7" s="13">
        <f t="shared" si="5"/>
        <v>0.83333333333333337</v>
      </c>
      <c r="AB7" s="6">
        <f t="shared" si="9"/>
        <v>3850</v>
      </c>
      <c r="AC7" s="9"/>
      <c r="AD7" s="11" t="str">
        <f t="shared" si="10"/>
        <v>Centro Alpino</v>
      </c>
      <c r="AE7" s="11" t="str">
        <f t="shared" si="11"/>
        <v>Chateau</v>
      </c>
      <c r="AF7" s="17"/>
      <c r="AG7" s="20" t="s">
        <v>5</v>
      </c>
      <c r="AH7" s="20">
        <f t="shared" si="6"/>
        <v>48</v>
      </c>
      <c r="AI7" s="20">
        <f t="shared" si="7"/>
        <v>52</v>
      </c>
      <c r="AJ7" s="23">
        <f t="shared" si="8"/>
        <v>0.92307692307692313</v>
      </c>
    </row>
    <row r="8" spans="2:36" x14ac:dyDescent="0.2">
      <c r="B8" s="3" t="s">
        <v>20</v>
      </c>
      <c r="C8" s="3" t="s">
        <v>7</v>
      </c>
      <c r="D8" s="15">
        <v>870</v>
      </c>
      <c r="E8" s="3">
        <v>21</v>
      </c>
      <c r="F8" s="3">
        <v>12</v>
      </c>
      <c r="G8" s="13">
        <f t="shared" si="0"/>
        <v>1.75</v>
      </c>
      <c r="H8" s="16">
        <v>245</v>
      </c>
      <c r="I8" s="3">
        <v>13</v>
      </c>
      <c r="J8" s="3">
        <v>12</v>
      </c>
      <c r="K8" s="13">
        <f t="shared" si="1"/>
        <v>1.0833333333333333</v>
      </c>
      <c r="L8" s="16">
        <v>890</v>
      </c>
      <c r="M8" s="3">
        <v>15</v>
      </c>
      <c r="N8" s="3">
        <v>10</v>
      </c>
      <c r="O8" s="13">
        <f t="shared" si="2"/>
        <v>1.5</v>
      </c>
      <c r="P8" s="16">
        <v>0</v>
      </c>
      <c r="Q8" s="3">
        <v>10</v>
      </c>
      <c r="R8" s="3">
        <v>12</v>
      </c>
      <c r="S8" s="13">
        <f t="shared" si="3"/>
        <v>0.83333333333333337</v>
      </c>
      <c r="T8" s="16">
        <v>610</v>
      </c>
      <c r="U8" s="3">
        <v>20</v>
      </c>
      <c r="V8" s="3">
        <v>14</v>
      </c>
      <c r="W8" s="13">
        <f t="shared" si="4"/>
        <v>1.4285714285714286</v>
      </c>
      <c r="X8" s="16">
        <v>1090</v>
      </c>
      <c r="Y8" s="12">
        <v>17</v>
      </c>
      <c r="Z8" s="12">
        <v>9</v>
      </c>
      <c r="AA8" s="13">
        <f t="shared" si="5"/>
        <v>1.8888888888888888</v>
      </c>
      <c r="AB8" s="6">
        <f t="shared" si="9"/>
        <v>3705</v>
      </c>
      <c r="AC8" s="9"/>
      <c r="AD8" s="11" t="str">
        <f t="shared" si="10"/>
        <v>Zona Aterrizaje</v>
      </c>
      <c r="AE8" s="11" t="str">
        <f t="shared" si="11"/>
        <v>Patio Maniobras</v>
      </c>
      <c r="AF8" s="17"/>
      <c r="AG8" s="20" t="s">
        <v>7</v>
      </c>
      <c r="AH8" s="20">
        <f t="shared" si="6"/>
        <v>96</v>
      </c>
      <c r="AI8" s="20">
        <f t="shared" si="7"/>
        <v>69</v>
      </c>
      <c r="AJ8" s="23">
        <f t="shared" si="8"/>
        <v>1.3913043478260869</v>
      </c>
    </row>
    <row r="9" spans="2:36" x14ac:dyDescent="0.2">
      <c r="B9" s="3" t="s">
        <v>21</v>
      </c>
      <c r="C9" s="3" t="s">
        <v>9</v>
      </c>
      <c r="D9" s="15">
        <v>350</v>
      </c>
      <c r="E9" s="3">
        <v>11</v>
      </c>
      <c r="F9" s="3">
        <v>13</v>
      </c>
      <c r="G9" s="13">
        <f t="shared" si="0"/>
        <v>0.84615384615384615</v>
      </c>
      <c r="H9" s="16">
        <v>140</v>
      </c>
      <c r="I9" s="3">
        <v>3</v>
      </c>
      <c r="J9" s="3">
        <v>8</v>
      </c>
      <c r="K9" s="13">
        <f t="shared" si="1"/>
        <v>0.375</v>
      </c>
      <c r="L9" s="16">
        <v>0</v>
      </c>
      <c r="M9" s="3">
        <v>3</v>
      </c>
      <c r="N9" s="3">
        <v>10</v>
      </c>
      <c r="O9" s="13">
        <f t="shared" si="2"/>
        <v>0.3</v>
      </c>
      <c r="P9" s="16">
        <v>380</v>
      </c>
      <c r="Q9" s="3">
        <v>8</v>
      </c>
      <c r="R9" s="3">
        <v>10</v>
      </c>
      <c r="S9" s="13">
        <f t="shared" si="3"/>
        <v>0.8</v>
      </c>
      <c r="T9" s="16">
        <v>435</v>
      </c>
      <c r="U9" s="3">
        <v>13</v>
      </c>
      <c r="V9" s="3">
        <v>10</v>
      </c>
      <c r="W9" s="13">
        <f t="shared" si="4"/>
        <v>1.3</v>
      </c>
      <c r="X9" s="16">
        <v>40</v>
      </c>
      <c r="Y9" s="12">
        <v>5</v>
      </c>
      <c r="Z9" s="12">
        <v>11</v>
      </c>
      <c r="AA9" s="13">
        <f t="shared" si="5"/>
        <v>0.45454545454545453</v>
      </c>
      <c r="AB9" s="6">
        <f t="shared" si="9"/>
        <v>1345</v>
      </c>
      <c r="AC9" s="9"/>
      <c r="AD9" s="11" t="str">
        <f t="shared" si="10"/>
        <v>Saint Reymonds</v>
      </c>
      <c r="AE9" s="11" t="str">
        <f t="shared" si="11"/>
        <v>Ciudad Destruida</v>
      </c>
      <c r="AF9" s="17"/>
      <c r="AG9" s="20" t="s">
        <v>9</v>
      </c>
      <c r="AH9" s="20">
        <f t="shared" si="6"/>
        <v>43</v>
      </c>
      <c r="AI9" s="20">
        <f t="shared" si="7"/>
        <v>62</v>
      </c>
      <c r="AJ9" s="23">
        <f t="shared" si="8"/>
        <v>0.69354838709677424</v>
      </c>
    </row>
    <row r="10" spans="2:36" x14ac:dyDescent="0.2">
      <c r="B10" s="3" t="s">
        <v>22</v>
      </c>
      <c r="C10" s="3" t="s">
        <v>5</v>
      </c>
      <c r="D10" s="15">
        <v>245</v>
      </c>
      <c r="E10" s="3">
        <v>9</v>
      </c>
      <c r="F10" s="3">
        <v>12</v>
      </c>
      <c r="G10" s="13">
        <f t="shared" si="0"/>
        <v>0.75</v>
      </c>
      <c r="H10" s="16">
        <v>460</v>
      </c>
      <c r="I10" s="3">
        <v>6</v>
      </c>
      <c r="J10" s="3">
        <v>6</v>
      </c>
      <c r="K10" s="13">
        <f t="shared" si="1"/>
        <v>1</v>
      </c>
      <c r="L10" s="16">
        <v>75</v>
      </c>
      <c r="M10" s="3">
        <v>6</v>
      </c>
      <c r="N10" s="3">
        <v>7</v>
      </c>
      <c r="O10" s="13">
        <f t="shared" si="2"/>
        <v>0.8571428571428571</v>
      </c>
      <c r="P10" s="16">
        <v>65</v>
      </c>
      <c r="Q10" s="3">
        <v>8</v>
      </c>
      <c r="R10" s="3">
        <v>11</v>
      </c>
      <c r="S10" s="13">
        <f t="shared" si="3"/>
        <v>0.72727272727272729</v>
      </c>
      <c r="T10" s="16">
        <v>50</v>
      </c>
      <c r="U10" s="3">
        <v>7</v>
      </c>
      <c r="V10" s="3">
        <v>12</v>
      </c>
      <c r="W10" s="13">
        <f t="shared" si="4"/>
        <v>0.58333333333333337</v>
      </c>
      <c r="X10" s="16">
        <v>280</v>
      </c>
      <c r="Y10" s="12">
        <v>6</v>
      </c>
      <c r="Z10" s="12">
        <v>8</v>
      </c>
      <c r="AA10" s="13">
        <f t="shared" si="5"/>
        <v>0.75</v>
      </c>
      <c r="AB10" s="6">
        <f t="shared" si="9"/>
        <v>1175</v>
      </c>
      <c r="AC10" s="9"/>
      <c r="AD10" s="11" t="str">
        <f t="shared" si="10"/>
        <v>Centro Alpino</v>
      </c>
      <c r="AE10" s="11" t="str">
        <f t="shared" si="11"/>
        <v>Saint Reymonds</v>
      </c>
      <c r="AF10" s="17"/>
      <c r="AG10" s="20" t="s">
        <v>1</v>
      </c>
      <c r="AH10" s="20">
        <f t="shared" si="6"/>
        <v>42</v>
      </c>
      <c r="AI10" s="20">
        <f t="shared" si="7"/>
        <v>56</v>
      </c>
      <c r="AJ10" s="23">
        <f t="shared" si="8"/>
        <v>0.75</v>
      </c>
    </row>
    <row r="11" spans="2:36" x14ac:dyDescent="0.2">
      <c r="B11" s="3" t="s">
        <v>23</v>
      </c>
      <c r="C11" s="3" t="s">
        <v>1</v>
      </c>
      <c r="D11" s="15">
        <v>5</v>
      </c>
      <c r="E11" s="3">
        <v>6</v>
      </c>
      <c r="F11" s="3">
        <v>12</v>
      </c>
      <c r="G11" s="13">
        <f t="shared" si="0"/>
        <v>0.5</v>
      </c>
      <c r="H11" s="16">
        <v>130</v>
      </c>
      <c r="I11" s="3">
        <v>5</v>
      </c>
      <c r="J11" s="3">
        <v>6</v>
      </c>
      <c r="K11" s="13">
        <f t="shared" si="1"/>
        <v>0.83333333333333337</v>
      </c>
      <c r="L11" s="16">
        <v>190</v>
      </c>
      <c r="M11" s="3">
        <v>8</v>
      </c>
      <c r="N11" s="3">
        <v>8</v>
      </c>
      <c r="O11" s="13">
        <f t="shared" si="2"/>
        <v>1</v>
      </c>
      <c r="P11" s="16">
        <v>0</v>
      </c>
      <c r="Q11" s="3">
        <v>2</v>
      </c>
      <c r="R11" s="3">
        <v>7</v>
      </c>
      <c r="S11" s="13">
        <f t="shared" si="3"/>
        <v>0.2857142857142857</v>
      </c>
      <c r="T11" s="16">
        <v>140</v>
      </c>
      <c r="U11" s="3">
        <v>10</v>
      </c>
      <c r="V11" s="3">
        <v>10</v>
      </c>
      <c r="W11" s="13">
        <f t="shared" si="4"/>
        <v>1</v>
      </c>
      <c r="X11" s="16">
        <v>245</v>
      </c>
      <c r="Y11" s="12">
        <v>8</v>
      </c>
      <c r="Z11" s="12">
        <v>7</v>
      </c>
      <c r="AA11" s="13">
        <f t="shared" si="5"/>
        <v>1.1428571428571428</v>
      </c>
      <c r="AB11" s="6">
        <f t="shared" si="9"/>
        <v>710</v>
      </c>
      <c r="AC11" s="9"/>
      <c r="AD11" s="11" t="str">
        <f t="shared" si="10"/>
        <v>Zona Aterrizaje</v>
      </c>
      <c r="AE11" s="11" t="str">
        <f t="shared" si="11"/>
        <v>Patio Maniobras</v>
      </c>
      <c r="AF11" s="17"/>
      <c r="AG11" s="20" t="s">
        <v>0</v>
      </c>
      <c r="AH11" s="20">
        <f t="shared" si="6"/>
        <v>39</v>
      </c>
      <c r="AI11" s="20">
        <f t="shared" si="7"/>
        <v>50</v>
      </c>
      <c r="AJ11" s="23">
        <f t="shared" si="8"/>
        <v>0.78</v>
      </c>
    </row>
    <row r="12" spans="2:36" x14ac:dyDescent="0.2">
      <c r="B12" s="3" t="s">
        <v>24</v>
      </c>
      <c r="C12" s="3" t="s">
        <v>8</v>
      </c>
      <c r="D12" s="15">
        <v>0</v>
      </c>
      <c r="E12" s="3">
        <v>10</v>
      </c>
      <c r="F12" s="3">
        <v>13</v>
      </c>
      <c r="G12" s="13">
        <f t="shared" si="0"/>
        <v>0.76923076923076927</v>
      </c>
      <c r="H12" s="16">
        <v>70</v>
      </c>
      <c r="I12" s="3">
        <v>6</v>
      </c>
      <c r="J12" s="3">
        <v>11</v>
      </c>
      <c r="K12" s="13">
        <f t="shared" si="1"/>
        <v>0.54545454545454541</v>
      </c>
      <c r="L12" s="16">
        <v>105</v>
      </c>
      <c r="M12" s="3">
        <v>8</v>
      </c>
      <c r="N12" s="3">
        <v>18</v>
      </c>
      <c r="O12" s="13">
        <f t="shared" si="2"/>
        <v>0.44444444444444442</v>
      </c>
      <c r="P12" s="16">
        <v>80</v>
      </c>
      <c r="Q12" s="3">
        <v>4</v>
      </c>
      <c r="R12" s="3">
        <v>17</v>
      </c>
      <c r="S12" s="13">
        <f t="shared" si="3"/>
        <v>0.23529411764705882</v>
      </c>
      <c r="T12" s="16">
        <v>0</v>
      </c>
      <c r="U12" s="3">
        <v>6</v>
      </c>
      <c r="V12" s="3">
        <v>14</v>
      </c>
      <c r="W12" s="13">
        <f t="shared" si="4"/>
        <v>0.42857142857142855</v>
      </c>
      <c r="X12" s="16">
        <v>0</v>
      </c>
      <c r="Y12" s="12">
        <v>7</v>
      </c>
      <c r="Z12" s="12">
        <v>18</v>
      </c>
      <c r="AA12" s="13">
        <f t="shared" si="5"/>
        <v>0.3888888888888889</v>
      </c>
      <c r="AB12" s="6">
        <f t="shared" si="9"/>
        <v>255</v>
      </c>
      <c r="AC12" s="9"/>
      <c r="AD12" s="11" t="str">
        <f t="shared" si="10"/>
        <v>Ciudad Destruida</v>
      </c>
      <c r="AE12" s="11" t="str">
        <f t="shared" si="11"/>
        <v>Chateau</v>
      </c>
      <c r="AF12" s="17"/>
      <c r="AG12" s="20" t="s">
        <v>8</v>
      </c>
      <c r="AH12" s="20">
        <f t="shared" si="6"/>
        <v>41</v>
      </c>
      <c r="AI12" s="20">
        <f t="shared" si="7"/>
        <v>91</v>
      </c>
      <c r="AJ12" s="23">
        <f t="shared" si="8"/>
        <v>0.45054945054945056</v>
      </c>
    </row>
    <row r="13" spans="2:36" x14ac:dyDescent="0.2">
      <c r="B13" s="3" t="s">
        <v>25</v>
      </c>
      <c r="C13" s="3" t="s">
        <v>2</v>
      </c>
      <c r="D13" s="15">
        <v>0</v>
      </c>
      <c r="E13" s="3">
        <v>0</v>
      </c>
      <c r="F13" s="3">
        <v>0</v>
      </c>
      <c r="G13" s="13">
        <f>IF(F13=0,0,(E13/F13))</f>
        <v>0</v>
      </c>
      <c r="H13" s="16">
        <v>0</v>
      </c>
      <c r="I13" s="3">
        <v>0</v>
      </c>
      <c r="J13" s="3">
        <v>0</v>
      </c>
      <c r="K13" s="13">
        <f t="shared" si="1"/>
        <v>0</v>
      </c>
      <c r="L13" s="16">
        <v>0</v>
      </c>
      <c r="M13" s="3">
        <v>0</v>
      </c>
      <c r="N13" s="3">
        <v>0</v>
      </c>
      <c r="O13" s="13">
        <f t="shared" si="2"/>
        <v>0</v>
      </c>
      <c r="P13" s="16">
        <v>0</v>
      </c>
      <c r="Q13" s="3">
        <v>0</v>
      </c>
      <c r="R13" s="3">
        <v>0</v>
      </c>
      <c r="S13" s="13">
        <f t="shared" si="3"/>
        <v>0</v>
      </c>
      <c r="T13" s="16">
        <v>0</v>
      </c>
      <c r="U13" s="3">
        <v>0</v>
      </c>
      <c r="V13" s="3">
        <v>0</v>
      </c>
      <c r="W13" s="13">
        <f t="shared" si="4"/>
        <v>0</v>
      </c>
      <c r="X13" s="16">
        <v>0</v>
      </c>
      <c r="Y13" s="12">
        <v>0</v>
      </c>
      <c r="Z13" s="12">
        <v>0</v>
      </c>
      <c r="AA13" s="13">
        <f t="shared" si="5"/>
        <v>0</v>
      </c>
      <c r="AB13" s="7">
        <f>SUM(D13:Y13)</f>
        <v>0</v>
      </c>
      <c r="AC13" s="9"/>
      <c r="AD13" s="11" t="str">
        <f>IF(AB13=0,"-",INDEX($D$3:$X$3,MATCH(MAX($D13:$X13),$D13:$X13,0)))</f>
        <v>-</v>
      </c>
      <c r="AE13" s="11" t="str">
        <f>IF($AB13=0,"-",INDEX($D$3:$X$3,MATCH(MIN($D13:$X13),$D13:$X13,0)))</f>
        <v>-</v>
      </c>
      <c r="AF13" s="17"/>
      <c r="AG13" s="24" t="s">
        <v>2</v>
      </c>
      <c r="AH13" s="20">
        <f t="shared" si="6"/>
        <v>0</v>
      </c>
      <c r="AI13" s="20">
        <f t="shared" si="7"/>
        <v>0</v>
      </c>
      <c r="AJ13" s="23">
        <f t="shared" si="8"/>
        <v>0</v>
      </c>
    </row>
    <row r="14" spans="2:36" x14ac:dyDescent="0.2">
      <c r="B14" s="3" t="s">
        <v>25</v>
      </c>
      <c r="C14" s="3" t="s">
        <v>3</v>
      </c>
      <c r="D14" s="15">
        <v>0</v>
      </c>
      <c r="E14" s="3">
        <v>0</v>
      </c>
      <c r="F14" s="3">
        <v>0</v>
      </c>
      <c r="G14" s="13">
        <f>IF(F14=0,0,(E14/F14))</f>
        <v>0</v>
      </c>
      <c r="H14" s="16">
        <v>0</v>
      </c>
      <c r="I14" s="3">
        <v>0</v>
      </c>
      <c r="J14" s="3">
        <v>0</v>
      </c>
      <c r="K14" s="13">
        <f t="shared" si="1"/>
        <v>0</v>
      </c>
      <c r="L14" s="16">
        <v>0</v>
      </c>
      <c r="M14" s="3">
        <v>0</v>
      </c>
      <c r="N14" s="3">
        <v>0</v>
      </c>
      <c r="O14" s="13">
        <f t="shared" si="2"/>
        <v>0</v>
      </c>
      <c r="P14" s="16">
        <v>0</v>
      </c>
      <c r="Q14" s="3">
        <v>0</v>
      </c>
      <c r="R14" s="3">
        <v>0</v>
      </c>
      <c r="S14" s="13">
        <f t="shared" si="3"/>
        <v>0</v>
      </c>
      <c r="T14" s="16">
        <v>0</v>
      </c>
      <c r="U14" s="3">
        <v>0</v>
      </c>
      <c r="V14" s="3">
        <v>0</v>
      </c>
      <c r="W14" s="13">
        <f t="shared" si="4"/>
        <v>0</v>
      </c>
      <c r="X14" s="16">
        <v>0</v>
      </c>
      <c r="Y14" s="12">
        <v>0</v>
      </c>
      <c r="Z14" s="12">
        <v>0</v>
      </c>
      <c r="AA14" s="13">
        <f t="shared" si="5"/>
        <v>0</v>
      </c>
      <c r="AB14" s="7">
        <f>SUM(D14:X14)</f>
        <v>0</v>
      </c>
      <c r="AC14" s="10"/>
      <c r="AD14" s="11" t="str">
        <f>IF(AB14=0,"-",INDEX($D$3:$X$3,MATCH(MAX($D14:$X14),$D14:$X14,0)))</f>
        <v>-</v>
      </c>
      <c r="AE14" s="11" t="str">
        <f>IF($AB14=0,"-",INDEX($D$3:$X$3,MATCH(MIN($D14:$X14),$D14:$X14,0)))</f>
        <v>-</v>
      </c>
      <c r="AF14" s="17"/>
      <c r="AG14" s="24" t="s">
        <v>3</v>
      </c>
      <c r="AH14" s="20">
        <f t="shared" si="6"/>
        <v>0</v>
      </c>
      <c r="AI14" s="20">
        <f t="shared" si="7"/>
        <v>0</v>
      </c>
      <c r="AJ14" s="23">
        <f t="shared" si="8"/>
        <v>0</v>
      </c>
    </row>
    <row r="15" spans="2:36" x14ac:dyDescent="0.2">
      <c r="B15" s="3" t="s">
        <v>25</v>
      </c>
      <c r="C15" s="3" t="s">
        <v>30</v>
      </c>
      <c r="D15" s="15">
        <v>0</v>
      </c>
      <c r="E15" s="3">
        <v>0</v>
      </c>
      <c r="F15" s="3">
        <v>0</v>
      </c>
      <c r="G15" s="13">
        <f>IF(F15=0,0,(E15/F15))</f>
        <v>0</v>
      </c>
      <c r="H15" s="16">
        <v>0</v>
      </c>
      <c r="I15" s="3">
        <v>0</v>
      </c>
      <c r="J15" s="3">
        <v>0</v>
      </c>
      <c r="K15" s="13">
        <f t="shared" si="1"/>
        <v>0</v>
      </c>
      <c r="L15" s="16">
        <v>0</v>
      </c>
      <c r="M15" s="3">
        <v>0</v>
      </c>
      <c r="N15" s="3">
        <v>0</v>
      </c>
      <c r="O15" s="13">
        <f t="shared" si="2"/>
        <v>0</v>
      </c>
      <c r="P15" s="16">
        <v>0</v>
      </c>
      <c r="Q15" s="3">
        <v>0</v>
      </c>
      <c r="R15" s="3">
        <v>0</v>
      </c>
      <c r="S15" s="13">
        <f t="shared" si="3"/>
        <v>0</v>
      </c>
      <c r="T15" s="16">
        <v>0</v>
      </c>
      <c r="U15" s="3">
        <v>0</v>
      </c>
      <c r="V15" s="3">
        <v>0</v>
      </c>
      <c r="W15" s="13">
        <f t="shared" si="4"/>
        <v>0</v>
      </c>
      <c r="X15" s="16">
        <v>0</v>
      </c>
      <c r="Y15" s="12">
        <v>0</v>
      </c>
      <c r="Z15" s="12">
        <v>0</v>
      </c>
      <c r="AA15" s="13">
        <f t="shared" si="5"/>
        <v>0</v>
      </c>
      <c r="AB15" s="7">
        <f>SUM(D15:X15)</f>
        <v>0</v>
      </c>
      <c r="AC15" s="10"/>
      <c r="AD15" s="11" t="str">
        <f>IF(AB15=0,"-",INDEX($D$3:$X$3,MATCH(MAX($D15:$X15),$D15:$X15,0)))</f>
        <v>-</v>
      </c>
      <c r="AE15" s="11" t="str">
        <f>IF($AB15=0,"-",INDEX($D$3:$X$3,MATCH(MIN($D15:$X15),$D15:$X15,0)))</f>
        <v>-</v>
      </c>
      <c r="AF15" s="17"/>
      <c r="AG15" s="24" t="s">
        <v>30</v>
      </c>
      <c r="AH15" s="20">
        <f t="shared" si="6"/>
        <v>0</v>
      </c>
      <c r="AI15" s="20">
        <f t="shared" si="7"/>
        <v>0</v>
      </c>
      <c r="AJ15" s="23">
        <f t="shared" si="8"/>
        <v>0</v>
      </c>
    </row>
    <row r="17" spans="2:27" x14ac:dyDescent="0.2">
      <c r="B17" t="s">
        <v>35</v>
      </c>
      <c r="D17" s="43" t="str">
        <f>IF($AB5=0,"-",INDEX($C$5:$C$15,MATCH(MAX(D5:D15),D5:D15,0)))</f>
        <v>Fer</v>
      </c>
      <c r="E17" s="43"/>
      <c r="F17" s="43"/>
      <c r="G17" s="43"/>
      <c r="H17" s="43" t="str">
        <f>IF($AB5=0,"-",INDEX($C$5:$C$15,MATCH(MAX(H5:H15),H5:H15,0)))</f>
        <v>Pipe</v>
      </c>
      <c r="I17" s="43"/>
      <c r="J17" s="43"/>
      <c r="K17" s="43"/>
      <c r="L17" s="43" t="str">
        <f>IF($AB5=0,"-",INDEX($C$5:$C$15,MATCH(MAX(L5:L15),L5:L15,0)))</f>
        <v>Arturo</v>
      </c>
      <c r="M17" s="43"/>
      <c r="N17" s="43"/>
      <c r="O17" s="43"/>
      <c r="P17" s="43" t="str">
        <f>IF($AB5=0,"-",INDEX($C$5:$C$15,MATCH(MAX(P5:P15),P5:P15,0)))</f>
        <v>Fer</v>
      </c>
      <c r="Q17" s="43"/>
      <c r="R17" s="43"/>
      <c r="S17" s="43"/>
      <c r="T17" s="43" t="str">
        <f>IF($AB5=0,"-",INDEX($C$5:$C$15,MATCH(MAX(T5:T15),T5:T15,0)))</f>
        <v>Fer</v>
      </c>
      <c r="U17" s="43"/>
      <c r="V17" s="43"/>
      <c r="W17" s="43"/>
      <c r="X17" s="43" t="str">
        <f>IF($AB5=0,"-",INDEX($C$5:$C$15,MATCH(MAX(X5:X15),X5:X15,0)))</f>
        <v>Oscar</v>
      </c>
      <c r="Y17" s="43"/>
      <c r="Z17" s="43"/>
      <c r="AA17" s="43"/>
    </row>
  </sheetData>
  <sortState xmlns:xlrd2="http://schemas.microsoft.com/office/spreadsheetml/2017/richdata2" ref="AG5:AJ12">
    <sortCondition descending="1" ref="AJ5:AJ12"/>
  </sortState>
  <mergeCells count="17">
    <mergeCell ref="D17:G17"/>
    <mergeCell ref="H17:K17"/>
    <mergeCell ref="L17:O17"/>
    <mergeCell ref="P17:S17"/>
    <mergeCell ref="T17:W17"/>
    <mergeCell ref="D2:AE2"/>
    <mergeCell ref="D1:AE1"/>
    <mergeCell ref="D3:G3"/>
    <mergeCell ref="H3:K3"/>
    <mergeCell ref="L3:O3"/>
    <mergeCell ref="P3:S3"/>
    <mergeCell ref="T3:W3"/>
    <mergeCell ref="AB3:AB4"/>
    <mergeCell ref="AD3:AD4"/>
    <mergeCell ref="AE3:AE4"/>
    <mergeCell ref="X3:AA3"/>
    <mergeCell ref="X17:A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C78A-CD62-9345-8346-3EB5BA5FC153}">
  <dimension ref="B1:AJ17"/>
  <sheetViews>
    <sheetView workbookViewId="0">
      <selection activeCell="W32" sqref="W32"/>
    </sheetView>
  </sheetViews>
  <sheetFormatPr baseColWidth="10" defaultRowHeight="16" x14ac:dyDescent="0.2"/>
  <cols>
    <col min="1" max="1" width="3.33203125" customWidth="1"/>
    <col min="2" max="3" width="9" customWidth="1"/>
    <col min="4" max="4" width="11.1640625" customWidth="1"/>
    <col min="5" max="7" width="8" customWidth="1"/>
    <col min="8" max="8" width="11.1640625" customWidth="1"/>
    <col min="9" max="11" width="8" customWidth="1"/>
    <col min="12" max="12" width="11.1640625" customWidth="1"/>
    <col min="13" max="15" width="8" customWidth="1"/>
    <col min="16" max="16" width="11.1640625" customWidth="1"/>
    <col min="17" max="19" width="8" customWidth="1"/>
    <col min="20" max="20" width="11.1640625" customWidth="1"/>
    <col min="21" max="23" width="8" customWidth="1"/>
    <col min="24" max="24" width="11.1640625" customWidth="1"/>
    <col min="25" max="27" width="8" customWidth="1"/>
    <col min="29" max="29" width="2.5" customWidth="1"/>
    <col min="30" max="31" width="17.83203125" customWidth="1"/>
    <col min="32" max="32" width="13.6640625" customWidth="1"/>
    <col min="33" max="33" width="14.6640625" customWidth="1"/>
    <col min="34" max="36" width="14.1640625" customWidth="1"/>
  </cols>
  <sheetData>
    <row r="1" spans="2:36" x14ac:dyDescent="0.2">
      <c r="D1" s="45" t="s">
        <v>32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</row>
    <row r="2" spans="2:36" x14ac:dyDescent="0.2">
      <c r="B2" s="4">
        <v>45879</v>
      </c>
      <c r="C2" s="1"/>
      <c r="D2" s="44" t="s">
        <v>43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</row>
    <row r="3" spans="2:36" x14ac:dyDescent="0.2">
      <c r="B3" s="38" t="s">
        <v>34</v>
      </c>
      <c r="C3" s="38" t="s">
        <v>26</v>
      </c>
      <c r="D3" s="40" t="s">
        <v>16</v>
      </c>
      <c r="E3" s="41"/>
      <c r="F3" s="41"/>
      <c r="G3" s="42"/>
      <c r="H3" s="40" t="s">
        <v>11</v>
      </c>
      <c r="I3" s="41"/>
      <c r="J3" s="41"/>
      <c r="K3" s="42"/>
      <c r="L3" s="40" t="s">
        <v>13</v>
      </c>
      <c r="M3" s="41"/>
      <c r="N3" s="41"/>
      <c r="O3" s="42"/>
      <c r="P3" s="40" t="s">
        <v>12</v>
      </c>
      <c r="Q3" s="41"/>
      <c r="R3" s="41"/>
      <c r="S3" s="42"/>
      <c r="T3" s="40" t="s">
        <v>15</v>
      </c>
      <c r="U3" s="41"/>
      <c r="V3" s="41"/>
      <c r="W3" s="42"/>
      <c r="X3" s="40" t="s">
        <v>27</v>
      </c>
      <c r="Y3" s="41"/>
      <c r="Z3" s="41"/>
      <c r="AA3" s="42"/>
      <c r="AB3" s="38" t="s">
        <v>14</v>
      </c>
      <c r="AC3" s="8"/>
      <c r="AD3" s="38" t="s">
        <v>28</v>
      </c>
      <c r="AE3" s="38" t="s">
        <v>31</v>
      </c>
    </row>
    <row r="4" spans="2:36" x14ac:dyDescent="0.2">
      <c r="B4" s="39"/>
      <c r="C4" s="39"/>
      <c r="D4" s="14" t="s">
        <v>36</v>
      </c>
      <c r="E4" s="5" t="s">
        <v>37</v>
      </c>
      <c r="F4" s="5" t="s">
        <v>39</v>
      </c>
      <c r="G4" s="5" t="s">
        <v>38</v>
      </c>
      <c r="H4" s="14" t="s">
        <v>36</v>
      </c>
      <c r="I4" s="5" t="s">
        <v>37</v>
      </c>
      <c r="J4" s="5" t="s">
        <v>39</v>
      </c>
      <c r="K4" s="5" t="s">
        <v>38</v>
      </c>
      <c r="L4" s="14" t="s">
        <v>36</v>
      </c>
      <c r="M4" s="5" t="s">
        <v>37</v>
      </c>
      <c r="N4" s="5" t="s">
        <v>39</v>
      </c>
      <c r="O4" s="5" t="s">
        <v>38</v>
      </c>
      <c r="P4" s="14" t="s">
        <v>36</v>
      </c>
      <c r="Q4" s="5" t="s">
        <v>37</v>
      </c>
      <c r="R4" s="5" t="s">
        <v>39</v>
      </c>
      <c r="S4" s="5" t="s">
        <v>38</v>
      </c>
      <c r="T4" s="14" t="s">
        <v>36</v>
      </c>
      <c r="U4" s="5" t="s">
        <v>37</v>
      </c>
      <c r="V4" s="5" t="s">
        <v>39</v>
      </c>
      <c r="W4" s="5" t="s">
        <v>38</v>
      </c>
      <c r="X4" s="14" t="s">
        <v>36</v>
      </c>
      <c r="Y4" s="5" t="s">
        <v>37</v>
      </c>
      <c r="Z4" s="5" t="s">
        <v>39</v>
      </c>
      <c r="AA4" s="5" t="s">
        <v>38</v>
      </c>
      <c r="AB4" s="39"/>
      <c r="AC4" s="9"/>
      <c r="AD4" s="39"/>
      <c r="AE4" s="39"/>
      <c r="AF4" s="17"/>
      <c r="AG4" s="22" t="s">
        <v>26</v>
      </c>
      <c r="AH4" s="22" t="s">
        <v>41</v>
      </c>
      <c r="AI4" s="22" t="s">
        <v>42</v>
      </c>
      <c r="AJ4" s="22" t="s">
        <v>40</v>
      </c>
    </row>
    <row r="5" spans="2:36" x14ac:dyDescent="0.2">
      <c r="B5" s="3" t="s">
        <v>17</v>
      </c>
      <c r="C5" s="3" t="s">
        <v>4</v>
      </c>
      <c r="D5" s="15">
        <v>0</v>
      </c>
      <c r="E5" s="3">
        <v>0</v>
      </c>
      <c r="F5" s="3">
        <v>0</v>
      </c>
      <c r="G5" s="13">
        <f>IF(F5=0,0,(E5/F5))</f>
        <v>0</v>
      </c>
      <c r="H5" s="16">
        <v>0</v>
      </c>
      <c r="I5" s="3">
        <v>0</v>
      </c>
      <c r="J5" s="3">
        <v>0</v>
      </c>
      <c r="K5" s="13">
        <f>IF(J5=0,0,(I5/J5))</f>
        <v>0</v>
      </c>
      <c r="L5" s="16">
        <v>0</v>
      </c>
      <c r="M5" s="3">
        <v>0</v>
      </c>
      <c r="N5" s="3">
        <v>0</v>
      </c>
      <c r="O5" s="13">
        <f>IF(N5=0,0,(M5/N5))</f>
        <v>0</v>
      </c>
      <c r="P5" s="16">
        <v>0</v>
      </c>
      <c r="Q5" s="3">
        <v>0</v>
      </c>
      <c r="R5" s="3">
        <v>0</v>
      </c>
      <c r="S5" s="13">
        <f>IF(R5=0,0,(Q5/R5))</f>
        <v>0</v>
      </c>
      <c r="T5" s="16">
        <v>0</v>
      </c>
      <c r="U5" s="3">
        <v>0</v>
      </c>
      <c r="V5" s="3">
        <v>0</v>
      </c>
      <c r="W5" s="13">
        <f>IF(V5=0,0,(U5/V5))</f>
        <v>0</v>
      </c>
      <c r="X5" s="16">
        <v>0</v>
      </c>
      <c r="Y5" s="12">
        <v>0</v>
      </c>
      <c r="Z5" s="12">
        <v>0</v>
      </c>
      <c r="AA5" s="13">
        <f>IF(Z5=0,0,(Y5/Z5))</f>
        <v>0</v>
      </c>
      <c r="AB5" s="6">
        <f t="shared" ref="AB5:AB15" si="0">D5+H5+L5+P5+T5+X5</f>
        <v>0</v>
      </c>
      <c r="AC5" s="9"/>
      <c r="AD5" s="11" t="str">
        <f>IF($AB5=0,"-",INDEX($D$3:$X$3,MATCH(MAX(D5,H5,L5,P5,T5,X5),$D5:$X5,0)))</f>
        <v>-</v>
      </c>
      <c r="AE5" s="11" t="str">
        <f>IF($AB5=0,"-",INDEX($D$3:$X$3,MATCH(MIN(D5,H5,L5,P5,T5,X5),$D5:$X5,0)))</f>
        <v>-</v>
      </c>
      <c r="AF5" s="17"/>
      <c r="AG5" s="20" t="s">
        <v>4</v>
      </c>
      <c r="AH5" s="20">
        <f t="shared" ref="AH5:AH15" si="1">E5+I5+M5+Q5+U5+Y5</f>
        <v>0</v>
      </c>
      <c r="AI5" s="20">
        <f t="shared" ref="AI5:AI15" si="2">F5+J5+N5+R5+V5+Z5</f>
        <v>0</v>
      </c>
      <c r="AJ5" s="21">
        <f>IF(AI5=0,0,(AH5/AI5))</f>
        <v>0</v>
      </c>
    </row>
    <row r="6" spans="2:36" x14ac:dyDescent="0.2">
      <c r="B6" s="3" t="s">
        <v>18</v>
      </c>
      <c r="C6" s="3" t="s">
        <v>6</v>
      </c>
      <c r="D6" s="15">
        <v>490</v>
      </c>
      <c r="E6" s="3">
        <v>13</v>
      </c>
      <c r="F6" s="3">
        <v>9</v>
      </c>
      <c r="G6" s="13">
        <f t="shared" ref="G6:G15" si="3">IF(F6=0,0,(E6/F6))</f>
        <v>1.4444444444444444</v>
      </c>
      <c r="H6" s="16">
        <v>1485</v>
      </c>
      <c r="I6" s="3">
        <v>20</v>
      </c>
      <c r="J6" s="3">
        <v>9</v>
      </c>
      <c r="K6" s="13">
        <f t="shared" ref="K6:K15" si="4">IF(J6=0,0,(I6/J6))</f>
        <v>2.2222222222222223</v>
      </c>
      <c r="L6" s="16">
        <v>145</v>
      </c>
      <c r="M6" s="3">
        <v>8</v>
      </c>
      <c r="N6" s="3">
        <v>10</v>
      </c>
      <c r="O6" s="13">
        <f t="shared" ref="O6:O15" si="5">IF(N6=0,0,(M6/N6))</f>
        <v>0.8</v>
      </c>
      <c r="P6" s="16">
        <v>750</v>
      </c>
      <c r="Q6" s="3">
        <v>18</v>
      </c>
      <c r="R6" s="3">
        <v>10</v>
      </c>
      <c r="S6" s="13">
        <f t="shared" ref="S6:S15" si="6">IF(R6=0,0,(Q6/R6))</f>
        <v>1.8</v>
      </c>
      <c r="T6" s="16">
        <v>430</v>
      </c>
      <c r="U6" s="3">
        <v>16</v>
      </c>
      <c r="V6" s="3">
        <v>13</v>
      </c>
      <c r="W6" s="13">
        <f t="shared" ref="W6:W15" si="7">IF(V6=0,0,(U6/V6))</f>
        <v>1.2307692307692308</v>
      </c>
      <c r="X6" s="16">
        <v>1575</v>
      </c>
      <c r="Y6" s="12">
        <v>19</v>
      </c>
      <c r="Z6" s="12">
        <v>10</v>
      </c>
      <c r="AA6" s="13">
        <f t="shared" ref="AA6:AA15" si="8">IF(Z6=0,0,(Y6/Z6))</f>
        <v>1.9</v>
      </c>
      <c r="AB6" s="6">
        <f t="shared" si="0"/>
        <v>4875</v>
      </c>
      <c r="AC6" s="9"/>
      <c r="AD6" s="11" t="str">
        <f t="shared" ref="AD6:AD15" si="9">IF($AB6=0,"-",INDEX($D$3:$X$3,MATCH(MAX(D6,H6,L6,P6,T6,X6),$D6:$X6,0)))</f>
        <v>Zona Aterrizaje</v>
      </c>
      <c r="AE6" s="11" t="str">
        <f t="shared" ref="AE6:AE15" si="10">IF($AB6=0,"-",INDEX($D$3:$X$3,MATCH(MIN(D6,H6,L6,P6,T6,X6),$D6:$X6,0)))</f>
        <v>Ciudad Destruida</v>
      </c>
      <c r="AF6" s="17"/>
      <c r="AG6" s="20" t="s">
        <v>6</v>
      </c>
      <c r="AH6" s="20">
        <f t="shared" si="1"/>
        <v>94</v>
      </c>
      <c r="AI6" s="20">
        <f t="shared" si="2"/>
        <v>61</v>
      </c>
      <c r="AJ6" s="21">
        <f t="shared" ref="AJ6:AJ15" si="11">IF(AI6=0,0,(AH6/AI6))</f>
        <v>1.540983606557377</v>
      </c>
    </row>
    <row r="7" spans="2:36" x14ac:dyDescent="0.2">
      <c r="B7" s="3" t="s">
        <v>19</v>
      </c>
      <c r="C7" s="3" t="s">
        <v>0</v>
      </c>
      <c r="D7" s="15">
        <v>850</v>
      </c>
      <c r="E7" s="3">
        <v>4</v>
      </c>
      <c r="F7" s="3">
        <v>5</v>
      </c>
      <c r="G7" s="13">
        <f t="shared" si="3"/>
        <v>0.8</v>
      </c>
      <c r="H7" s="16">
        <v>1160</v>
      </c>
      <c r="I7" s="3">
        <v>11</v>
      </c>
      <c r="J7" s="3">
        <v>8</v>
      </c>
      <c r="K7" s="13">
        <f t="shared" si="4"/>
        <v>1.375</v>
      </c>
      <c r="L7" s="16">
        <v>735</v>
      </c>
      <c r="M7" s="3">
        <v>10</v>
      </c>
      <c r="N7" s="3">
        <v>14</v>
      </c>
      <c r="O7" s="13">
        <f t="shared" si="5"/>
        <v>0.7142857142857143</v>
      </c>
      <c r="P7" s="16">
        <v>1080</v>
      </c>
      <c r="Q7" s="3">
        <v>13</v>
      </c>
      <c r="R7" s="3">
        <v>11</v>
      </c>
      <c r="S7" s="13">
        <f t="shared" si="6"/>
        <v>1.1818181818181819</v>
      </c>
      <c r="T7" s="16">
        <v>570</v>
      </c>
      <c r="U7" s="3">
        <v>8</v>
      </c>
      <c r="V7" s="3">
        <v>10</v>
      </c>
      <c r="W7" s="13">
        <f t="shared" si="7"/>
        <v>0.8</v>
      </c>
      <c r="X7" s="16">
        <v>540</v>
      </c>
      <c r="Y7" s="12">
        <v>7</v>
      </c>
      <c r="Z7" s="12">
        <v>3</v>
      </c>
      <c r="AA7" s="13">
        <f t="shared" si="8"/>
        <v>2.3333333333333335</v>
      </c>
      <c r="AB7" s="6">
        <f t="shared" si="0"/>
        <v>4935</v>
      </c>
      <c r="AC7" s="9"/>
      <c r="AD7" s="11" t="str">
        <f t="shared" si="9"/>
        <v>Centro Alpino</v>
      </c>
      <c r="AE7" s="11" t="str">
        <f t="shared" si="10"/>
        <v>Zona Aterrizaje</v>
      </c>
      <c r="AF7" s="17"/>
      <c r="AG7" s="20" t="s">
        <v>5</v>
      </c>
      <c r="AH7" s="20">
        <f t="shared" si="1"/>
        <v>53</v>
      </c>
      <c r="AI7" s="20">
        <f t="shared" si="2"/>
        <v>51</v>
      </c>
      <c r="AJ7" s="21">
        <f t="shared" si="11"/>
        <v>1.0392156862745099</v>
      </c>
    </row>
    <row r="8" spans="2:36" x14ac:dyDescent="0.2">
      <c r="B8" s="3" t="s">
        <v>20</v>
      </c>
      <c r="C8" s="3" t="s">
        <v>7</v>
      </c>
      <c r="D8" s="15">
        <v>1755</v>
      </c>
      <c r="E8" s="3">
        <v>21</v>
      </c>
      <c r="F8" s="3">
        <v>10</v>
      </c>
      <c r="G8" s="13">
        <f t="shared" si="3"/>
        <v>2.1</v>
      </c>
      <c r="H8" s="16">
        <v>15</v>
      </c>
      <c r="I8" s="3">
        <v>12</v>
      </c>
      <c r="J8" s="3">
        <v>16</v>
      </c>
      <c r="K8" s="13">
        <f t="shared" si="4"/>
        <v>0.75</v>
      </c>
      <c r="L8" s="16">
        <v>900</v>
      </c>
      <c r="M8" s="3">
        <v>16</v>
      </c>
      <c r="N8" s="3">
        <v>8</v>
      </c>
      <c r="O8" s="13">
        <f t="shared" si="5"/>
        <v>2</v>
      </c>
      <c r="P8" s="16">
        <v>1295</v>
      </c>
      <c r="Q8" s="3">
        <v>24</v>
      </c>
      <c r="R8" s="3">
        <v>14</v>
      </c>
      <c r="S8" s="13">
        <f t="shared" si="6"/>
        <v>1.7142857142857142</v>
      </c>
      <c r="T8" s="16">
        <v>1315</v>
      </c>
      <c r="U8" s="3">
        <v>19</v>
      </c>
      <c r="V8" s="3">
        <v>12</v>
      </c>
      <c r="W8" s="13">
        <f t="shared" si="7"/>
        <v>1.5833333333333333</v>
      </c>
      <c r="X8" s="16">
        <v>1165</v>
      </c>
      <c r="Y8" s="12">
        <v>13</v>
      </c>
      <c r="Z8" s="12">
        <v>7</v>
      </c>
      <c r="AA8" s="13">
        <f t="shared" si="8"/>
        <v>1.8571428571428572</v>
      </c>
      <c r="AB8" s="6">
        <f t="shared" si="0"/>
        <v>6445</v>
      </c>
      <c r="AC8" s="9"/>
      <c r="AD8" s="11" t="str">
        <f t="shared" si="9"/>
        <v>Chateau</v>
      </c>
      <c r="AE8" s="11" t="str">
        <f t="shared" si="10"/>
        <v>Centro Alpino</v>
      </c>
      <c r="AF8" s="17"/>
      <c r="AG8" s="20" t="s">
        <v>7</v>
      </c>
      <c r="AH8" s="20">
        <f t="shared" si="1"/>
        <v>105</v>
      </c>
      <c r="AI8" s="20">
        <f t="shared" si="2"/>
        <v>67</v>
      </c>
      <c r="AJ8" s="21">
        <f t="shared" si="11"/>
        <v>1.5671641791044777</v>
      </c>
    </row>
    <row r="9" spans="2:36" x14ac:dyDescent="0.2">
      <c r="B9" s="3" t="s">
        <v>21</v>
      </c>
      <c r="C9" s="3" t="s">
        <v>9</v>
      </c>
      <c r="D9" s="15">
        <v>475</v>
      </c>
      <c r="E9" s="3">
        <v>11</v>
      </c>
      <c r="F9" s="3">
        <v>13</v>
      </c>
      <c r="G9" s="13">
        <f t="shared" si="3"/>
        <v>0.84615384615384615</v>
      </c>
      <c r="H9" s="16">
        <v>275</v>
      </c>
      <c r="I9" s="3">
        <v>5</v>
      </c>
      <c r="J9" s="3">
        <v>5</v>
      </c>
      <c r="K9" s="13">
        <f t="shared" si="4"/>
        <v>1</v>
      </c>
      <c r="L9" s="16">
        <v>700</v>
      </c>
      <c r="M9" s="3">
        <v>9</v>
      </c>
      <c r="N9" s="3">
        <v>11</v>
      </c>
      <c r="O9" s="13">
        <f t="shared" si="5"/>
        <v>0.81818181818181823</v>
      </c>
      <c r="P9" s="16">
        <v>430</v>
      </c>
      <c r="Q9" s="3">
        <v>6</v>
      </c>
      <c r="R9" s="3">
        <v>10</v>
      </c>
      <c r="S9" s="13">
        <f t="shared" si="6"/>
        <v>0.6</v>
      </c>
      <c r="T9" s="16">
        <v>375</v>
      </c>
      <c r="U9" s="3">
        <v>11</v>
      </c>
      <c r="V9" s="3">
        <v>11</v>
      </c>
      <c r="W9" s="13">
        <f t="shared" si="7"/>
        <v>1</v>
      </c>
      <c r="X9" s="16">
        <v>285</v>
      </c>
      <c r="Y9" s="12">
        <v>4</v>
      </c>
      <c r="Z9" s="12">
        <v>12</v>
      </c>
      <c r="AA9" s="13">
        <f t="shared" si="8"/>
        <v>0.33333333333333331</v>
      </c>
      <c r="AB9" s="6">
        <f t="shared" si="0"/>
        <v>2540</v>
      </c>
      <c r="AC9" s="9"/>
      <c r="AD9" s="11" t="str">
        <f t="shared" si="9"/>
        <v>Ciudad Destruida</v>
      </c>
      <c r="AE9" s="11" t="str">
        <f t="shared" si="10"/>
        <v>Centro Alpino</v>
      </c>
      <c r="AF9" s="17"/>
      <c r="AG9" s="20" t="s">
        <v>9</v>
      </c>
      <c r="AH9" s="20">
        <f t="shared" si="1"/>
        <v>46</v>
      </c>
      <c r="AI9" s="20">
        <f t="shared" si="2"/>
        <v>62</v>
      </c>
      <c r="AJ9" s="21">
        <f t="shared" si="11"/>
        <v>0.74193548387096775</v>
      </c>
    </row>
    <row r="10" spans="2:36" x14ac:dyDescent="0.2">
      <c r="B10" s="3" t="s">
        <v>22</v>
      </c>
      <c r="C10" s="3" t="s">
        <v>5</v>
      </c>
      <c r="D10" s="15">
        <v>120</v>
      </c>
      <c r="E10" s="3">
        <v>7</v>
      </c>
      <c r="F10" s="3">
        <v>8</v>
      </c>
      <c r="G10" s="13">
        <f t="shared" si="3"/>
        <v>0.875</v>
      </c>
      <c r="H10" s="16">
        <v>770</v>
      </c>
      <c r="I10" s="3">
        <v>8</v>
      </c>
      <c r="J10" s="3">
        <v>13</v>
      </c>
      <c r="K10" s="13">
        <f t="shared" si="4"/>
        <v>0.61538461538461542</v>
      </c>
      <c r="L10" s="16">
        <v>295</v>
      </c>
      <c r="M10" s="3">
        <v>13</v>
      </c>
      <c r="N10" s="3">
        <v>11</v>
      </c>
      <c r="O10" s="13">
        <f t="shared" si="5"/>
        <v>1.1818181818181819</v>
      </c>
      <c r="P10" s="16">
        <v>555</v>
      </c>
      <c r="Q10" s="3">
        <v>12</v>
      </c>
      <c r="R10" s="3">
        <v>12</v>
      </c>
      <c r="S10" s="13">
        <f t="shared" si="6"/>
        <v>1</v>
      </c>
      <c r="T10" s="16">
        <v>340</v>
      </c>
      <c r="U10" s="3">
        <v>7</v>
      </c>
      <c r="V10" s="3">
        <v>8</v>
      </c>
      <c r="W10" s="13">
        <f t="shared" si="7"/>
        <v>0.875</v>
      </c>
      <c r="X10" s="16">
        <v>825</v>
      </c>
      <c r="Y10" s="12">
        <v>8</v>
      </c>
      <c r="Z10" s="12">
        <v>3</v>
      </c>
      <c r="AA10" s="13">
        <f t="shared" si="8"/>
        <v>2.6666666666666665</v>
      </c>
      <c r="AB10" s="6">
        <f t="shared" si="0"/>
        <v>2905</v>
      </c>
      <c r="AC10" s="9"/>
      <c r="AD10" s="11" t="str">
        <f t="shared" si="9"/>
        <v>Zona Aterrizaje</v>
      </c>
      <c r="AE10" s="11" t="str">
        <f t="shared" si="10"/>
        <v>Chateau</v>
      </c>
      <c r="AF10" s="17"/>
      <c r="AG10" s="20" t="s">
        <v>1</v>
      </c>
      <c r="AH10" s="20">
        <f t="shared" si="1"/>
        <v>55</v>
      </c>
      <c r="AI10" s="20">
        <f t="shared" si="2"/>
        <v>55</v>
      </c>
      <c r="AJ10" s="21">
        <f t="shared" si="11"/>
        <v>1</v>
      </c>
    </row>
    <row r="11" spans="2:36" x14ac:dyDescent="0.2">
      <c r="B11" s="3" t="s">
        <v>23</v>
      </c>
      <c r="C11" s="3" t="s">
        <v>1</v>
      </c>
      <c r="D11" s="15">
        <v>1055</v>
      </c>
      <c r="E11" s="3">
        <v>13</v>
      </c>
      <c r="F11" s="3">
        <v>9</v>
      </c>
      <c r="G11" s="13">
        <f t="shared" si="3"/>
        <v>1.4444444444444444</v>
      </c>
      <c r="H11" s="16">
        <v>1345</v>
      </c>
      <c r="I11" s="3">
        <v>11</v>
      </c>
      <c r="J11" s="3">
        <v>2</v>
      </c>
      <c r="K11" s="13">
        <f t="shared" si="4"/>
        <v>5.5</v>
      </c>
      <c r="L11" s="16">
        <v>200</v>
      </c>
      <c r="M11" s="3">
        <v>9</v>
      </c>
      <c r="N11" s="3">
        <v>10</v>
      </c>
      <c r="O11" s="13">
        <f t="shared" si="5"/>
        <v>0.9</v>
      </c>
      <c r="P11" s="16">
        <v>155</v>
      </c>
      <c r="Q11" s="3">
        <v>11</v>
      </c>
      <c r="R11" s="3">
        <v>11</v>
      </c>
      <c r="S11" s="13">
        <f t="shared" si="6"/>
        <v>1</v>
      </c>
      <c r="T11" s="16">
        <v>1210</v>
      </c>
      <c r="U11" s="3">
        <v>15</v>
      </c>
      <c r="V11" s="3">
        <v>8</v>
      </c>
      <c r="W11" s="13">
        <f t="shared" si="7"/>
        <v>1.875</v>
      </c>
      <c r="X11" s="16">
        <v>1215</v>
      </c>
      <c r="Y11" s="12">
        <v>15</v>
      </c>
      <c r="Z11" s="12">
        <v>11</v>
      </c>
      <c r="AA11" s="13">
        <f t="shared" si="8"/>
        <v>1.3636363636363635</v>
      </c>
      <c r="AB11" s="6">
        <f t="shared" si="0"/>
        <v>5180</v>
      </c>
      <c r="AC11" s="9"/>
      <c r="AD11" s="11" t="str">
        <f t="shared" si="9"/>
        <v>Centro Alpino</v>
      </c>
      <c r="AE11" s="11" t="str">
        <f t="shared" si="10"/>
        <v>Patio Maniobras</v>
      </c>
      <c r="AF11" s="17"/>
      <c r="AG11" s="20" t="s">
        <v>0</v>
      </c>
      <c r="AH11" s="20">
        <f t="shared" si="1"/>
        <v>74</v>
      </c>
      <c r="AI11" s="20">
        <f t="shared" si="2"/>
        <v>51</v>
      </c>
      <c r="AJ11" s="21">
        <f t="shared" si="11"/>
        <v>1.4509803921568627</v>
      </c>
    </row>
    <row r="12" spans="2:36" x14ac:dyDescent="0.2">
      <c r="B12" s="3" t="s">
        <v>24</v>
      </c>
      <c r="C12" s="3" t="s">
        <v>8</v>
      </c>
      <c r="D12" s="15">
        <v>0</v>
      </c>
      <c r="E12" s="3">
        <v>6</v>
      </c>
      <c r="F12" s="3">
        <v>19</v>
      </c>
      <c r="G12" s="13">
        <f t="shared" si="3"/>
        <v>0.31578947368421051</v>
      </c>
      <c r="H12" s="16">
        <v>1075</v>
      </c>
      <c r="I12" s="3">
        <v>8</v>
      </c>
      <c r="J12" s="3">
        <v>11</v>
      </c>
      <c r="K12" s="13">
        <f t="shared" si="4"/>
        <v>0.72727272727272729</v>
      </c>
      <c r="L12" s="16">
        <v>455</v>
      </c>
      <c r="M12" s="3">
        <v>13</v>
      </c>
      <c r="N12" s="3">
        <v>12</v>
      </c>
      <c r="O12" s="13">
        <f t="shared" si="5"/>
        <v>1.0833333333333333</v>
      </c>
      <c r="P12" s="16">
        <v>325</v>
      </c>
      <c r="Q12" s="3">
        <v>5</v>
      </c>
      <c r="R12" s="3">
        <v>7</v>
      </c>
      <c r="S12" s="13">
        <f t="shared" si="6"/>
        <v>0.7142857142857143</v>
      </c>
      <c r="T12" s="16">
        <v>90</v>
      </c>
      <c r="U12" s="3">
        <v>3</v>
      </c>
      <c r="V12" s="3">
        <v>8</v>
      </c>
      <c r="W12" s="13">
        <f t="shared" si="7"/>
        <v>0.375</v>
      </c>
      <c r="X12" s="16">
        <v>0</v>
      </c>
      <c r="Y12" s="12">
        <v>2</v>
      </c>
      <c r="Z12" s="12">
        <v>12</v>
      </c>
      <c r="AA12" s="13">
        <f t="shared" si="8"/>
        <v>0.16666666666666666</v>
      </c>
      <c r="AB12" s="6">
        <f t="shared" si="0"/>
        <v>1945</v>
      </c>
      <c r="AC12" s="9"/>
      <c r="AD12" s="11" t="str">
        <f t="shared" si="9"/>
        <v>Centro Alpino</v>
      </c>
      <c r="AE12" s="11" t="str">
        <f t="shared" si="10"/>
        <v>Chateau</v>
      </c>
      <c r="AF12" s="17"/>
      <c r="AG12" s="20" t="s">
        <v>8</v>
      </c>
      <c r="AH12" s="20">
        <f t="shared" si="1"/>
        <v>37</v>
      </c>
      <c r="AI12" s="20">
        <f t="shared" si="2"/>
        <v>69</v>
      </c>
      <c r="AJ12" s="21">
        <f t="shared" si="11"/>
        <v>0.53623188405797106</v>
      </c>
    </row>
    <row r="13" spans="2:36" x14ac:dyDescent="0.2">
      <c r="B13" s="3" t="s">
        <v>25</v>
      </c>
      <c r="C13" s="3" t="s">
        <v>2</v>
      </c>
      <c r="D13" s="15">
        <v>210</v>
      </c>
      <c r="E13" s="3">
        <v>5</v>
      </c>
      <c r="F13" s="3">
        <v>4</v>
      </c>
      <c r="G13" s="13">
        <f t="shared" si="3"/>
        <v>1.25</v>
      </c>
      <c r="H13" s="16">
        <v>0</v>
      </c>
      <c r="I13" s="3">
        <v>1</v>
      </c>
      <c r="J13" s="3">
        <v>14</v>
      </c>
      <c r="K13" s="13">
        <f t="shared" si="4"/>
        <v>7.1428571428571425E-2</v>
      </c>
      <c r="L13" s="16">
        <v>630</v>
      </c>
      <c r="M13" s="3">
        <v>11</v>
      </c>
      <c r="N13" s="3">
        <v>8</v>
      </c>
      <c r="O13" s="13">
        <f t="shared" si="5"/>
        <v>1.375</v>
      </c>
      <c r="P13" s="16">
        <v>0</v>
      </c>
      <c r="Q13" s="3">
        <v>1</v>
      </c>
      <c r="R13" s="3">
        <v>12</v>
      </c>
      <c r="S13" s="13">
        <f t="shared" si="6"/>
        <v>8.3333333333333329E-2</v>
      </c>
      <c r="T13" s="16">
        <v>250</v>
      </c>
      <c r="U13" s="3">
        <v>3</v>
      </c>
      <c r="V13" s="3">
        <v>8</v>
      </c>
      <c r="W13" s="13">
        <f t="shared" si="7"/>
        <v>0.375</v>
      </c>
      <c r="X13" s="16">
        <v>0</v>
      </c>
      <c r="Y13" s="12">
        <v>0</v>
      </c>
      <c r="Z13" s="12">
        <v>1</v>
      </c>
      <c r="AA13" s="13">
        <f t="shared" si="8"/>
        <v>0</v>
      </c>
      <c r="AB13" s="6">
        <f t="shared" si="0"/>
        <v>1090</v>
      </c>
      <c r="AC13" s="9"/>
      <c r="AD13" s="11" t="str">
        <f t="shared" si="9"/>
        <v>Ciudad Destruida</v>
      </c>
      <c r="AE13" s="11" t="str">
        <f t="shared" si="10"/>
        <v>Centro Alpino</v>
      </c>
      <c r="AF13" s="17"/>
      <c r="AG13" s="24" t="s">
        <v>2</v>
      </c>
      <c r="AH13" s="20">
        <f t="shared" si="1"/>
        <v>21</v>
      </c>
      <c r="AI13" s="20">
        <f t="shared" si="2"/>
        <v>47</v>
      </c>
      <c r="AJ13" s="21">
        <f t="shared" si="11"/>
        <v>0.44680851063829785</v>
      </c>
    </row>
    <row r="14" spans="2:36" x14ac:dyDescent="0.2">
      <c r="B14" s="3" t="s">
        <v>44</v>
      </c>
      <c r="C14" s="3" t="s">
        <v>3</v>
      </c>
      <c r="D14" s="15">
        <v>180</v>
      </c>
      <c r="E14" s="3">
        <v>4</v>
      </c>
      <c r="F14" s="3">
        <v>9</v>
      </c>
      <c r="G14" s="13">
        <f t="shared" si="3"/>
        <v>0.44444444444444442</v>
      </c>
      <c r="H14" s="16">
        <v>480</v>
      </c>
      <c r="I14" s="3">
        <v>6</v>
      </c>
      <c r="J14" s="3">
        <v>5</v>
      </c>
      <c r="K14" s="13">
        <f t="shared" si="4"/>
        <v>1.2</v>
      </c>
      <c r="L14" s="16">
        <v>210</v>
      </c>
      <c r="M14" s="3">
        <v>3</v>
      </c>
      <c r="N14" s="3">
        <v>7</v>
      </c>
      <c r="O14" s="13">
        <f t="shared" si="5"/>
        <v>0.42857142857142855</v>
      </c>
      <c r="P14" s="16">
        <v>80</v>
      </c>
      <c r="Q14" s="3">
        <v>7</v>
      </c>
      <c r="R14" s="3">
        <v>11</v>
      </c>
      <c r="S14" s="13">
        <f t="shared" si="6"/>
        <v>0.63636363636363635</v>
      </c>
      <c r="T14" s="16">
        <v>180</v>
      </c>
      <c r="U14" s="3">
        <v>5</v>
      </c>
      <c r="V14" s="3">
        <v>11</v>
      </c>
      <c r="W14" s="13">
        <f t="shared" si="7"/>
        <v>0.45454545454545453</v>
      </c>
      <c r="X14" s="16">
        <v>95</v>
      </c>
      <c r="Y14" s="12">
        <v>6</v>
      </c>
      <c r="Z14" s="12">
        <v>16</v>
      </c>
      <c r="AA14" s="13">
        <f t="shared" si="8"/>
        <v>0.375</v>
      </c>
      <c r="AB14" s="6">
        <f t="shared" si="0"/>
        <v>1225</v>
      </c>
      <c r="AC14" s="10"/>
      <c r="AD14" s="11" t="str">
        <f t="shared" si="9"/>
        <v>Centro Alpino</v>
      </c>
      <c r="AE14" s="11" t="str">
        <f t="shared" si="10"/>
        <v>Patio Maniobras</v>
      </c>
      <c r="AF14" s="17"/>
      <c r="AG14" s="24" t="s">
        <v>3</v>
      </c>
      <c r="AH14" s="20">
        <f t="shared" si="1"/>
        <v>31</v>
      </c>
      <c r="AI14" s="20">
        <f t="shared" si="2"/>
        <v>59</v>
      </c>
      <c r="AJ14" s="21">
        <f t="shared" si="11"/>
        <v>0.52542372881355937</v>
      </c>
    </row>
    <row r="15" spans="2:36" x14ac:dyDescent="0.2">
      <c r="B15" s="3" t="s">
        <v>45</v>
      </c>
      <c r="C15" s="3" t="s">
        <v>30</v>
      </c>
      <c r="D15" s="15">
        <v>0</v>
      </c>
      <c r="E15" s="3">
        <v>0</v>
      </c>
      <c r="F15" s="3">
        <v>0</v>
      </c>
      <c r="G15" s="13">
        <f t="shared" si="3"/>
        <v>0</v>
      </c>
      <c r="H15" s="16">
        <v>0</v>
      </c>
      <c r="I15" s="3">
        <v>0</v>
      </c>
      <c r="J15" s="3">
        <v>0</v>
      </c>
      <c r="K15" s="13">
        <f t="shared" si="4"/>
        <v>0</v>
      </c>
      <c r="L15" s="16">
        <v>0</v>
      </c>
      <c r="M15" s="3">
        <v>0</v>
      </c>
      <c r="N15" s="3">
        <v>0</v>
      </c>
      <c r="O15" s="13">
        <f t="shared" si="5"/>
        <v>0</v>
      </c>
      <c r="P15" s="16">
        <v>0</v>
      </c>
      <c r="Q15" s="3">
        <v>0</v>
      </c>
      <c r="R15" s="3">
        <v>0</v>
      </c>
      <c r="S15" s="13">
        <f t="shared" si="6"/>
        <v>0</v>
      </c>
      <c r="T15" s="16">
        <v>0</v>
      </c>
      <c r="U15" s="3">
        <v>0</v>
      </c>
      <c r="V15" s="3">
        <v>0</v>
      </c>
      <c r="W15" s="13">
        <f t="shared" si="7"/>
        <v>0</v>
      </c>
      <c r="X15" s="16">
        <v>0</v>
      </c>
      <c r="Y15" s="12">
        <v>0</v>
      </c>
      <c r="Z15" s="12">
        <v>0</v>
      </c>
      <c r="AA15" s="13">
        <f t="shared" si="8"/>
        <v>0</v>
      </c>
      <c r="AB15" s="6">
        <f t="shared" si="0"/>
        <v>0</v>
      </c>
      <c r="AC15" s="10"/>
      <c r="AD15" s="11" t="str">
        <f t="shared" si="9"/>
        <v>-</v>
      </c>
      <c r="AE15" s="11" t="str">
        <f t="shared" si="10"/>
        <v>-</v>
      </c>
      <c r="AF15" s="17"/>
      <c r="AG15" s="24" t="s">
        <v>30</v>
      </c>
      <c r="AH15" s="20">
        <f t="shared" si="1"/>
        <v>0</v>
      </c>
      <c r="AI15" s="20">
        <f t="shared" si="2"/>
        <v>0</v>
      </c>
      <c r="AJ15" s="21">
        <f t="shared" si="11"/>
        <v>0</v>
      </c>
    </row>
    <row r="17" spans="2:27" x14ac:dyDescent="0.2">
      <c r="B17" t="s">
        <v>35</v>
      </c>
      <c r="D17" s="43" t="str">
        <f>IF($AB$5&lt;0,"-",INDEX($C$5:$C$14,MATCH(MAX(D5:D14),D5:D14,0)))</f>
        <v>Oscar</v>
      </c>
      <c r="E17" s="43"/>
      <c r="F17" s="43"/>
      <c r="G17" s="43"/>
      <c r="H17" s="43" t="str">
        <f>IF($AB$5&lt;0,"-",INDEX($C$5:$C$14,MATCH(MAX(H5:H14),H5:H14,0)))</f>
        <v>Arturo</v>
      </c>
      <c r="I17" s="43"/>
      <c r="J17" s="43"/>
      <c r="K17" s="43"/>
      <c r="L17" s="43" t="str">
        <f>IF($AB$5&lt;0,"-",INDEX($C$5:$C$14,MATCH(MAX(L5:L14),L5:L14,0)))</f>
        <v>Oscar</v>
      </c>
      <c r="M17" s="43"/>
      <c r="N17" s="43"/>
      <c r="O17" s="43"/>
      <c r="P17" s="43" t="str">
        <f>IF($AB$5&lt;0,"-",INDEX($C$5:$C$14,MATCH(MAX(P5:P14),P5:P14,0)))</f>
        <v>Oscar</v>
      </c>
      <c r="Q17" s="43"/>
      <c r="R17" s="43"/>
      <c r="S17" s="43"/>
      <c r="T17" s="43" t="str">
        <f>IF($AB$5&lt;0,"-",INDEX($C$5:$C$14,MATCH(MAX(T5:T14),T5:T14,0)))</f>
        <v>Oscar</v>
      </c>
      <c r="U17" s="43"/>
      <c r="V17" s="43"/>
      <c r="W17" s="43"/>
      <c r="X17" s="43" t="str">
        <f>IF($AB$5&lt;0,"-",INDEX($C$5:$C$14,MATCH(MAX(X5:X14),X5:X14,0)))</f>
        <v>Arturo</v>
      </c>
      <c r="Y17" s="43"/>
      <c r="Z17" s="43"/>
      <c r="AA17" s="43"/>
    </row>
  </sheetData>
  <sortState xmlns:xlrd2="http://schemas.microsoft.com/office/spreadsheetml/2017/richdata2" ref="C6:AB15">
    <sortCondition descending="1" ref="AB6:AB15"/>
  </sortState>
  <mergeCells count="19">
    <mergeCell ref="D1:AE1"/>
    <mergeCell ref="D2:AE2"/>
    <mergeCell ref="B3:B4"/>
    <mergeCell ref="C3:C4"/>
    <mergeCell ref="D3:G3"/>
    <mergeCell ref="H3:K3"/>
    <mergeCell ref="L3:O3"/>
    <mergeCell ref="P3:S3"/>
    <mergeCell ref="T3:W3"/>
    <mergeCell ref="X3:AA3"/>
    <mergeCell ref="AB3:AB4"/>
    <mergeCell ref="AD3:AD4"/>
    <mergeCell ref="AE3:AE4"/>
    <mergeCell ref="X17:AA17"/>
    <mergeCell ref="D17:G17"/>
    <mergeCell ref="H17:K17"/>
    <mergeCell ref="L17:O17"/>
    <mergeCell ref="P17:S17"/>
    <mergeCell ref="T17:W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97A4-6C92-E749-80FF-28CFFD41623F}">
  <dimension ref="B1:AL34"/>
  <sheetViews>
    <sheetView zoomScale="141" workbookViewId="0">
      <selection activeCell="A3" sqref="A3"/>
    </sheetView>
  </sheetViews>
  <sheetFormatPr baseColWidth="10" defaultRowHeight="16" x14ac:dyDescent="0.2"/>
  <cols>
    <col min="1" max="1" width="3.33203125" customWidth="1"/>
    <col min="2" max="3" width="9" customWidth="1"/>
    <col min="4" max="4" width="10.6640625" customWidth="1"/>
    <col min="5" max="5" width="9" customWidth="1"/>
    <col min="6" max="7" width="8" customWidth="1"/>
    <col min="8" max="8" width="11.1640625" customWidth="1"/>
    <col min="9" max="11" width="8" customWidth="1"/>
    <col min="12" max="12" width="11.1640625" customWidth="1"/>
    <col min="13" max="15" width="8" customWidth="1"/>
    <col min="16" max="16" width="11.1640625" customWidth="1"/>
    <col min="17" max="19" width="8" customWidth="1"/>
    <col min="20" max="20" width="11.1640625" customWidth="1"/>
    <col min="21" max="23" width="8" customWidth="1"/>
    <col min="24" max="24" width="11.1640625" customWidth="1"/>
    <col min="25" max="27" width="8" customWidth="1"/>
    <col min="29" max="29" width="2.5" customWidth="1"/>
    <col min="30" max="31" width="17.83203125" customWidth="1"/>
    <col min="32" max="32" width="17.5" customWidth="1"/>
    <col min="33" max="33" width="14.6640625" customWidth="1"/>
    <col min="34" max="36" width="14.1640625" customWidth="1"/>
  </cols>
  <sheetData>
    <row r="1" spans="2:38" x14ac:dyDescent="0.2">
      <c r="D1" s="45" t="s">
        <v>32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</row>
    <row r="2" spans="2:38" x14ac:dyDescent="0.2">
      <c r="B2" s="4" t="s">
        <v>47</v>
      </c>
      <c r="C2" s="1"/>
      <c r="D2" s="44" t="s">
        <v>46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</row>
    <row r="3" spans="2:38" x14ac:dyDescent="0.2">
      <c r="B3" s="38" t="s">
        <v>34</v>
      </c>
      <c r="C3" s="38" t="s">
        <v>26</v>
      </c>
      <c r="D3" s="40" t="s">
        <v>16</v>
      </c>
      <c r="E3" s="41"/>
      <c r="F3" s="41"/>
      <c r="G3" s="42"/>
      <c r="H3" s="40" t="s">
        <v>11</v>
      </c>
      <c r="I3" s="41"/>
      <c r="J3" s="41"/>
      <c r="K3" s="42"/>
      <c r="L3" s="40" t="s">
        <v>13</v>
      </c>
      <c r="M3" s="41"/>
      <c r="N3" s="41"/>
      <c r="O3" s="42"/>
      <c r="P3" s="40" t="s">
        <v>12</v>
      </c>
      <c r="Q3" s="41"/>
      <c r="R3" s="41"/>
      <c r="S3" s="42"/>
      <c r="T3" s="40" t="s">
        <v>15</v>
      </c>
      <c r="U3" s="41"/>
      <c r="V3" s="41"/>
      <c r="W3" s="42"/>
      <c r="X3" s="40" t="s">
        <v>27</v>
      </c>
      <c r="Y3" s="41"/>
      <c r="Z3" s="41"/>
      <c r="AA3" s="42"/>
      <c r="AB3" s="50" t="s">
        <v>14</v>
      </c>
      <c r="AC3" s="8"/>
      <c r="AD3" s="38" t="s">
        <v>28</v>
      </c>
      <c r="AE3" s="38" t="s">
        <v>31</v>
      </c>
    </row>
    <row r="4" spans="2:38" x14ac:dyDescent="0.2">
      <c r="B4" s="39"/>
      <c r="C4" s="39"/>
      <c r="D4" s="14" t="s">
        <v>36</v>
      </c>
      <c r="E4" s="5" t="s">
        <v>37</v>
      </c>
      <c r="F4" s="5" t="s">
        <v>39</v>
      </c>
      <c r="G4" s="5" t="s">
        <v>38</v>
      </c>
      <c r="H4" s="14" t="s">
        <v>36</v>
      </c>
      <c r="I4" s="5" t="s">
        <v>37</v>
      </c>
      <c r="J4" s="5" t="s">
        <v>39</v>
      </c>
      <c r="K4" s="5" t="s">
        <v>38</v>
      </c>
      <c r="L4" s="14" t="s">
        <v>36</v>
      </c>
      <c r="M4" s="5" t="s">
        <v>37</v>
      </c>
      <c r="N4" s="5" t="s">
        <v>39</v>
      </c>
      <c r="O4" s="5" t="s">
        <v>38</v>
      </c>
      <c r="P4" s="14" t="s">
        <v>36</v>
      </c>
      <c r="Q4" s="5" t="s">
        <v>37</v>
      </c>
      <c r="R4" s="5" t="s">
        <v>39</v>
      </c>
      <c r="S4" s="5" t="s">
        <v>38</v>
      </c>
      <c r="T4" s="14" t="s">
        <v>36</v>
      </c>
      <c r="U4" s="5" t="s">
        <v>37</v>
      </c>
      <c r="V4" s="5" t="s">
        <v>39</v>
      </c>
      <c r="W4" s="5" t="s">
        <v>38</v>
      </c>
      <c r="X4" s="14" t="s">
        <v>36</v>
      </c>
      <c r="Y4" s="5" t="s">
        <v>37</v>
      </c>
      <c r="Z4" s="5" t="s">
        <v>39</v>
      </c>
      <c r="AA4" s="5" t="s">
        <v>38</v>
      </c>
      <c r="AB4" s="51"/>
      <c r="AC4" s="9"/>
      <c r="AD4" s="39"/>
      <c r="AE4" s="39"/>
      <c r="AF4" s="17"/>
      <c r="AG4" s="22" t="s">
        <v>26</v>
      </c>
      <c r="AH4" s="22" t="s">
        <v>41</v>
      </c>
      <c r="AI4" s="22" t="s">
        <v>42</v>
      </c>
      <c r="AJ4" s="22" t="s">
        <v>40</v>
      </c>
    </row>
    <row r="5" spans="2:38" x14ac:dyDescent="0.2">
      <c r="B5" s="3" t="s">
        <v>17</v>
      </c>
      <c r="C5" s="3" t="s">
        <v>4</v>
      </c>
      <c r="D5" s="15">
        <f>'Fecha 1 '!D5+'Fecha 2'!D5</f>
        <v>1585</v>
      </c>
      <c r="E5" s="3">
        <f>'Fecha 1 '!E5+'Fecha 2'!E5</f>
        <v>25</v>
      </c>
      <c r="F5" s="3">
        <f>'Fecha 1 '!F5+'Fecha 2'!F5</f>
        <v>11</v>
      </c>
      <c r="G5" s="13">
        <f>IF(F5=0,0,(E5/F5))</f>
        <v>2.2727272727272729</v>
      </c>
      <c r="H5" s="15">
        <f>'Fecha 1 '!H5+'Fecha 2'!H5</f>
        <v>710</v>
      </c>
      <c r="I5" s="3">
        <f>'Fecha 1 '!I5+'Fecha 2'!I5</f>
        <v>10</v>
      </c>
      <c r="J5" s="3">
        <f>'Fecha 1 '!J5+'Fecha 2'!J5</f>
        <v>9</v>
      </c>
      <c r="K5" s="13">
        <f>IF(J5=0,0,(I5/J5))</f>
        <v>1.1111111111111112</v>
      </c>
      <c r="L5" s="15">
        <f>'Fecha 1 '!L5+'Fecha 2'!L5</f>
        <v>910</v>
      </c>
      <c r="M5" s="3">
        <f>'Fecha 1 '!M5+'Fecha 2'!M5</f>
        <v>13</v>
      </c>
      <c r="N5" s="3">
        <f>'Fecha 1 '!N5+'Fecha 2'!N5</f>
        <v>8</v>
      </c>
      <c r="O5" s="13">
        <f>IF(N5=0,0,(M5/N5))</f>
        <v>1.625</v>
      </c>
      <c r="P5" s="15">
        <f>'Fecha 1 '!P5+'Fecha 2'!P5</f>
        <v>1725</v>
      </c>
      <c r="Q5" s="3">
        <f>'Fecha 1 '!Q5+'Fecha 2'!Q5</f>
        <v>23</v>
      </c>
      <c r="R5" s="3">
        <f>'Fecha 1 '!R5+'Fecha 2'!R5</f>
        <v>9</v>
      </c>
      <c r="S5" s="13">
        <f>IF(R5=0,0,(Q5/R5))</f>
        <v>2.5555555555555554</v>
      </c>
      <c r="T5" s="15">
        <f>'Fecha 1 '!T5+'Fecha 2'!T5</f>
        <v>1170</v>
      </c>
      <c r="U5" s="3">
        <f>'Fecha 1 '!U5+'Fecha 2'!U5</f>
        <v>21</v>
      </c>
      <c r="V5" s="3">
        <f>'Fecha 1 '!V5+'Fecha 2'!V5</f>
        <v>13</v>
      </c>
      <c r="W5" s="13">
        <f>IF(V5=0,0,(U5/V5))</f>
        <v>1.6153846153846154</v>
      </c>
      <c r="X5" s="15">
        <f>'Fecha 1 '!X5+'Fecha 2'!X5</f>
        <v>1075</v>
      </c>
      <c r="Y5" s="3">
        <f>'Fecha 1 '!Y5+'Fecha 2'!Y5</f>
        <v>15</v>
      </c>
      <c r="Z5" s="3">
        <f>'Fecha 1 '!Z5+'Fecha 2'!Z5</f>
        <v>8</v>
      </c>
      <c r="AA5" s="13">
        <f>IF(Z5=0,0,(Y5/Z5))</f>
        <v>1.875</v>
      </c>
      <c r="AB5" s="25">
        <f>D5+H5+L5+P5+T5+X5</f>
        <v>7175</v>
      </c>
      <c r="AC5" s="9"/>
      <c r="AD5" s="11" t="str">
        <f>IF($AB5=0,"-",INDEX($D$3:$X$3,MATCH(MAX(D5,H5,L5,P5,T5,X5),$D5:$X5,0)))</f>
        <v>Patio Maniobras</v>
      </c>
      <c r="AE5" s="11" t="str">
        <f>IF($AB5=0,"-",INDEX($D$3:$X$3,MATCH(MIN(D5,H5,L5,P5,T5,X5),$D5:$X5,0)))</f>
        <v>Centro Alpino</v>
      </c>
      <c r="AF5" s="18"/>
      <c r="AG5" s="20" t="s">
        <v>4</v>
      </c>
      <c r="AH5" s="20">
        <f t="shared" ref="AH5:AH15" si="0">E5+I5+M5+Q5+U5+Y5</f>
        <v>107</v>
      </c>
      <c r="AI5" s="20">
        <f t="shared" ref="AI5:AI15" si="1">F5+J5+N5+R5+V5+Z5</f>
        <v>58</v>
      </c>
      <c r="AJ5" s="13">
        <f>IF(AI5=0,0,(AH5/AI5))</f>
        <v>1.8448275862068966</v>
      </c>
      <c r="AK5" s="19"/>
      <c r="AL5" s="19"/>
    </row>
    <row r="6" spans="2:38" x14ac:dyDescent="0.2">
      <c r="B6" s="3" t="s">
        <v>18</v>
      </c>
      <c r="C6" s="3" t="s">
        <v>6</v>
      </c>
      <c r="D6" s="15">
        <f>'Fecha 1 '!D6+'Fecha 2'!D6</f>
        <v>490</v>
      </c>
      <c r="E6" s="3">
        <f>'Fecha 1 '!E6+'Fecha 2'!E6</f>
        <v>24</v>
      </c>
      <c r="F6" s="3">
        <f>'Fecha 1 '!F6+'Fecha 2'!F6</f>
        <v>24</v>
      </c>
      <c r="G6" s="13">
        <f t="shared" ref="G6:G15" si="2">IF(F6=0,0,(E6/F6))</f>
        <v>1</v>
      </c>
      <c r="H6" s="15">
        <f>'Fecha 1 '!H6+'Fecha 2'!H6</f>
        <v>1995</v>
      </c>
      <c r="I6" s="3">
        <f>'Fecha 1 '!I6+'Fecha 2'!I6</f>
        <v>25</v>
      </c>
      <c r="J6" s="3">
        <f>'Fecha 1 '!J6+'Fecha 2'!J6</f>
        <v>12</v>
      </c>
      <c r="K6" s="13">
        <f t="shared" ref="K6:K15" si="3">IF(J6=0,0,(I6/J6))</f>
        <v>2.0833333333333335</v>
      </c>
      <c r="L6" s="15">
        <f>'Fecha 1 '!L6+'Fecha 2'!L6</f>
        <v>1235</v>
      </c>
      <c r="M6" s="3">
        <f>'Fecha 1 '!M6+'Fecha 2'!M6</f>
        <v>20</v>
      </c>
      <c r="N6" s="3">
        <f>'Fecha 1 '!N6+'Fecha 2'!N6</f>
        <v>17</v>
      </c>
      <c r="O6" s="13">
        <f t="shared" ref="O6:O15" si="4">IF(N6=0,0,(M6/N6))</f>
        <v>1.1764705882352942</v>
      </c>
      <c r="P6" s="15">
        <f>'Fecha 1 '!P6+'Fecha 2'!P6</f>
        <v>1660</v>
      </c>
      <c r="Q6" s="3">
        <f>'Fecha 1 '!Q6+'Fecha 2'!Q6</f>
        <v>29</v>
      </c>
      <c r="R6" s="3">
        <f>'Fecha 1 '!R6+'Fecha 2'!R6</f>
        <v>13</v>
      </c>
      <c r="S6" s="13">
        <f t="shared" ref="S6:S15" si="5">IF(R6=0,0,(Q6/R6))</f>
        <v>2.2307692307692308</v>
      </c>
      <c r="T6" s="15">
        <f>'Fecha 1 '!T6+'Fecha 2'!T6</f>
        <v>1360</v>
      </c>
      <c r="U6" s="3">
        <f>'Fecha 1 '!U6+'Fecha 2'!U6</f>
        <v>28</v>
      </c>
      <c r="V6" s="3">
        <f>'Fecha 1 '!V6+'Fecha 2'!V6</f>
        <v>23</v>
      </c>
      <c r="W6" s="13">
        <f t="shared" ref="W6:W15" si="6">IF(V6=0,0,(U6/V6))</f>
        <v>1.2173913043478262</v>
      </c>
      <c r="X6" s="15">
        <f>'Fecha 1 '!X6+'Fecha 2'!X6</f>
        <v>2330</v>
      </c>
      <c r="Y6" s="3">
        <f>'Fecha 1 '!Y6+'Fecha 2'!Y6</f>
        <v>33</v>
      </c>
      <c r="Z6" s="3">
        <f>'Fecha 1 '!Z6+'Fecha 2'!Z6</f>
        <v>20</v>
      </c>
      <c r="AA6" s="13">
        <f t="shared" ref="AA6:AA15" si="7">IF(Z6=0,0,(Y6/Z6))</f>
        <v>1.65</v>
      </c>
      <c r="AB6" s="25">
        <f t="shared" ref="AB6:AB15" si="8">D6+H6+L6+P6+T6+X6</f>
        <v>9070</v>
      </c>
      <c r="AC6" s="9"/>
      <c r="AD6" s="11" t="str">
        <f t="shared" ref="AD6:AD15" si="9">IF($AB6=0,"-",INDEX($D$3:$X$3,MATCH(MAX(D6,H6,L6,P6,T6,X6),$D6:$X6,0)))</f>
        <v>Zona Aterrizaje</v>
      </c>
      <c r="AE6" s="11" t="str">
        <f t="shared" ref="AE6:AE15" si="10">IF($AB6=0,"-",INDEX($D$3:$X$3,MATCH(MIN(D6,H6,L6,P6,T6,X6),$D6:$X6,0)))</f>
        <v>Chateau</v>
      </c>
      <c r="AF6" s="18"/>
      <c r="AG6" s="20" t="s">
        <v>6</v>
      </c>
      <c r="AH6" s="20">
        <f t="shared" si="0"/>
        <v>159</v>
      </c>
      <c r="AI6" s="20">
        <f t="shared" si="1"/>
        <v>109</v>
      </c>
      <c r="AJ6" s="13">
        <f t="shared" ref="AJ6:AJ15" si="11">IF(AI6=0,0,(AH6/AI6))</f>
        <v>1.4587155963302751</v>
      </c>
      <c r="AK6" s="19"/>
      <c r="AL6" s="19"/>
    </row>
    <row r="7" spans="2:38" x14ac:dyDescent="0.2">
      <c r="B7" s="3" t="s">
        <v>19</v>
      </c>
      <c r="C7" s="3" t="s">
        <v>0</v>
      </c>
      <c r="D7" s="15">
        <f>'Fecha 1 '!D7+'Fecha 2'!D7</f>
        <v>850</v>
      </c>
      <c r="E7" s="3">
        <f>'Fecha 1 '!E7+'Fecha 2'!E7</f>
        <v>9</v>
      </c>
      <c r="F7" s="3">
        <f>'Fecha 1 '!F7+'Fecha 2'!F7</f>
        <v>15</v>
      </c>
      <c r="G7" s="13">
        <f t="shared" si="2"/>
        <v>0.6</v>
      </c>
      <c r="H7" s="15">
        <f>'Fecha 1 '!H7+'Fecha 2'!H7</f>
        <v>2355</v>
      </c>
      <c r="I7" s="3">
        <f>'Fecha 1 '!I7+'Fecha 2'!I7</f>
        <v>22</v>
      </c>
      <c r="J7" s="3">
        <f>'Fecha 1 '!J7+'Fecha 2'!J7</f>
        <v>12</v>
      </c>
      <c r="K7" s="13">
        <f t="shared" si="3"/>
        <v>1.8333333333333333</v>
      </c>
      <c r="L7" s="15">
        <f>'Fecha 1 '!L7+'Fecha 2'!L7</f>
        <v>1770</v>
      </c>
      <c r="M7" s="3">
        <f>'Fecha 1 '!M7+'Fecha 2'!M7</f>
        <v>20</v>
      </c>
      <c r="N7" s="3">
        <f>'Fecha 1 '!N7+'Fecha 2'!N7</f>
        <v>22</v>
      </c>
      <c r="O7" s="13">
        <f t="shared" si="4"/>
        <v>0.90909090909090906</v>
      </c>
      <c r="P7" s="15">
        <f>'Fecha 1 '!P7+'Fecha 2'!P7</f>
        <v>1775</v>
      </c>
      <c r="Q7" s="3">
        <f>'Fecha 1 '!Q7+'Fecha 2'!Q7</f>
        <v>26</v>
      </c>
      <c r="R7" s="3">
        <f>'Fecha 1 '!R7+'Fecha 2'!R7</f>
        <v>24</v>
      </c>
      <c r="S7" s="13">
        <f t="shared" si="5"/>
        <v>1.0833333333333333</v>
      </c>
      <c r="T7" s="15">
        <f>'Fecha 1 '!T7+'Fecha 2'!T7</f>
        <v>690</v>
      </c>
      <c r="U7" s="3">
        <f>'Fecha 1 '!U7+'Fecha 2'!U7</f>
        <v>12</v>
      </c>
      <c r="V7" s="3">
        <f>'Fecha 1 '!V7+'Fecha 2'!V7</f>
        <v>21</v>
      </c>
      <c r="W7" s="13">
        <f t="shared" si="6"/>
        <v>0.5714285714285714</v>
      </c>
      <c r="X7" s="15">
        <f>'Fecha 1 '!X7+'Fecha 2'!X7</f>
        <v>1345</v>
      </c>
      <c r="Y7" s="3">
        <f>'Fecha 1 '!Y7+'Fecha 2'!Y7</f>
        <v>12</v>
      </c>
      <c r="Z7" s="3">
        <f>'Fecha 1 '!Z7+'Fecha 2'!Z7</f>
        <v>9</v>
      </c>
      <c r="AA7" s="13">
        <f t="shared" si="7"/>
        <v>1.3333333333333333</v>
      </c>
      <c r="AB7" s="25">
        <f t="shared" si="8"/>
        <v>8785</v>
      </c>
      <c r="AC7" s="9"/>
      <c r="AD7" s="11" t="str">
        <f t="shared" si="9"/>
        <v>Centro Alpino</v>
      </c>
      <c r="AE7" s="11" t="str">
        <f t="shared" si="10"/>
        <v>Saint Reymonds</v>
      </c>
      <c r="AF7" s="18"/>
      <c r="AG7" s="20" t="s">
        <v>5</v>
      </c>
      <c r="AH7" s="20">
        <f t="shared" si="0"/>
        <v>101</v>
      </c>
      <c r="AI7" s="20">
        <f t="shared" si="1"/>
        <v>103</v>
      </c>
      <c r="AJ7" s="13">
        <f t="shared" si="11"/>
        <v>0.98058252427184467</v>
      </c>
      <c r="AK7" s="19"/>
      <c r="AL7" s="19"/>
    </row>
    <row r="8" spans="2:38" x14ac:dyDescent="0.2">
      <c r="B8" s="3" t="s">
        <v>20</v>
      </c>
      <c r="C8" s="3" t="s">
        <v>7</v>
      </c>
      <c r="D8" s="15">
        <f>'Fecha 1 '!D8+'Fecha 2'!D8</f>
        <v>2625</v>
      </c>
      <c r="E8" s="3">
        <f>'Fecha 1 '!E8+'Fecha 2'!E8</f>
        <v>42</v>
      </c>
      <c r="F8" s="3">
        <f>'Fecha 1 '!F8+'Fecha 2'!F8</f>
        <v>22</v>
      </c>
      <c r="G8" s="13">
        <f t="shared" si="2"/>
        <v>1.9090909090909092</v>
      </c>
      <c r="H8" s="15">
        <f>'Fecha 1 '!H8+'Fecha 2'!H8</f>
        <v>260</v>
      </c>
      <c r="I8" s="3">
        <f>'Fecha 1 '!I8+'Fecha 2'!I8</f>
        <v>25</v>
      </c>
      <c r="J8" s="3">
        <f>'Fecha 1 '!J8+'Fecha 2'!J8</f>
        <v>28</v>
      </c>
      <c r="K8" s="13">
        <f t="shared" si="3"/>
        <v>0.8928571428571429</v>
      </c>
      <c r="L8" s="15">
        <f>'Fecha 1 '!L8+'Fecha 2'!L8</f>
        <v>1790</v>
      </c>
      <c r="M8" s="3">
        <f>'Fecha 1 '!M8+'Fecha 2'!M8</f>
        <v>31</v>
      </c>
      <c r="N8" s="3">
        <f>'Fecha 1 '!N8+'Fecha 2'!N8</f>
        <v>18</v>
      </c>
      <c r="O8" s="13">
        <f t="shared" si="4"/>
        <v>1.7222222222222223</v>
      </c>
      <c r="P8" s="15">
        <f>'Fecha 1 '!P8+'Fecha 2'!P8</f>
        <v>1295</v>
      </c>
      <c r="Q8" s="3">
        <f>'Fecha 1 '!Q8+'Fecha 2'!Q8</f>
        <v>34</v>
      </c>
      <c r="R8" s="3">
        <f>'Fecha 1 '!R8+'Fecha 2'!R8</f>
        <v>26</v>
      </c>
      <c r="S8" s="13">
        <f t="shared" si="5"/>
        <v>1.3076923076923077</v>
      </c>
      <c r="T8" s="15">
        <f>'Fecha 1 '!T8+'Fecha 2'!T8</f>
        <v>1925</v>
      </c>
      <c r="U8" s="3">
        <f>'Fecha 1 '!U8+'Fecha 2'!U8</f>
        <v>39</v>
      </c>
      <c r="V8" s="3">
        <f>'Fecha 1 '!V8+'Fecha 2'!V8</f>
        <v>26</v>
      </c>
      <c r="W8" s="13">
        <f t="shared" si="6"/>
        <v>1.5</v>
      </c>
      <c r="X8" s="15">
        <f>'Fecha 1 '!X8+'Fecha 2'!X8</f>
        <v>2255</v>
      </c>
      <c r="Y8" s="3">
        <f>'Fecha 1 '!Y8+'Fecha 2'!Y8</f>
        <v>30</v>
      </c>
      <c r="Z8" s="3">
        <f>'Fecha 1 '!Z8+'Fecha 2'!Z8</f>
        <v>16</v>
      </c>
      <c r="AA8" s="13">
        <f t="shared" si="7"/>
        <v>1.875</v>
      </c>
      <c r="AB8" s="25">
        <f t="shared" si="8"/>
        <v>10150</v>
      </c>
      <c r="AC8" s="9"/>
      <c r="AD8" s="11" t="str">
        <f t="shared" si="9"/>
        <v>Chateau</v>
      </c>
      <c r="AE8" s="11" t="str">
        <f t="shared" si="10"/>
        <v>Centro Alpino</v>
      </c>
      <c r="AF8" s="18"/>
      <c r="AG8" s="20" t="s">
        <v>7</v>
      </c>
      <c r="AH8" s="20">
        <f t="shared" si="0"/>
        <v>201</v>
      </c>
      <c r="AI8" s="20">
        <f t="shared" si="1"/>
        <v>136</v>
      </c>
      <c r="AJ8" s="13">
        <f t="shared" si="11"/>
        <v>1.4779411764705883</v>
      </c>
      <c r="AK8" s="19"/>
      <c r="AL8" s="19"/>
    </row>
    <row r="9" spans="2:38" x14ac:dyDescent="0.2">
      <c r="B9" s="3" t="s">
        <v>21</v>
      </c>
      <c r="C9" s="3" t="s">
        <v>9</v>
      </c>
      <c r="D9" s="15">
        <f>'Fecha 1 '!D9+'Fecha 2'!D9</f>
        <v>825</v>
      </c>
      <c r="E9" s="3">
        <f>'Fecha 1 '!E9+'Fecha 2'!E9</f>
        <v>22</v>
      </c>
      <c r="F9" s="3">
        <f>'Fecha 1 '!F9+'Fecha 2'!F9</f>
        <v>26</v>
      </c>
      <c r="G9" s="13">
        <f t="shared" si="2"/>
        <v>0.84615384615384615</v>
      </c>
      <c r="H9" s="15">
        <f>'Fecha 1 '!H9+'Fecha 2'!H9</f>
        <v>415</v>
      </c>
      <c r="I9" s="3">
        <f>'Fecha 1 '!I9+'Fecha 2'!I9</f>
        <v>8</v>
      </c>
      <c r="J9" s="3">
        <f>'Fecha 1 '!J9+'Fecha 2'!J9</f>
        <v>13</v>
      </c>
      <c r="K9" s="13">
        <f t="shared" si="3"/>
        <v>0.61538461538461542</v>
      </c>
      <c r="L9" s="15">
        <f>'Fecha 1 '!L9+'Fecha 2'!L9</f>
        <v>700</v>
      </c>
      <c r="M9" s="3">
        <f>'Fecha 1 '!M9+'Fecha 2'!M9</f>
        <v>12</v>
      </c>
      <c r="N9" s="3">
        <f>'Fecha 1 '!N9+'Fecha 2'!N9</f>
        <v>21</v>
      </c>
      <c r="O9" s="13">
        <f t="shared" si="4"/>
        <v>0.5714285714285714</v>
      </c>
      <c r="P9" s="15">
        <f>'Fecha 1 '!P9+'Fecha 2'!P9</f>
        <v>810</v>
      </c>
      <c r="Q9" s="3">
        <f>'Fecha 1 '!Q9+'Fecha 2'!Q9</f>
        <v>14</v>
      </c>
      <c r="R9" s="3">
        <f>'Fecha 1 '!R9+'Fecha 2'!R9</f>
        <v>20</v>
      </c>
      <c r="S9" s="13">
        <f t="shared" si="5"/>
        <v>0.7</v>
      </c>
      <c r="T9" s="15">
        <f>'Fecha 1 '!T9+'Fecha 2'!T9</f>
        <v>810</v>
      </c>
      <c r="U9" s="3">
        <f>'Fecha 1 '!U9+'Fecha 2'!U9</f>
        <v>24</v>
      </c>
      <c r="V9" s="3">
        <f>'Fecha 1 '!V9+'Fecha 2'!V9</f>
        <v>21</v>
      </c>
      <c r="W9" s="13">
        <f t="shared" si="6"/>
        <v>1.1428571428571428</v>
      </c>
      <c r="X9" s="15">
        <f>'Fecha 1 '!X9+'Fecha 2'!X9</f>
        <v>325</v>
      </c>
      <c r="Y9" s="3">
        <f>'Fecha 1 '!Y9+'Fecha 2'!Y9</f>
        <v>9</v>
      </c>
      <c r="Z9" s="3">
        <f>'Fecha 1 '!Z9+'Fecha 2'!Z9</f>
        <v>23</v>
      </c>
      <c r="AA9" s="13">
        <f t="shared" si="7"/>
        <v>0.39130434782608697</v>
      </c>
      <c r="AB9" s="25">
        <f t="shared" si="8"/>
        <v>3885</v>
      </c>
      <c r="AC9" s="9"/>
      <c r="AD9" s="11" t="str">
        <f t="shared" si="9"/>
        <v>Chateau</v>
      </c>
      <c r="AE9" s="11" t="str">
        <f t="shared" si="10"/>
        <v>Zona Aterrizaje</v>
      </c>
      <c r="AF9" s="18"/>
      <c r="AG9" s="20" t="s">
        <v>9</v>
      </c>
      <c r="AH9" s="20">
        <f t="shared" si="0"/>
        <v>89</v>
      </c>
      <c r="AI9" s="20">
        <f t="shared" si="1"/>
        <v>124</v>
      </c>
      <c r="AJ9" s="13">
        <f t="shared" si="11"/>
        <v>0.717741935483871</v>
      </c>
      <c r="AK9" s="19"/>
      <c r="AL9" s="19"/>
    </row>
    <row r="10" spans="2:38" x14ac:dyDescent="0.2">
      <c r="B10" s="3" t="s">
        <v>22</v>
      </c>
      <c r="C10" s="3" t="s">
        <v>5</v>
      </c>
      <c r="D10" s="15">
        <f>'Fecha 1 '!D10+'Fecha 2'!D10</f>
        <v>365</v>
      </c>
      <c r="E10" s="3">
        <f>'Fecha 1 '!E10+'Fecha 2'!E10</f>
        <v>16</v>
      </c>
      <c r="F10" s="3">
        <f>'Fecha 1 '!F10+'Fecha 2'!F10</f>
        <v>20</v>
      </c>
      <c r="G10" s="13">
        <f t="shared" si="2"/>
        <v>0.8</v>
      </c>
      <c r="H10" s="15">
        <f>'Fecha 1 '!H10+'Fecha 2'!H10</f>
        <v>1230</v>
      </c>
      <c r="I10" s="3">
        <f>'Fecha 1 '!I10+'Fecha 2'!I10</f>
        <v>14</v>
      </c>
      <c r="J10" s="3">
        <f>'Fecha 1 '!J10+'Fecha 2'!J10</f>
        <v>19</v>
      </c>
      <c r="K10" s="13">
        <f t="shared" si="3"/>
        <v>0.73684210526315785</v>
      </c>
      <c r="L10" s="15">
        <f>'Fecha 1 '!L10+'Fecha 2'!L10</f>
        <v>370</v>
      </c>
      <c r="M10" s="3">
        <f>'Fecha 1 '!M10+'Fecha 2'!M10</f>
        <v>19</v>
      </c>
      <c r="N10" s="3">
        <f>'Fecha 1 '!N10+'Fecha 2'!N10</f>
        <v>18</v>
      </c>
      <c r="O10" s="13">
        <f t="shared" si="4"/>
        <v>1.0555555555555556</v>
      </c>
      <c r="P10" s="15">
        <f>'Fecha 1 '!P10+'Fecha 2'!P10</f>
        <v>620</v>
      </c>
      <c r="Q10" s="3">
        <f>'Fecha 1 '!Q10+'Fecha 2'!Q10</f>
        <v>20</v>
      </c>
      <c r="R10" s="3">
        <f>'Fecha 1 '!R10+'Fecha 2'!R10</f>
        <v>23</v>
      </c>
      <c r="S10" s="13">
        <f t="shared" si="5"/>
        <v>0.86956521739130432</v>
      </c>
      <c r="T10" s="15">
        <f>'Fecha 1 '!T10+'Fecha 2'!T10</f>
        <v>390</v>
      </c>
      <c r="U10" s="3">
        <f>'Fecha 1 '!U10+'Fecha 2'!U10</f>
        <v>14</v>
      </c>
      <c r="V10" s="3">
        <f>'Fecha 1 '!V10+'Fecha 2'!V10</f>
        <v>20</v>
      </c>
      <c r="W10" s="13">
        <f t="shared" si="6"/>
        <v>0.7</v>
      </c>
      <c r="X10" s="15">
        <f>'Fecha 1 '!X10+'Fecha 2'!X10</f>
        <v>1105</v>
      </c>
      <c r="Y10" s="3">
        <f>'Fecha 1 '!Y10+'Fecha 2'!Y10</f>
        <v>14</v>
      </c>
      <c r="Z10" s="3">
        <f>'Fecha 1 '!Z10+'Fecha 2'!Z10</f>
        <v>11</v>
      </c>
      <c r="AA10" s="13">
        <f t="shared" si="7"/>
        <v>1.2727272727272727</v>
      </c>
      <c r="AB10" s="25">
        <f t="shared" si="8"/>
        <v>4080</v>
      </c>
      <c r="AC10" s="9"/>
      <c r="AD10" s="11" t="str">
        <f t="shared" si="9"/>
        <v>Centro Alpino</v>
      </c>
      <c r="AE10" s="11" t="str">
        <f t="shared" si="10"/>
        <v>Chateau</v>
      </c>
      <c r="AF10" s="18"/>
      <c r="AG10" s="20" t="s">
        <v>1</v>
      </c>
      <c r="AH10" s="20">
        <f t="shared" si="0"/>
        <v>97</v>
      </c>
      <c r="AI10" s="20">
        <f t="shared" si="1"/>
        <v>111</v>
      </c>
      <c r="AJ10" s="13">
        <f t="shared" si="11"/>
        <v>0.87387387387387383</v>
      </c>
      <c r="AK10" s="19"/>
      <c r="AL10" s="19"/>
    </row>
    <row r="11" spans="2:38" x14ac:dyDescent="0.2">
      <c r="B11" s="3" t="s">
        <v>23</v>
      </c>
      <c r="C11" s="3" t="s">
        <v>1</v>
      </c>
      <c r="D11" s="15">
        <f>'Fecha 1 '!D11+'Fecha 2'!D11</f>
        <v>1060</v>
      </c>
      <c r="E11" s="3">
        <f>'Fecha 1 '!E11+'Fecha 2'!E11</f>
        <v>19</v>
      </c>
      <c r="F11" s="3">
        <f>'Fecha 1 '!F11+'Fecha 2'!F11</f>
        <v>21</v>
      </c>
      <c r="G11" s="13">
        <f t="shared" si="2"/>
        <v>0.90476190476190477</v>
      </c>
      <c r="H11" s="15">
        <f>'Fecha 1 '!H11+'Fecha 2'!H11</f>
        <v>1475</v>
      </c>
      <c r="I11" s="3">
        <f>'Fecha 1 '!I11+'Fecha 2'!I11</f>
        <v>16</v>
      </c>
      <c r="J11" s="3">
        <f>'Fecha 1 '!J11+'Fecha 2'!J11</f>
        <v>8</v>
      </c>
      <c r="K11" s="13">
        <f t="shared" si="3"/>
        <v>2</v>
      </c>
      <c r="L11" s="15">
        <f>'Fecha 1 '!L11+'Fecha 2'!L11</f>
        <v>390</v>
      </c>
      <c r="M11" s="3">
        <f>'Fecha 1 '!M11+'Fecha 2'!M11</f>
        <v>17</v>
      </c>
      <c r="N11" s="3">
        <f>'Fecha 1 '!N11+'Fecha 2'!N11</f>
        <v>18</v>
      </c>
      <c r="O11" s="13">
        <f t="shared" si="4"/>
        <v>0.94444444444444442</v>
      </c>
      <c r="P11" s="15">
        <f>'Fecha 1 '!P11+'Fecha 2'!P11</f>
        <v>155</v>
      </c>
      <c r="Q11" s="3">
        <f>'Fecha 1 '!Q11+'Fecha 2'!Q11</f>
        <v>13</v>
      </c>
      <c r="R11" s="3">
        <f>'Fecha 1 '!R11+'Fecha 2'!R11</f>
        <v>18</v>
      </c>
      <c r="S11" s="13">
        <f t="shared" si="5"/>
        <v>0.72222222222222221</v>
      </c>
      <c r="T11" s="15">
        <f>'Fecha 1 '!T11+'Fecha 2'!T11</f>
        <v>1350</v>
      </c>
      <c r="U11" s="3">
        <f>'Fecha 1 '!U11+'Fecha 2'!U11</f>
        <v>25</v>
      </c>
      <c r="V11" s="3">
        <f>'Fecha 1 '!V11+'Fecha 2'!V11</f>
        <v>18</v>
      </c>
      <c r="W11" s="13">
        <f t="shared" si="6"/>
        <v>1.3888888888888888</v>
      </c>
      <c r="X11" s="15">
        <f>'Fecha 1 '!X11+'Fecha 2'!X11</f>
        <v>1460</v>
      </c>
      <c r="Y11" s="3">
        <f>'Fecha 1 '!Y11+'Fecha 2'!Y11</f>
        <v>23</v>
      </c>
      <c r="Z11" s="3">
        <f>'Fecha 1 '!Z11+'Fecha 2'!Z11</f>
        <v>18</v>
      </c>
      <c r="AA11" s="13">
        <f t="shared" si="7"/>
        <v>1.2777777777777777</v>
      </c>
      <c r="AB11" s="25">
        <f t="shared" si="8"/>
        <v>5890</v>
      </c>
      <c r="AC11" s="9"/>
      <c r="AD11" s="11" t="str">
        <f t="shared" si="9"/>
        <v>Centro Alpino</v>
      </c>
      <c r="AE11" s="11" t="str">
        <f t="shared" si="10"/>
        <v>Patio Maniobras</v>
      </c>
      <c r="AF11" s="18"/>
      <c r="AG11" s="20" t="s">
        <v>0</v>
      </c>
      <c r="AH11" s="20">
        <f t="shared" si="0"/>
        <v>113</v>
      </c>
      <c r="AI11" s="20">
        <f t="shared" si="1"/>
        <v>101</v>
      </c>
      <c r="AJ11" s="13">
        <f t="shared" si="11"/>
        <v>1.1188118811881189</v>
      </c>
      <c r="AK11" s="19"/>
      <c r="AL11" s="19"/>
    </row>
    <row r="12" spans="2:38" x14ac:dyDescent="0.2">
      <c r="B12" s="3" t="s">
        <v>24</v>
      </c>
      <c r="C12" s="3" t="s">
        <v>8</v>
      </c>
      <c r="D12" s="15">
        <f>'Fecha 1 '!D12+'Fecha 2'!D12</f>
        <v>0</v>
      </c>
      <c r="E12" s="3">
        <f>'Fecha 1 '!E12+'Fecha 2'!E12</f>
        <v>16</v>
      </c>
      <c r="F12" s="3">
        <f>'Fecha 1 '!F12+'Fecha 2'!F12</f>
        <v>32</v>
      </c>
      <c r="G12" s="13">
        <f t="shared" si="2"/>
        <v>0.5</v>
      </c>
      <c r="H12" s="15">
        <f>'Fecha 1 '!H12+'Fecha 2'!H12</f>
        <v>1145</v>
      </c>
      <c r="I12" s="3">
        <f>'Fecha 1 '!I12+'Fecha 2'!I12</f>
        <v>14</v>
      </c>
      <c r="J12" s="3">
        <f>'Fecha 1 '!J12+'Fecha 2'!J12</f>
        <v>22</v>
      </c>
      <c r="K12" s="13">
        <f t="shared" si="3"/>
        <v>0.63636363636363635</v>
      </c>
      <c r="L12" s="15">
        <f>'Fecha 1 '!L12+'Fecha 2'!L12</f>
        <v>560</v>
      </c>
      <c r="M12" s="3">
        <f>'Fecha 1 '!M12+'Fecha 2'!M12</f>
        <v>21</v>
      </c>
      <c r="N12" s="3">
        <f>'Fecha 1 '!N12+'Fecha 2'!N12</f>
        <v>30</v>
      </c>
      <c r="O12" s="13">
        <f t="shared" si="4"/>
        <v>0.7</v>
      </c>
      <c r="P12" s="15">
        <f>'Fecha 1 '!P12+'Fecha 2'!P12</f>
        <v>405</v>
      </c>
      <c r="Q12" s="3">
        <f>'Fecha 1 '!Q12+'Fecha 2'!Q12</f>
        <v>9</v>
      </c>
      <c r="R12" s="3">
        <f>'Fecha 1 '!R12+'Fecha 2'!R12</f>
        <v>24</v>
      </c>
      <c r="S12" s="13">
        <f t="shared" si="5"/>
        <v>0.375</v>
      </c>
      <c r="T12" s="15">
        <f>'Fecha 1 '!T12+'Fecha 2'!T12</f>
        <v>90</v>
      </c>
      <c r="U12" s="3">
        <f>'Fecha 1 '!U12+'Fecha 2'!U12</f>
        <v>9</v>
      </c>
      <c r="V12" s="3">
        <f>'Fecha 1 '!V12+'Fecha 2'!V12</f>
        <v>22</v>
      </c>
      <c r="W12" s="13">
        <f t="shared" si="6"/>
        <v>0.40909090909090912</v>
      </c>
      <c r="X12" s="15">
        <f>'Fecha 1 '!X12+'Fecha 2'!X12</f>
        <v>0</v>
      </c>
      <c r="Y12" s="3">
        <f>'Fecha 1 '!Y12+'Fecha 2'!Y12</f>
        <v>9</v>
      </c>
      <c r="Z12" s="3">
        <f>'Fecha 1 '!Z12+'Fecha 2'!Z12</f>
        <v>30</v>
      </c>
      <c r="AA12" s="13">
        <f t="shared" si="7"/>
        <v>0.3</v>
      </c>
      <c r="AB12" s="25">
        <f t="shared" si="8"/>
        <v>2200</v>
      </c>
      <c r="AC12" s="9"/>
      <c r="AD12" s="11" t="str">
        <f t="shared" si="9"/>
        <v>Centro Alpino</v>
      </c>
      <c r="AE12" s="11" t="str">
        <f t="shared" si="10"/>
        <v>Chateau</v>
      </c>
      <c r="AF12" s="18"/>
      <c r="AG12" s="20" t="s">
        <v>8</v>
      </c>
      <c r="AH12" s="20">
        <f t="shared" si="0"/>
        <v>78</v>
      </c>
      <c r="AI12" s="20">
        <f t="shared" si="1"/>
        <v>160</v>
      </c>
      <c r="AJ12" s="13">
        <f t="shared" si="11"/>
        <v>0.48749999999999999</v>
      </c>
      <c r="AK12" s="19"/>
      <c r="AL12" s="19"/>
    </row>
    <row r="13" spans="2:38" x14ac:dyDescent="0.2">
      <c r="B13" s="3" t="s">
        <v>25</v>
      </c>
      <c r="C13" s="3" t="s">
        <v>2</v>
      </c>
      <c r="D13" s="15">
        <f>'Fecha 1 '!D13+'Fecha 2'!D13</f>
        <v>210</v>
      </c>
      <c r="E13" s="3">
        <f>'Fecha 1 '!E13+'Fecha 2'!E13</f>
        <v>5</v>
      </c>
      <c r="F13" s="3">
        <f>'Fecha 1 '!F13+'Fecha 2'!F13</f>
        <v>4</v>
      </c>
      <c r="G13" s="13">
        <f t="shared" si="2"/>
        <v>1.25</v>
      </c>
      <c r="H13" s="15">
        <f>'Fecha 1 '!H13+'Fecha 2'!H13</f>
        <v>0</v>
      </c>
      <c r="I13" s="3">
        <f>'Fecha 1 '!I13+'Fecha 2'!I13</f>
        <v>1</v>
      </c>
      <c r="J13" s="3">
        <f>'Fecha 1 '!J13+'Fecha 2'!J13</f>
        <v>14</v>
      </c>
      <c r="K13" s="13">
        <f t="shared" si="3"/>
        <v>7.1428571428571425E-2</v>
      </c>
      <c r="L13" s="15">
        <f>'Fecha 1 '!L13+'Fecha 2'!L13</f>
        <v>630</v>
      </c>
      <c r="M13" s="3">
        <f>'Fecha 1 '!M13+'Fecha 2'!M13</f>
        <v>11</v>
      </c>
      <c r="N13" s="3">
        <f>'Fecha 1 '!N13+'Fecha 2'!N13</f>
        <v>8</v>
      </c>
      <c r="O13" s="13">
        <f t="shared" si="4"/>
        <v>1.375</v>
      </c>
      <c r="P13" s="15">
        <f>'Fecha 1 '!P13+'Fecha 2'!P13</f>
        <v>0</v>
      </c>
      <c r="Q13" s="3">
        <f>'Fecha 1 '!Q13+'Fecha 2'!Q13</f>
        <v>1</v>
      </c>
      <c r="R13" s="3">
        <f>'Fecha 1 '!R13+'Fecha 2'!R13</f>
        <v>12</v>
      </c>
      <c r="S13" s="13">
        <f t="shared" si="5"/>
        <v>8.3333333333333329E-2</v>
      </c>
      <c r="T13" s="15">
        <f>'Fecha 1 '!T13+'Fecha 2'!T13</f>
        <v>250</v>
      </c>
      <c r="U13" s="3">
        <f>'Fecha 1 '!U13+'Fecha 2'!U13</f>
        <v>3</v>
      </c>
      <c r="V13" s="3">
        <f>'Fecha 1 '!V13+'Fecha 2'!V13</f>
        <v>8</v>
      </c>
      <c r="W13" s="13">
        <f t="shared" si="6"/>
        <v>0.375</v>
      </c>
      <c r="X13" s="15">
        <f>'Fecha 1 '!X13+'Fecha 2'!X13</f>
        <v>0</v>
      </c>
      <c r="Y13" s="3">
        <f>'Fecha 1 '!Y13+'Fecha 2'!Y13</f>
        <v>0</v>
      </c>
      <c r="Z13" s="3">
        <f>'Fecha 1 '!Z13+'Fecha 2'!Z13</f>
        <v>1</v>
      </c>
      <c r="AA13" s="13">
        <f t="shared" si="7"/>
        <v>0</v>
      </c>
      <c r="AB13" s="25">
        <f t="shared" si="8"/>
        <v>1090</v>
      </c>
      <c r="AC13" s="9"/>
      <c r="AD13" s="11" t="str">
        <f t="shared" si="9"/>
        <v>Ciudad Destruida</v>
      </c>
      <c r="AE13" s="11" t="str">
        <f t="shared" si="10"/>
        <v>Centro Alpino</v>
      </c>
      <c r="AG13" s="20" t="s">
        <v>2</v>
      </c>
      <c r="AH13" s="20">
        <f t="shared" si="0"/>
        <v>21</v>
      </c>
      <c r="AI13" s="20">
        <f t="shared" si="1"/>
        <v>47</v>
      </c>
      <c r="AJ13" s="13">
        <f t="shared" si="11"/>
        <v>0.44680851063829785</v>
      </c>
    </row>
    <row r="14" spans="2:38" x14ac:dyDescent="0.2">
      <c r="B14" s="3" t="s">
        <v>44</v>
      </c>
      <c r="C14" s="3" t="s">
        <v>3</v>
      </c>
      <c r="D14" s="15">
        <f>'Fecha 1 '!D14+'Fecha 2'!D14</f>
        <v>180</v>
      </c>
      <c r="E14" s="3">
        <f>'Fecha 1 '!E14+'Fecha 2'!E14</f>
        <v>4</v>
      </c>
      <c r="F14" s="3">
        <f>'Fecha 1 '!F14+'Fecha 2'!F14</f>
        <v>9</v>
      </c>
      <c r="G14" s="13">
        <f t="shared" si="2"/>
        <v>0.44444444444444442</v>
      </c>
      <c r="H14" s="15">
        <f>'Fecha 1 '!H14+'Fecha 2'!H14</f>
        <v>480</v>
      </c>
      <c r="I14" s="3">
        <f>'Fecha 1 '!I14+'Fecha 2'!I14</f>
        <v>6</v>
      </c>
      <c r="J14" s="3">
        <f>'Fecha 1 '!J14+'Fecha 2'!J14</f>
        <v>5</v>
      </c>
      <c r="K14" s="13">
        <f t="shared" si="3"/>
        <v>1.2</v>
      </c>
      <c r="L14" s="15">
        <f>'Fecha 1 '!L14+'Fecha 2'!L14</f>
        <v>210</v>
      </c>
      <c r="M14" s="3">
        <f>'Fecha 1 '!M14+'Fecha 2'!M14</f>
        <v>3</v>
      </c>
      <c r="N14" s="3">
        <f>'Fecha 1 '!N14+'Fecha 2'!N14</f>
        <v>7</v>
      </c>
      <c r="O14" s="13">
        <f t="shared" si="4"/>
        <v>0.42857142857142855</v>
      </c>
      <c r="P14" s="15">
        <f>'Fecha 1 '!P14+'Fecha 2'!P14</f>
        <v>80</v>
      </c>
      <c r="Q14" s="3">
        <f>'Fecha 1 '!Q14+'Fecha 2'!Q14</f>
        <v>7</v>
      </c>
      <c r="R14" s="3">
        <f>'Fecha 1 '!R14+'Fecha 2'!R14</f>
        <v>11</v>
      </c>
      <c r="S14" s="13">
        <f t="shared" si="5"/>
        <v>0.63636363636363635</v>
      </c>
      <c r="T14" s="15">
        <f>'Fecha 1 '!T14+'Fecha 2'!T14</f>
        <v>180</v>
      </c>
      <c r="U14" s="3">
        <f>'Fecha 1 '!U14+'Fecha 2'!U14</f>
        <v>5</v>
      </c>
      <c r="V14" s="3">
        <f>'Fecha 1 '!V14+'Fecha 2'!V14</f>
        <v>11</v>
      </c>
      <c r="W14" s="13">
        <f t="shared" si="6"/>
        <v>0.45454545454545453</v>
      </c>
      <c r="X14" s="15">
        <f>'Fecha 1 '!X14+'Fecha 2'!X14</f>
        <v>95</v>
      </c>
      <c r="Y14" s="3">
        <f>'Fecha 1 '!Y14+'Fecha 2'!Y14</f>
        <v>6</v>
      </c>
      <c r="Z14" s="3">
        <f>'Fecha 1 '!Z14+'Fecha 2'!Z14</f>
        <v>16</v>
      </c>
      <c r="AA14" s="13">
        <f t="shared" si="7"/>
        <v>0.375</v>
      </c>
      <c r="AB14" s="25">
        <f t="shared" si="8"/>
        <v>1225</v>
      </c>
      <c r="AC14" s="10"/>
      <c r="AD14" s="11" t="str">
        <f t="shared" si="9"/>
        <v>Centro Alpino</v>
      </c>
      <c r="AE14" s="11" t="str">
        <f t="shared" si="10"/>
        <v>Patio Maniobras</v>
      </c>
      <c r="AG14" s="20" t="s">
        <v>3</v>
      </c>
      <c r="AH14" s="20">
        <f t="shared" si="0"/>
        <v>31</v>
      </c>
      <c r="AI14" s="20">
        <f t="shared" si="1"/>
        <v>59</v>
      </c>
      <c r="AJ14" s="13">
        <f t="shared" si="11"/>
        <v>0.52542372881355937</v>
      </c>
    </row>
    <row r="15" spans="2:38" x14ac:dyDescent="0.2">
      <c r="B15" s="3" t="s">
        <v>45</v>
      </c>
      <c r="C15" s="3" t="s">
        <v>30</v>
      </c>
      <c r="D15" s="15">
        <f>'Fecha 1 '!D15+'Fecha 2'!D15</f>
        <v>0</v>
      </c>
      <c r="E15" s="3">
        <f>'Fecha 1 '!E15+'Fecha 2'!E15</f>
        <v>0</v>
      </c>
      <c r="F15" s="3">
        <f>'Fecha 1 '!F15+'Fecha 2'!F15</f>
        <v>0</v>
      </c>
      <c r="G15" s="13">
        <f t="shared" si="2"/>
        <v>0</v>
      </c>
      <c r="H15" s="15">
        <f>'Fecha 1 '!H15+'Fecha 2'!H15</f>
        <v>0</v>
      </c>
      <c r="I15" s="3">
        <f>'Fecha 1 '!I15+'Fecha 2'!I15</f>
        <v>0</v>
      </c>
      <c r="J15" s="3">
        <f>'Fecha 1 '!J15+'Fecha 2'!J15</f>
        <v>0</v>
      </c>
      <c r="K15" s="13">
        <f t="shared" si="3"/>
        <v>0</v>
      </c>
      <c r="L15" s="15">
        <f>'Fecha 1 '!L15+'Fecha 2'!L15</f>
        <v>0</v>
      </c>
      <c r="M15" s="3">
        <f>'Fecha 1 '!M15+'Fecha 2'!M15</f>
        <v>0</v>
      </c>
      <c r="N15" s="3">
        <f>'Fecha 1 '!N15+'Fecha 2'!N15</f>
        <v>0</v>
      </c>
      <c r="O15" s="13">
        <f t="shared" si="4"/>
        <v>0</v>
      </c>
      <c r="P15" s="15">
        <f>'Fecha 1 '!P15+'Fecha 2'!P15</f>
        <v>0</v>
      </c>
      <c r="Q15" s="3">
        <f>'Fecha 1 '!Q15+'Fecha 2'!Q15</f>
        <v>0</v>
      </c>
      <c r="R15" s="3">
        <f>'Fecha 1 '!R15+'Fecha 2'!R15</f>
        <v>0</v>
      </c>
      <c r="S15" s="13">
        <f t="shared" si="5"/>
        <v>0</v>
      </c>
      <c r="T15" s="15">
        <f>'Fecha 1 '!T15+'Fecha 2'!T15</f>
        <v>0</v>
      </c>
      <c r="U15" s="3">
        <f>'Fecha 1 '!U15+'Fecha 2'!U15</f>
        <v>0</v>
      </c>
      <c r="V15" s="3">
        <f>'Fecha 1 '!V15+'Fecha 2'!V15</f>
        <v>0</v>
      </c>
      <c r="W15" s="13">
        <f t="shared" si="6"/>
        <v>0</v>
      </c>
      <c r="X15" s="15">
        <f>'Fecha 1 '!X15+'Fecha 2'!X15</f>
        <v>0</v>
      </c>
      <c r="Y15" s="3">
        <f>'Fecha 1 '!Y15+'Fecha 2'!Y15</f>
        <v>0</v>
      </c>
      <c r="Z15" s="3">
        <f>'Fecha 1 '!Z15+'Fecha 2'!Z15</f>
        <v>0</v>
      </c>
      <c r="AA15" s="13">
        <f t="shared" si="7"/>
        <v>0</v>
      </c>
      <c r="AB15" s="25">
        <f t="shared" si="8"/>
        <v>0</v>
      </c>
      <c r="AC15" s="10"/>
      <c r="AD15" s="11" t="str">
        <f t="shared" si="9"/>
        <v>-</v>
      </c>
      <c r="AE15" s="11" t="str">
        <f t="shared" si="10"/>
        <v>-</v>
      </c>
      <c r="AG15" s="20" t="s">
        <v>30</v>
      </c>
      <c r="AH15" s="20">
        <f t="shared" si="0"/>
        <v>0</v>
      </c>
      <c r="AI15" s="20">
        <f t="shared" si="1"/>
        <v>0</v>
      </c>
      <c r="AJ15" s="13">
        <f t="shared" si="11"/>
        <v>0</v>
      </c>
    </row>
    <row r="17" spans="2:27" x14ac:dyDescent="0.2">
      <c r="B17" t="s">
        <v>35</v>
      </c>
      <c r="D17" s="43" t="str">
        <f>IF($AB5=0,"-",INDEX($C$5:$C$15,MATCH(MAX(D5:D15),D5:D15,0)))</f>
        <v>Oscar</v>
      </c>
      <c r="E17" s="43"/>
      <c r="F17" s="43"/>
      <c r="G17" s="43"/>
      <c r="H17" s="43" t="str">
        <f>IF($AB5=0,"-",INDEX($C$5:$C$15,MATCH(MAX(H5:H15),H5:H15,0)))</f>
        <v>Pipe</v>
      </c>
      <c r="I17" s="43"/>
      <c r="J17" s="43"/>
      <c r="K17" s="43"/>
      <c r="L17" s="43" t="str">
        <f>IF($AB5=0,"-",INDEX($C$5:$C$15,MATCH(MAX(L5:L15),L5:L15,0)))</f>
        <v>Oscar</v>
      </c>
      <c r="M17" s="43"/>
      <c r="N17" s="43"/>
      <c r="O17" s="43"/>
      <c r="P17" s="43" t="str">
        <f>IF($AB5=0,"-",INDEX($C$5:$C$15,MATCH(MAX(P5:P15),P5:P15,0)))</f>
        <v>Pipe</v>
      </c>
      <c r="Q17" s="43"/>
      <c r="R17" s="43"/>
      <c r="S17" s="43"/>
      <c r="T17" s="43" t="str">
        <f>IF($AB5=0,"-",INDEX($C$5:$C$15,MATCH(MAX(T5:T15),T5:T15,0)))</f>
        <v>Oscar</v>
      </c>
      <c r="U17" s="43"/>
      <c r="V17" s="43"/>
      <c r="W17" s="43"/>
      <c r="X17" s="43" t="str">
        <f>IF($AB5=0,"-",INDEX($C$5:$C$15,MATCH(MAX(X5:X15),X5:X15,0)))</f>
        <v>Arturo</v>
      </c>
      <c r="Y17" s="43"/>
      <c r="Z17" s="43"/>
      <c r="AA17" s="43"/>
    </row>
    <row r="20" spans="2:27" x14ac:dyDescent="0.2">
      <c r="B20" s="46" t="s">
        <v>33</v>
      </c>
      <c r="C20" s="46" t="s">
        <v>26</v>
      </c>
      <c r="D20" s="48" t="s">
        <v>60</v>
      </c>
      <c r="E20" s="46" t="s">
        <v>36</v>
      </c>
      <c r="F20" s="46" t="s">
        <v>56</v>
      </c>
      <c r="G20" s="46" t="s">
        <v>55</v>
      </c>
      <c r="H20" s="47" t="s">
        <v>61</v>
      </c>
    </row>
    <row r="21" spans="2:27" x14ac:dyDescent="0.2">
      <c r="B21" s="46"/>
      <c r="C21" s="46"/>
      <c r="D21" s="49"/>
      <c r="E21" s="46"/>
      <c r="F21" s="46"/>
      <c r="G21" s="46"/>
      <c r="H21" s="47"/>
    </row>
    <row r="22" spans="2:27" x14ac:dyDescent="0.2">
      <c r="B22" s="27" t="s">
        <v>17</v>
      </c>
      <c r="C22" s="27" t="s">
        <v>7</v>
      </c>
      <c r="D22" s="27">
        <v>2</v>
      </c>
      <c r="E22" s="28">
        <v>10150</v>
      </c>
      <c r="F22" s="28">
        <f>E22-E22</f>
        <v>0</v>
      </c>
      <c r="G22" s="29" t="s">
        <v>52</v>
      </c>
      <c r="H22" s="27" t="s">
        <v>20</v>
      </c>
    </row>
    <row r="23" spans="2:27" x14ac:dyDescent="0.2">
      <c r="B23" s="27" t="s">
        <v>18</v>
      </c>
      <c r="C23" s="27" t="s">
        <v>6</v>
      </c>
      <c r="D23" s="27">
        <v>2</v>
      </c>
      <c r="E23" s="28">
        <v>9070</v>
      </c>
      <c r="F23" s="28">
        <f>$E$22-E23</f>
        <v>1080</v>
      </c>
      <c r="G23" s="30" t="s">
        <v>29</v>
      </c>
      <c r="H23" s="27" t="s">
        <v>18</v>
      </c>
    </row>
    <row r="24" spans="2:27" x14ac:dyDescent="0.2">
      <c r="B24" s="27" t="s">
        <v>19</v>
      </c>
      <c r="C24" s="27" t="s">
        <v>0</v>
      </c>
      <c r="D24" s="27">
        <v>2</v>
      </c>
      <c r="E24" s="28">
        <v>8785</v>
      </c>
      <c r="F24" s="28">
        <f t="shared" ref="F24:F32" si="12">$E$22-E24</f>
        <v>1365</v>
      </c>
      <c r="G24" s="30" t="s">
        <v>29</v>
      </c>
      <c r="H24" s="27" t="s">
        <v>19</v>
      </c>
    </row>
    <row r="25" spans="2:27" x14ac:dyDescent="0.2">
      <c r="B25" s="27" t="s">
        <v>20</v>
      </c>
      <c r="C25" s="27" t="s">
        <v>4</v>
      </c>
      <c r="D25" s="27">
        <v>1</v>
      </c>
      <c r="E25" s="28">
        <v>7175</v>
      </c>
      <c r="F25" s="28">
        <f t="shared" si="12"/>
        <v>2975</v>
      </c>
      <c r="G25" s="31" t="s">
        <v>51</v>
      </c>
      <c r="H25" s="27" t="s">
        <v>57</v>
      </c>
    </row>
    <row r="26" spans="2:27" x14ac:dyDescent="0.2">
      <c r="B26" s="27" t="s">
        <v>21</v>
      </c>
      <c r="C26" s="27" t="s">
        <v>1</v>
      </c>
      <c r="D26" s="27">
        <v>2</v>
      </c>
      <c r="E26" s="28">
        <v>5890</v>
      </c>
      <c r="F26" s="28">
        <f t="shared" si="12"/>
        <v>4260</v>
      </c>
      <c r="G26" s="29" t="s">
        <v>50</v>
      </c>
      <c r="H26" s="27" t="s">
        <v>23</v>
      </c>
    </row>
    <row r="27" spans="2:27" x14ac:dyDescent="0.2">
      <c r="B27" s="27" t="s">
        <v>22</v>
      </c>
      <c r="C27" s="27" t="s">
        <v>5</v>
      </c>
      <c r="D27" s="27">
        <v>2</v>
      </c>
      <c r="E27" s="28">
        <v>4080</v>
      </c>
      <c r="F27" s="28">
        <f t="shared" si="12"/>
        <v>6070</v>
      </c>
      <c r="G27" s="30" t="s">
        <v>29</v>
      </c>
      <c r="H27" s="27" t="s">
        <v>22</v>
      </c>
    </row>
    <row r="28" spans="2:27" x14ac:dyDescent="0.2">
      <c r="B28" s="27" t="s">
        <v>23</v>
      </c>
      <c r="C28" s="27" t="s">
        <v>9</v>
      </c>
      <c r="D28" s="27">
        <v>2</v>
      </c>
      <c r="E28" s="28">
        <v>3885</v>
      </c>
      <c r="F28" s="28">
        <f t="shared" si="12"/>
        <v>6265</v>
      </c>
      <c r="G28" s="31" t="s">
        <v>53</v>
      </c>
      <c r="H28" s="27" t="s">
        <v>21</v>
      </c>
    </row>
    <row r="29" spans="2:27" x14ac:dyDescent="0.2">
      <c r="B29" s="27" t="s">
        <v>24</v>
      </c>
      <c r="C29" s="27" t="s">
        <v>8</v>
      </c>
      <c r="D29" s="27">
        <v>2</v>
      </c>
      <c r="E29" s="28">
        <v>2200</v>
      </c>
      <c r="F29" s="28">
        <f t="shared" si="12"/>
        <v>7950</v>
      </c>
      <c r="G29" s="30" t="s">
        <v>29</v>
      </c>
      <c r="H29" s="27" t="s">
        <v>24</v>
      </c>
    </row>
    <row r="30" spans="2:27" x14ac:dyDescent="0.2">
      <c r="B30" s="27" t="s">
        <v>25</v>
      </c>
      <c r="C30" s="27" t="s">
        <v>3</v>
      </c>
      <c r="D30" s="27">
        <v>1</v>
      </c>
      <c r="E30" s="28">
        <v>1225</v>
      </c>
      <c r="F30" s="28">
        <f t="shared" si="12"/>
        <v>8925</v>
      </c>
      <c r="G30" s="30" t="s">
        <v>29</v>
      </c>
      <c r="H30" s="27" t="s">
        <v>25</v>
      </c>
    </row>
    <row r="31" spans="2:27" x14ac:dyDescent="0.2">
      <c r="B31" s="27" t="s">
        <v>44</v>
      </c>
      <c r="C31" s="27" t="s">
        <v>2</v>
      </c>
      <c r="D31" s="27">
        <v>1</v>
      </c>
      <c r="E31" s="28">
        <v>1090</v>
      </c>
      <c r="F31" s="28">
        <f t="shared" si="12"/>
        <v>9060</v>
      </c>
      <c r="G31" s="31" t="s">
        <v>54</v>
      </c>
      <c r="H31" s="27" t="s">
        <v>25</v>
      </c>
    </row>
    <row r="32" spans="2:27" x14ac:dyDescent="0.2">
      <c r="B32" s="27" t="s">
        <v>45</v>
      </c>
      <c r="C32" s="27" t="s">
        <v>30</v>
      </c>
      <c r="D32" s="27">
        <v>0</v>
      </c>
      <c r="E32" s="28">
        <v>0</v>
      </c>
      <c r="F32" s="28">
        <f t="shared" si="12"/>
        <v>10150</v>
      </c>
      <c r="G32" s="31" t="s">
        <v>53</v>
      </c>
      <c r="H32" s="27" t="s">
        <v>25</v>
      </c>
    </row>
    <row r="34" spans="2:2" x14ac:dyDescent="0.2">
      <c r="B34" s="32" t="s">
        <v>58</v>
      </c>
    </row>
  </sheetData>
  <sortState xmlns:xlrd2="http://schemas.microsoft.com/office/spreadsheetml/2017/richdata2" ref="C22:E32">
    <sortCondition descending="1" ref="E22:E32"/>
  </sortState>
  <mergeCells count="26">
    <mergeCell ref="D1:AE1"/>
    <mergeCell ref="D2:AE2"/>
    <mergeCell ref="B3:B4"/>
    <mergeCell ref="C3:C4"/>
    <mergeCell ref="D3:G3"/>
    <mergeCell ref="H3:K3"/>
    <mergeCell ref="L3:O3"/>
    <mergeCell ref="P3:S3"/>
    <mergeCell ref="T3:W3"/>
    <mergeCell ref="X3:AA3"/>
    <mergeCell ref="AB3:AB4"/>
    <mergeCell ref="AD3:AD4"/>
    <mergeCell ref="AE3:AE4"/>
    <mergeCell ref="X17:AA17"/>
    <mergeCell ref="G20:G21"/>
    <mergeCell ref="H20:H21"/>
    <mergeCell ref="D20:D21"/>
    <mergeCell ref="B20:B21"/>
    <mergeCell ref="C20:C21"/>
    <mergeCell ref="E20:E21"/>
    <mergeCell ref="F20:F21"/>
    <mergeCell ref="D17:G17"/>
    <mergeCell ref="H17:K17"/>
    <mergeCell ref="L17:O17"/>
    <mergeCell ref="P17:S17"/>
    <mergeCell ref="T17:W17"/>
  </mergeCells>
  <pageMargins left="0.7" right="0.7" top="0.75" bottom="0.75" header="0.3" footer="0.3"/>
  <ignoredErrors>
    <ignoredError sqref="G22 G25:G26 G28 G31:G3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141B-4365-C04D-BB2D-2F2AF52C638D}">
  <dimension ref="B1:AK31"/>
  <sheetViews>
    <sheetView zoomScale="69" workbookViewId="0">
      <selection activeCell="K56" sqref="K56"/>
    </sheetView>
  </sheetViews>
  <sheetFormatPr baseColWidth="10" defaultRowHeight="16" x14ac:dyDescent="0.2"/>
  <cols>
    <col min="1" max="1" width="3.33203125" customWidth="1"/>
    <col min="2" max="2" width="8.5" bestFit="1" customWidth="1"/>
    <col min="3" max="4" width="9" customWidth="1"/>
    <col min="5" max="5" width="11.1640625" customWidth="1"/>
    <col min="6" max="8" width="8" customWidth="1"/>
    <col min="9" max="9" width="11.1640625" customWidth="1"/>
    <col min="10" max="12" width="8" customWidth="1"/>
    <col min="13" max="13" width="11.1640625" customWidth="1"/>
    <col min="14" max="16" width="8" customWidth="1"/>
    <col min="17" max="17" width="11.1640625" customWidth="1"/>
    <col min="18" max="20" width="8" customWidth="1"/>
    <col min="21" max="21" width="11.1640625" customWidth="1"/>
    <col min="22" max="24" width="8" customWidth="1"/>
    <col min="25" max="25" width="11.1640625" customWidth="1"/>
    <col min="26" max="28" width="8" customWidth="1"/>
    <col min="30" max="30" width="2.5" customWidth="1"/>
    <col min="31" max="32" width="17.83203125" customWidth="1"/>
    <col min="33" max="33" width="13.6640625" customWidth="1"/>
    <col min="34" max="34" width="14.6640625" customWidth="1"/>
    <col min="35" max="37" width="14.1640625" customWidth="1"/>
  </cols>
  <sheetData>
    <row r="1" spans="2:37" x14ac:dyDescent="0.2">
      <c r="E1" s="45" t="s">
        <v>32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</row>
    <row r="2" spans="2:37" x14ac:dyDescent="0.2">
      <c r="C2" s="4"/>
      <c r="D2" s="1"/>
      <c r="E2" s="44" t="s">
        <v>49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spans="2:37" x14ac:dyDescent="0.2">
      <c r="B3" s="52" t="s">
        <v>48</v>
      </c>
      <c r="C3" s="38" t="s">
        <v>34</v>
      </c>
      <c r="D3" s="38" t="s">
        <v>26</v>
      </c>
      <c r="E3" s="40" t="s">
        <v>16</v>
      </c>
      <c r="F3" s="41"/>
      <c r="G3" s="41"/>
      <c r="H3" s="42"/>
      <c r="I3" s="40" t="s">
        <v>11</v>
      </c>
      <c r="J3" s="41"/>
      <c r="K3" s="41"/>
      <c r="L3" s="42"/>
      <c r="M3" s="40" t="s">
        <v>13</v>
      </c>
      <c r="N3" s="41"/>
      <c r="O3" s="41"/>
      <c r="P3" s="42"/>
      <c r="Q3" s="40" t="s">
        <v>12</v>
      </c>
      <c r="R3" s="41"/>
      <c r="S3" s="41"/>
      <c r="T3" s="42"/>
      <c r="U3" s="40" t="s">
        <v>15</v>
      </c>
      <c r="V3" s="41"/>
      <c r="W3" s="41"/>
      <c r="X3" s="42"/>
      <c r="Y3" s="40" t="s">
        <v>27</v>
      </c>
      <c r="Z3" s="41"/>
      <c r="AA3" s="41"/>
      <c r="AB3" s="42"/>
      <c r="AC3" s="38" t="s">
        <v>14</v>
      </c>
      <c r="AD3" s="8"/>
      <c r="AE3" s="38" t="s">
        <v>28</v>
      </c>
      <c r="AF3" s="38" t="s">
        <v>31</v>
      </c>
      <c r="AH3" s="56" t="s">
        <v>59</v>
      </c>
      <c r="AI3" s="56"/>
      <c r="AJ3" s="56"/>
      <c r="AK3" s="56"/>
    </row>
    <row r="4" spans="2:37" x14ac:dyDescent="0.2">
      <c r="B4" s="52"/>
      <c r="C4" s="39"/>
      <c r="D4" s="39"/>
      <c r="E4" s="14" t="s">
        <v>36</v>
      </c>
      <c r="F4" s="5" t="s">
        <v>37</v>
      </c>
      <c r="G4" s="5" t="s">
        <v>39</v>
      </c>
      <c r="H4" s="5" t="s">
        <v>38</v>
      </c>
      <c r="I4" s="14" t="s">
        <v>36</v>
      </c>
      <c r="J4" s="5" t="s">
        <v>37</v>
      </c>
      <c r="K4" s="5" t="s">
        <v>39</v>
      </c>
      <c r="L4" s="5" t="s">
        <v>38</v>
      </c>
      <c r="M4" s="14" t="s">
        <v>36</v>
      </c>
      <c r="N4" s="5" t="s">
        <v>37</v>
      </c>
      <c r="O4" s="5" t="s">
        <v>39</v>
      </c>
      <c r="P4" s="5" t="s">
        <v>38</v>
      </c>
      <c r="Q4" s="14" t="s">
        <v>36</v>
      </c>
      <c r="R4" s="5" t="s">
        <v>37</v>
      </c>
      <c r="S4" s="5" t="s">
        <v>39</v>
      </c>
      <c r="T4" s="5" t="s">
        <v>38</v>
      </c>
      <c r="U4" s="14" t="s">
        <v>36</v>
      </c>
      <c r="V4" s="5" t="s">
        <v>37</v>
      </c>
      <c r="W4" s="5" t="s">
        <v>39</v>
      </c>
      <c r="X4" s="5" t="s">
        <v>38</v>
      </c>
      <c r="Y4" s="14" t="s">
        <v>36</v>
      </c>
      <c r="Z4" s="5" t="s">
        <v>37</v>
      </c>
      <c r="AA4" s="5" t="s">
        <v>39</v>
      </c>
      <c r="AB4" s="5" t="s">
        <v>38</v>
      </c>
      <c r="AC4" s="39"/>
      <c r="AD4" s="9"/>
      <c r="AE4" s="39"/>
      <c r="AF4" s="39"/>
      <c r="AG4" s="17"/>
      <c r="AH4" s="22" t="s">
        <v>26</v>
      </c>
      <c r="AI4" s="22" t="s">
        <v>41</v>
      </c>
      <c r="AJ4" s="22" t="s">
        <v>42</v>
      </c>
      <c r="AK4" s="22" t="s">
        <v>40</v>
      </c>
    </row>
    <row r="5" spans="2:37" x14ac:dyDescent="0.2">
      <c r="B5" s="53" t="s">
        <v>10</v>
      </c>
      <c r="C5" s="3" t="s">
        <v>17</v>
      </c>
      <c r="D5" s="3" t="s">
        <v>4</v>
      </c>
      <c r="E5" s="15">
        <v>1585</v>
      </c>
      <c r="F5" s="3">
        <v>25</v>
      </c>
      <c r="G5" s="3">
        <v>11</v>
      </c>
      <c r="H5" s="13">
        <v>2.2727272727272729</v>
      </c>
      <c r="I5" s="16">
        <v>710</v>
      </c>
      <c r="J5" s="3">
        <v>10</v>
      </c>
      <c r="K5" s="3">
        <v>9</v>
      </c>
      <c r="L5" s="13">
        <v>1.1111111111111112</v>
      </c>
      <c r="M5" s="16">
        <v>910</v>
      </c>
      <c r="N5" s="3">
        <v>13</v>
      </c>
      <c r="O5" s="3">
        <v>8</v>
      </c>
      <c r="P5" s="13">
        <v>1.625</v>
      </c>
      <c r="Q5" s="16">
        <v>1725</v>
      </c>
      <c r="R5" s="3">
        <v>23</v>
      </c>
      <c r="S5" s="3">
        <v>9</v>
      </c>
      <c r="T5" s="13">
        <v>2.5555555555555554</v>
      </c>
      <c r="U5" s="16">
        <v>1170</v>
      </c>
      <c r="V5" s="3">
        <v>21</v>
      </c>
      <c r="W5" s="3">
        <v>13</v>
      </c>
      <c r="X5" s="13">
        <v>1.6153846153846154</v>
      </c>
      <c r="Y5" s="16">
        <v>1075</v>
      </c>
      <c r="Z5" s="2">
        <v>15</v>
      </c>
      <c r="AA5" s="2">
        <v>8</v>
      </c>
      <c r="AB5" s="13">
        <v>1.875</v>
      </c>
      <c r="AC5" s="6">
        <v>7175</v>
      </c>
      <c r="AD5" s="9"/>
      <c r="AE5" s="11" t="s">
        <v>12</v>
      </c>
      <c r="AF5" s="11" t="s">
        <v>11</v>
      </c>
      <c r="AG5" s="17"/>
      <c r="AH5" s="20" t="s">
        <v>4</v>
      </c>
      <c r="AI5" s="20">
        <v>107</v>
      </c>
      <c r="AJ5" s="20">
        <v>58</v>
      </c>
      <c r="AK5" s="23">
        <v>1.8448275862068966</v>
      </c>
    </row>
    <row r="6" spans="2:37" x14ac:dyDescent="0.2">
      <c r="B6" s="54"/>
      <c r="C6" s="3" t="s">
        <v>18</v>
      </c>
      <c r="D6" s="3" t="s">
        <v>6</v>
      </c>
      <c r="E6" s="15">
        <v>0</v>
      </c>
      <c r="F6" s="3">
        <v>11</v>
      </c>
      <c r="G6" s="3">
        <v>15</v>
      </c>
      <c r="H6" s="13">
        <v>0.73333333333333328</v>
      </c>
      <c r="I6" s="16">
        <v>510</v>
      </c>
      <c r="J6" s="3">
        <v>5</v>
      </c>
      <c r="K6" s="3">
        <v>3</v>
      </c>
      <c r="L6" s="13">
        <v>1.6666666666666667</v>
      </c>
      <c r="M6" s="16">
        <v>1090</v>
      </c>
      <c r="N6" s="3">
        <v>12</v>
      </c>
      <c r="O6" s="3">
        <v>7</v>
      </c>
      <c r="P6" s="13">
        <v>1.7142857142857142</v>
      </c>
      <c r="Q6" s="16">
        <v>910</v>
      </c>
      <c r="R6" s="3">
        <v>11</v>
      </c>
      <c r="S6" s="3">
        <v>3</v>
      </c>
      <c r="T6" s="13">
        <v>3.6666666666666665</v>
      </c>
      <c r="U6" s="16">
        <v>930</v>
      </c>
      <c r="V6" s="3">
        <v>12</v>
      </c>
      <c r="W6" s="3">
        <v>10</v>
      </c>
      <c r="X6" s="13">
        <v>1.2</v>
      </c>
      <c r="Y6" s="16">
        <v>755</v>
      </c>
      <c r="Z6" s="12">
        <v>14</v>
      </c>
      <c r="AA6" s="12">
        <v>10</v>
      </c>
      <c r="AB6" s="13">
        <v>1.4</v>
      </c>
      <c r="AC6" s="6">
        <v>4195</v>
      </c>
      <c r="AD6" s="9"/>
      <c r="AE6" s="11" t="s">
        <v>13</v>
      </c>
      <c r="AF6" s="11" t="s">
        <v>16</v>
      </c>
      <c r="AG6" s="17"/>
      <c r="AH6" s="20" t="s">
        <v>6</v>
      </c>
      <c r="AI6" s="20">
        <v>65</v>
      </c>
      <c r="AJ6" s="20">
        <v>48</v>
      </c>
      <c r="AK6" s="23">
        <v>1.3541666666666667</v>
      </c>
    </row>
    <row r="7" spans="2:37" x14ac:dyDescent="0.2">
      <c r="B7" s="54"/>
      <c r="C7" s="3" t="s">
        <v>19</v>
      </c>
      <c r="D7" s="3" t="s">
        <v>0</v>
      </c>
      <c r="E7" s="15">
        <v>0</v>
      </c>
      <c r="F7" s="3">
        <v>5</v>
      </c>
      <c r="G7" s="3">
        <v>10</v>
      </c>
      <c r="H7" s="13">
        <v>0.5</v>
      </c>
      <c r="I7" s="16">
        <v>1195</v>
      </c>
      <c r="J7" s="3">
        <v>11</v>
      </c>
      <c r="K7" s="3">
        <v>4</v>
      </c>
      <c r="L7" s="13">
        <v>2.75</v>
      </c>
      <c r="M7" s="16">
        <v>1035</v>
      </c>
      <c r="N7" s="3">
        <v>10</v>
      </c>
      <c r="O7" s="3">
        <v>8</v>
      </c>
      <c r="P7" s="13">
        <v>1.25</v>
      </c>
      <c r="Q7" s="16">
        <v>695</v>
      </c>
      <c r="R7" s="3">
        <v>13</v>
      </c>
      <c r="S7" s="3">
        <v>13</v>
      </c>
      <c r="T7" s="13">
        <v>1</v>
      </c>
      <c r="U7" s="16">
        <v>120</v>
      </c>
      <c r="V7" s="3">
        <v>4</v>
      </c>
      <c r="W7" s="3">
        <v>11</v>
      </c>
      <c r="X7" s="13">
        <v>0.36363636363636365</v>
      </c>
      <c r="Y7" s="16">
        <v>805</v>
      </c>
      <c r="Z7" s="12">
        <v>5</v>
      </c>
      <c r="AA7" s="12">
        <v>6</v>
      </c>
      <c r="AB7" s="13">
        <v>0.83333333333333337</v>
      </c>
      <c r="AC7" s="6">
        <v>3850</v>
      </c>
      <c r="AD7" s="9"/>
      <c r="AE7" s="11" t="s">
        <v>11</v>
      </c>
      <c r="AF7" s="11" t="s">
        <v>16</v>
      </c>
      <c r="AG7" s="17"/>
      <c r="AH7" s="20" t="s">
        <v>5</v>
      </c>
      <c r="AI7" s="20">
        <v>48</v>
      </c>
      <c r="AJ7" s="20">
        <v>52</v>
      </c>
      <c r="AK7" s="23">
        <v>0.92307692307692313</v>
      </c>
    </row>
    <row r="8" spans="2:37" x14ac:dyDescent="0.2">
      <c r="B8" s="54"/>
      <c r="C8" s="3" t="s">
        <v>20</v>
      </c>
      <c r="D8" s="3" t="s">
        <v>7</v>
      </c>
      <c r="E8" s="15">
        <v>870</v>
      </c>
      <c r="F8" s="3">
        <v>21</v>
      </c>
      <c r="G8" s="3">
        <v>12</v>
      </c>
      <c r="H8" s="13">
        <v>1.75</v>
      </c>
      <c r="I8" s="16">
        <v>245</v>
      </c>
      <c r="J8" s="3">
        <v>13</v>
      </c>
      <c r="K8" s="3">
        <v>12</v>
      </c>
      <c r="L8" s="13">
        <v>1.0833333333333333</v>
      </c>
      <c r="M8" s="16">
        <v>890</v>
      </c>
      <c r="N8" s="3">
        <v>15</v>
      </c>
      <c r="O8" s="3">
        <v>10</v>
      </c>
      <c r="P8" s="13">
        <v>1.5</v>
      </c>
      <c r="Q8" s="16">
        <v>0</v>
      </c>
      <c r="R8" s="3">
        <v>10</v>
      </c>
      <c r="S8" s="3">
        <v>12</v>
      </c>
      <c r="T8" s="13">
        <v>0.83333333333333337</v>
      </c>
      <c r="U8" s="16">
        <v>610</v>
      </c>
      <c r="V8" s="3">
        <v>20</v>
      </c>
      <c r="W8" s="3">
        <v>14</v>
      </c>
      <c r="X8" s="13">
        <v>1.4285714285714286</v>
      </c>
      <c r="Y8" s="16">
        <v>1090</v>
      </c>
      <c r="Z8" s="12">
        <v>17</v>
      </c>
      <c r="AA8" s="12">
        <v>9</v>
      </c>
      <c r="AB8" s="13">
        <v>1.8888888888888888</v>
      </c>
      <c r="AC8" s="6">
        <v>3705</v>
      </c>
      <c r="AD8" s="9"/>
      <c r="AE8" s="11" t="s">
        <v>27</v>
      </c>
      <c r="AF8" s="11" t="s">
        <v>12</v>
      </c>
      <c r="AG8" s="17"/>
      <c r="AH8" s="20" t="s">
        <v>7</v>
      </c>
      <c r="AI8" s="20">
        <v>96</v>
      </c>
      <c r="AJ8" s="20">
        <v>69</v>
      </c>
      <c r="AK8" s="23">
        <v>1.3913043478260869</v>
      </c>
    </row>
    <row r="9" spans="2:37" x14ac:dyDescent="0.2">
      <c r="B9" s="54"/>
      <c r="C9" s="3" t="s">
        <v>21</v>
      </c>
      <c r="D9" s="3" t="s">
        <v>9</v>
      </c>
      <c r="E9" s="15">
        <v>350</v>
      </c>
      <c r="F9" s="3">
        <v>11</v>
      </c>
      <c r="G9" s="3">
        <v>13</v>
      </c>
      <c r="H9" s="13">
        <v>0.84615384615384615</v>
      </c>
      <c r="I9" s="16">
        <v>140</v>
      </c>
      <c r="J9" s="3">
        <v>3</v>
      </c>
      <c r="K9" s="3">
        <v>8</v>
      </c>
      <c r="L9" s="13">
        <v>0.375</v>
      </c>
      <c r="M9" s="16">
        <v>0</v>
      </c>
      <c r="N9" s="3">
        <v>3</v>
      </c>
      <c r="O9" s="3">
        <v>10</v>
      </c>
      <c r="P9" s="13">
        <v>0.3</v>
      </c>
      <c r="Q9" s="16">
        <v>380</v>
      </c>
      <c r="R9" s="3">
        <v>8</v>
      </c>
      <c r="S9" s="3">
        <v>10</v>
      </c>
      <c r="T9" s="13">
        <v>0.8</v>
      </c>
      <c r="U9" s="16">
        <v>435</v>
      </c>
      <c r="V9" s="3">
        <v>13</v>
      </c>
      <c r="W9" s="3">
        <v>10</v>
      </c>
      <c r="X9" s="13">
        <v>1.3</v>
      </c>
      <c r="Y9" s="16">
        <v>40</v>
      </c>
      <c r="Z9" s="12">
        <v>5</v>
      </c>
      <c r="AA9" s="12">
        <v>11</v>
      </c>
      <c r="AB9" s="13">
        <v>0.45454545454545453</v>
      </c>
      <c r="AC9" s="6">
        <v>1345</v>
      </c>
      <c r="AD9" s="9"/>
      <c r="AE9" s="11" t="s">
        <v>15</v>
      </c>
      <c r="AF9" s="11" t="s">
        <v>13</v>
      </c>
      <c r="AG9" s="17"/>
      <c r="AH9" s="20" t="s">
        <v>9</v>
      </c>
      <c r="AI9" s="20">
        <v>43</v>
      </c>
      <c r="AJ9" s="20">
        <v>62</v>
      </c>
      <c r="AK9" s="23">
        <v>0.69354838709677424</v>
      </c>
    </row>
    <row r="10" spans="2:37" x14ac:dyDescent="0.2">
      <c r="B10" s="54"/>
      <c r="C10" s="3" t="s">
        <v>22</v>
      </c>
      <c r="D10" s="3" t="s">
        <v>5</v>
      </c>
      <c r="E10" s="15">
        <v>245</v>
      </c>
      <c r="F10" s="3">
        <v>9</v>
      </c>
      <c r="G10" s="3">
        <v>12</v>
      </c>
      <c r="H10" s="13">
        <v>0.75</v>
      </c>
      <c r="I10" s="16">
        <v>460</v>
      </c>
      <c r="J10" s="3">
        <v>6</v>
      </c>
      <c r="K10" s="3">
        <v>6</v>
      </c>
      <c r="L10" s="13">
        <v>1</v>
      </c>
      <c r="M10" s="16">
        <v>75</v>
      </c>
      <c r="N10" s="3">
        <v>6</v>
      </c>
      <c r="O10" s="3">
        <v>7</v>
      </c>
      <c r="P10" s="13">
        <v>0.8571428571428571</v>
      </c>
      <c r="Q10" s="16">
        <v>65</v>
      </c>
      <c r="R10" s="3">
        <v>8</v>
      </c>
      <c r="S10" s="3">
        <v>11</v>
      </c>
      <c r="T10" s="13">
        <v>0.72727272727272729</v>
      </c>
      <c r="U10" s="16">
        <v>50</v>
      </c>
      <c r="V10" s="3">
        <v>7</v>
      </c>
      <c r="W10" s="3">
        <v>12</v>
      </c>
      <c r="X10" s="13">
        <v>0.58333333333333337</v>
      </c>
      <c r="Y10" s="16">
        <v>280</v>
      </c>
      <c r="Z10" s="12">
        <v>6</v>
      </c>
      <c r="AA10" s="12">
        <v>8</v>
      </c>
      <c r="AB10" s="13">
        <v>0.75</v>
      </c>
      <c r="AC10" s="6">
        <v>1175</v>
      </c>
      <c r="AD10" s="9"/>
      <c r="AE10" s="11" t="s">
        <v>11</v>
      </c>
      <c r="AF10" s="11" t="s">
        <v>15</v>
      </c>
      <c r="AG10" s="17"/>
      <c r="AH10" s="20" t="s">
        <v>1</v>
      </c>
      <c r="AI10" s="20">
        <v>42</v>
      </c>
      <c r="AJ10" s="20">
        <v>56</v>
      </c>
      <c r="AK10" s="23">
        <v>0.75</v>
      </c>
    </row>
    <row r="11" spans="2:37" x14ac:dyDescent="0.2">
      <c r="B11" s="54"/>
      <c r="C11" s="3" t="s">
        <v>23</v>
      </c>
      <c r="D11" s="3" t="s">
        <v>1</v>
      </c>
      <c r="E11" s="15">
        <v>5</v>
      </c>
      <c r="F11" s="3">
        <v>6</v>
      </c>
      <c r="G11" s="3">
        <v>12</v>
      </c>
      <c r="H11" s="13">
        <v>0.5</v>
      </c>
      <c r="I11" s="16">
        <v>130</v>
      </c>
      <c r="J11" s="3">
        <v>5</v>
      </c>
      <c r="K11" s="3">
        <v>6</v>
      </c>
      <c r="L11" s="13">
        <v>0.83333333333333337</v>
      </c>
      <c r="M11" s="16">
        <v>190</v>
      </c>
      <c r="N11" s="3">
        <v>8</v>
      </c>
      <c r="O11" s="3">
        <v>8</v>
      </c>
      <c r="P11" s="13">
        <v>1</v>
      </c>
      <c r="Q11" s="16">
        <v>0</v>
      </c>
      <c r="R11" s="3">
        <v>2</v>
      </c>
      <c r="S11" s="3">
        <v>7</v>
      </c>
      <c r="T11" s="13">
        <v>0.2857142857142857</v>
      </c>
      <c r="U11" s="16">
        <v>140</v>
      </c>
      <c r="V11" s="3">
        <v>10</v>
      </c>
      <c r="W11" s="3">
        <v>10</v>
      </c>
      <c r="X11" s="13">
        <v>1</v>
      </c>
      <c r="Y11" s="16">
        <v>245</v>
      </c>
      <c r="Z11" s="12">
        <v>8</v>
      </c>
      <c r="AA11" s="12">
        <v>7</v>
      </c>
      <c r="AB11" s="13">
        <v>1.1428571428571428</v>
      </c>
      <c r="AC11" s="6">
        <v>710</v>
      </c>
      <c r="AD11" s="9"/>
      <c r="AE11" s="11" t="s">
        <v>27</v>
      </c>
      <c r="AF11" s="11" t="s">
        <v>12</v>
      </c>
      <c r="AG11" s="17"/>
      <c r="AH11" s="20" t="s">
        <v>0</v>
      </c>
      <c r="AI11" s="20">
        <v>39</v>
      </c>
      <c r="AJ11" s="20">
        <v>50</v>
      </c>
      <c r="AK11" s="23">
        <v>0.78</v>
      </c>
    </row>
    <row r="12" spans="2:37" x14ac:dyDescent="0.2">
      <c r="B12" s="54"/>
      <c r="C12" s="3" t="s">
        <v>24</v>
      </c>
      <c r="D12" s="3" t="s">
        <v>8</v>
      </c>
      <c r="E12" s="15">
        <v>0</v>
      </c>
      <c r="F12" s="3">
        <v>10</v>
      </c>
      <c r="G12" s="3">
        <v>13</v>
      </c>
      <c r="H12" s="13">
        <v>0.76923076923076927</v>
      </c>
      <c r="I12" s="16">
        <v>70</v>
      </c>
      <c r="J12" s="3">
        <v>6</v>
      </c>
      <c r="K12" s="3">
        <v>11</v>
      </c>
      <c r="L12" s="13">
        <v>0.54545454545454541</v>
      </c>
      <c r="M12" s="16">
        <v>105</v>
      </c>
      <c r="N12" s="3">
        <v>8</v>
      </c>
      <c r="O12" s="3">
        <v>18</v>
      </c>
      <c r="P12" s="13">
        <v>0.44444444444444442</v>
      </c>
      <c r="Q12" s="16">
        <v>80</v>
      </c>
      <c r="R12" s="3">
        <v>4</v>
      </c>
      <c r="S12" s="3">
        <v>17</v>
      </c>
      <c r="T12" s="13">
        <v>0.23529411764705882</v>
      </c>
      <c r="U12" s="16">
        <v>0</v>
      </c>
      <c r="V12" s="3">
        <v>6</v>
      </c>
      <c r="W12" s="3">
        <v>14</v>
      </c>
      <c r="X12" s="13">
        <v>0.42857142857142855</v>
      </c>
      <c r="Y12" s="16">
        <v>0</v>
      </c>
      <c r="Z12" s="12">
        <v>7</v>
      </c>
      <c r="AA12" s="12">
        <v>18</v>
      </c>
      <c r="AB12" s="13">
        <v>0.3888888888888889</v>
      </c>
      <c r="AC12" s="6">
        <v>255</v>
      </c>
      <c r="AD12" s="9"/>
      <c r="AE12" s="11" t="s">
        <v>13</v>
      </c>
      <c r="AF12" s="11" t="s">
        <v>16</v>
      </c>
      <c r="AG12" s="17"/>
      <c r="AH12" s="20" t="s">
        <v>8</v>
      </c>
      <c r="AI12" s="20">
        <v>41</v>
      </c>
      <c r="AJ12" s="20">
        <v>91</v>
      </c>
      <c r="AK12" s="23">
        <v>0.45054945054945056</v>
      </c>
    </row>
    <row r="13" spans="2:37" x14ac:dyDescent="0.2">
      <c r="B13" s="54"/>
      <c r="C13" s="3" t="s">
        <v>25</v>
      </c>
      <c r="D13" s="3" t="s">
        <v>2</v>
      </c>
      <c r="E13" s="15">
        <v>0</v>
      </c>
      <c r="F13" s="3">
        <v>0</v>
      </c>
      <c r="G13" s="3">
        <v>0</v>
      </c>
      <c r="H13" s="13">
        <v>0</v>
      </c>
      <c r="I13" s="16">
        <v>0</v>
      </c>
      <c r="J13" s="3">
        <v>0</v>
      </c>
      <c r="K13" s="3">
        <v>0</v>
      </c>
      <c r="L13" s="13">
        <v>0</v>
      </c>
      <c r="M13" s="16">
        <v>0</v>
      </c>
      <c r="N13" s="3">
        <v>0</v>
      </c>
      <c r="O13" s="3">
        <v>0</v>
      </c>
      <c r="P13" s="13">
        <v>0</v>
      </c>
      <c r="Q13" s="16">
        <v>0</v>
      </c>
      <c r="R13" s="3">
        <v>0</v>
      </c>
      <c r="S13" s="3">
        <v>0</v>
      </c>
      <c r="T13" s="13">
        <v>0</v>
      </c>
      <c r="U13" s="16">
        <v>0</v>
      </c>
      <c r="V13" s="3">
        <v>0</v>
      </c>
      <c r="W13" s="3">
        <v>0</v>
      </c>
      <c r="X13" s="13">
        <v>0</v>
      </c>
      <c r="Y13" s="16">
        <v>0</v>
      </c>
      <c r="Z13" s="12">
        <v>0</v>
      </c>
      <c r="AA13" s="12">
        <v>0</v>
      </c>
      <c r="AB13" s="13">
        <v>0</v>
      </c>
      <c r="AC13" s="7">
        <v>0</v>
      </c>
      <c r="AD13" s="9"/>
      <c r="AE13" s="11" t="s">
        <v>29</v>
      </c>
      <c r="AF13" s="11" t="s">
        <v>29</v>
      </c>
      <c r="AG13" s="17"/>
      <c r="AH13" s="24" t="s">
        <v>2</v>
      </c>
      <c r="AI13" s="20">
        <v>0</v>
      </c>
      <c r="AJ13" s="20">
        <v>0</v>
      </c>
      <c r="AK13" s="23">
        <v>0</v>
      </c>
    </row>
    <row r="14" spans="2:37" x14ac:dyDescent="0.2">
      <c r="B14" s="54"/>
      <c r="C14" s="3" t="s">
        <v>25</v>
      </c>
      <c r="D14" s="3" t="s">
        <v>3</v>
      </c>
      <c r="E14" s="15">
        <v>0</v>
      </c>
      <c r="F14" s="3">
        <v>0</v>
      </c>
      <c r="G14" s="3">
        <v>0</v>
      </c>
      <c r="H14" s="13">
        <v>0</v>
      </c>
      <c r="I14" s="16">
        <v>0</v>
      </c>
      <c r="J14" s="3">
        <v>0</v>
      </c>
      <c r="K14" s="3">
        <v>0</v>
      </c>
      <c r="L14" s="13">
        <v>0</v>
      </c>
      <c r="M14" s="16">
        <v>0</v>
      </c>
      <c r="N14" s="3">
        <v>0</v>
      </c>
      <c r="O14" s="3">
        <v>0</v>
      </c>
      <c r="P14" s="13">
        <v>0</v>
      </c>
      <c r="Q14" s="16">
        <v>0</v>
      </c>
      <c r="R14" s="3">
        <v>0</v>
      </c>
      <c r="S14" s="3">
        <v>0</v>
      </c>
      <c r="T14" s="13">
        <v>0</v>
      </c>
      <c r="U14" s="16">
        <v>0</v>
      </c>
      <c r="V14" s="3">
        <v>0</v>
      </c>
      <c r="W14" s="3">
        <v>0</v>
      </c>
      <c r="X14" s="13">
        <v>0</v>
      </c>
      <c r="Y14" s="16">
        <v>0</v>
      </c>
      <c r="Z14" s="12">
        <v>0</v>
      </c>
      <c r="AA14" s="12">
        <v>0</v>
      </c>
      <c r="AB14" s="13">
        <v>0</v>
      </c>
      <c r="AC14" s="7">
        <v>0</v>
      </c>
      <c r="AD14" s="10"/>
      <c r="AE14" s="11" t="s">
        <v>29</v>
      </c>
      <c r="AF14" s="11" t="s">
        <v>29</v>
      </c>
      <c r="AG14" s="17"/>
      <c r="AH14" s="24" t="s">
        <v>3</v>
      </c>
      <c r="AI14" s="20">
        <v>0</v>
      </c>
      <c r="AJ14" s="20">
        <v>0</v>
      </c>
      <c r="AK14" s="23">
        <v>0</v>
      </c>
    </row>
    <row r="15" spans="2:37" x14ac:dyDescent="0.2">
      <c r="B15" s="55"/>
      <c r="C15" s="3" t="s">
        <v>25</v>
      </c>
      <c r="D15" s="3" t="s">
        <v>30</v>
      </c>
      <c r="E15" s="15">
        <v>0</v>
      </c>
      <c r="F15" s="3">
        <v>0</v>
      </c>
      <c r="G15" s="3">
        <v>0</v>
      </c>
      <c r="H15" s="13">
        <v>0</v>
      </c>
      <c r="I15" s="16">
        <v>0</v>
      </c>
      <c r="J15" s="3">
        <v>0</v>
      </c>
      <c r="K15" s="3">
        <v>0</v>
      </c>
      <c r="L15" s="13">
        <v>0</v>
      </c>
      <c r="M15" s="16">
        <v>0</v>
      </c>
      <c r="N15" s="3">
        <v>0</v>
      </c>
      <c r="O15" s="3">
        <v>0</v>
      </c>
      <c r="P15" s="13">
        <v>0</v>
      </c>
      <c r="Q15" s="16">
        <v>0</v>
      </c>
      <c r="R15" s="3">
        <v>0</v>
      </c>
      <c r="S15" s="3">
        <v>0</v>
      </c>
      <c r="T15" s="13">
        <v>0</v>
      </c>
      <c r="U15" s="16">
        <v>0</v>
      </c>
      <c r="V15" s="3">
        <v>0</v>
      </c>
      <c r="W15" s="3">
        <v>0</v>
      </c>
      <c r="X15" s="13">
        <v>0</v>
      </c>
      <c r="Y15" s="16">
        <v>0</v>
      </c>
      <c r="Z15" s="12">
        <v>0</v>
      </c>
      <c r="AA15" s="12">
        <v>0</v>
      </c>
      <c r="AB15" s="13">
        <v>0</v>
      </c>
      <c r="AC15" s="7">
        <v>0</v>
      </c>
      <c r="AD15" s="10"/>
      <c r="AE15" s="11" t="s">
        <v>29</v>
      </c>
      <c r="AF15" s="11" t="s">
        <v>29</v>
      </c>
      <c r="AG15" s="17"/>
      <c r="AH15" s="24" t="s">
        <v>30</v>
      </c>
      <c r="AI15" s="20">
        <v>0</v>
      </c>
      <c r="AJ15" s="20">
        <v>0</v>
      </c>
      <c r="AK15" s="23">
        <v>0</v>
      </c>
    </row>
    <row r="16" spans="2:37" x14ac:dyDescent="0.2">
      <c r="B16" s="26"/>
      <c r="C16" s="3"/>
      <c r="D16" s="3"/>
      <c r="E16" s="15"/>
      <c r="F16" s="3"/>
      <c r="G16" s="3"/>
      <c r="H16" s="13"/>
      <c r="I16" s="16"/>
      <c r="J16" s="3"/>
      <c r="K16" s="3"/>
      <c r="L16" s="13"/>
      <c r="M16" s="16"/>
      <c r="N16" s="3"/>
      <c r="O16" s="3"/>
      <c r="P16" s="13"/>
      <c r="Q16" s="16"/>
      <c r="R16" s="3"/>
      <c r="S16" s="3"/>
      <c r="T16" s="13"/>
      <c r="U16" s="16"/>
      <c r="V16" s="3"/>
      <c r="W16" s="3"/>
      <c r="X16" s="13"/>
      <c r="Y16" s="16"/>
      <c r="Z16" s="12"/>
      <c r="AA16" s="12"/>
      <c r="AB16" s="13"/>
      <c r="AC16" s="6"/>
      <c r="AE16" s="11"/>
      <c r="AF16" s="11"/>
      <c r="AG16" s="17"/>
      <c r="AH16" s="24"/>
      <c r="AI16" s="20"/>
      <c r="AJ16" s="20"/>
      <c r="AK16" s="23"/>
    </row>
    <row r="17" spans="2:37" x14ac:dyDescent="0.2">
      <c r="B17" s="53" t="s">
        <v>43</v>
      </c>
      <c r="C17" s="3" t="s">
        <v>17</v>
      </c>
      <c r="D17" s="3" t="s">
        <v>7</v>
      </c>
      <c r="E17" s="15">
        <v>1755</v>
      </c>
      <c r="F17" s="3">
        <v>21</v>
      </c>
      <c r="G17" s="3">
        <v>10</v>
      </c>
      <c r="H17" s="13">
        <v>2.1</v>
      </c>
      <c r="I17" s="16">
        <v>15</v>
      </c>
      <c r="J17" s="3">
        <v>12</v>
      </c>
      <c r="K17" s="3">
        <v>16</v>
      </c>
      <c r="L17" s="13">
        <v>0.75</v>
      </c>
      <c r="M17" s="16">
        <v>900</v>
      </c>
      <c r="N17" s="3">
        <v>16</v>
      </c>
      <c r="O17" s="3">
        <v>8</v>
      </c>
      <c r="P17" s="13">
        <v>2</v>
      </c>
      <c r="Q17" s="16">
        <v>1295</v>
      </c>
      <c r="R17" s="3">
        <v>24</v>
      </c>
      <c r="S17" s="3">
        <v>14</v>
      </c>
      <c r="T17" s="13">
        <v>1.7142857142857142</v>
      </c>
      <c r="U17" s="16">
        <v>1315</v>
      </c>
      <c r="V17" s="3">
        <v>19</v>
      </c>
      <c r="W17" s="3">
        <v>12</v>
      </c>
      <c r="X17" s="13">
        <v>1.5833333333333333</v>
      </c>
      <c r="Y17" s="16">
        <v>1165</v>
      </c>
      <c r="Z17" s="12">
        <v>13</v>
      </c>
      <c r="AA17" s="12">
        <v>7</v>
      </c>
      <c r="AB17" s="13">
        <v>1.8571428571428572</v>
      </c>
      <c r="AC17" s="6">
        <v>6445</v>
      </c>
      <c r="AE17" s="11" t="s">
        <v>16</v>
      </c>
      <c r="AF17" s="11" t="s">
        <v>11</v>
      </c>
      <c r="AH17" s="20" t="s">
        <v>7</v>
      </c>
      <c r="AI17" s="20">
        <v>105</v>
      </c>
      <c r="AJ17" s="20">
        <v>67</v>
      </c>
      <c r="AK17" s="21">
        <v>1.5671641791044777</v>
      </c>
    </row>
    <row r="18" spans="2:37" x14ac:dyDescent="0.2">
      <c r="B18" s="54"/>
      <c r="C18" s="3" t="s">
        <v>18</v>
      </c>
      <c r="D18" s="3" t="s">
        <v>1</v>
      </c>
      <c r="E18" s="15">
        <v>1055</v>
      </c>
      <c r="F18" s="3">
        <v>13</v>
      </c>
      <c r="G18" s="3">
        <v>9</v>
      </c>
      <c r="H18" s="13">
        <v>1.4444444444444444</v>
      </c>
      <c r="I18" s="16">
        <v>1345</v>
      </c>
      <c r="J18" s="3">
        <v>11</v>
      </c>
      <c r="K18" s="3">
        <v>2</v>
      </c>
      <c r="L18" s="13">
        <v>5.5</v>
      </c>
      <c r="M18" s="16">
        <v>200</v>
      </c>
      <c r="N18" s="3">
        <v>9</v>
      </c>
      <c r="O18" s="3">
        <v>10</v>
      </c>
      <c r="P18" s="13">
        <v>0.9</v>
      </c>
      <c r="Q18" s="16">
        <v>155</v>
      </c>
      <c r="R18" s="3">
        <v>11</v>
      </c>
      <c r="S18" s="3">
        <v>11</v>
      </c>
      <c r="T18" s="13">
        <v>1</v>
      </c>
      <c r="U18" s="16">
        <v>1210</v>
      </c>
      <c r="V18" s="3">
        <v>15</v>
      </c>
      <c r="W18" s="3">
        <v>8</v>
      </c>
      <c r="X18" s="13">
        <v>1.875</v>
      </c>
      <c r="Y18" s="16">
        <v>1215</v>
      </c>
      <c r="Z18" s="12">
        <v>15</v>
      </c>
      <c r="AA18" s="12">
        <v>11</v>
      </c>
      <c r="AB18" s="13">
        <v>1.3636363636363635</v>
      </c>
      <c r="AC18" s="6">
        <v>5180</v>
      </c>
      <c r="AE18" s="11" t="s">
        <v>11</v>
      </c>
      <c r="AF18" s="11" t="s">
        <v>12</v>
      </c>
      <c r="AH18" s="20" t="s">
        <v>0</v>
      </c>
      <c r="AI18" s="20">
        <v>74</v>
      </c>
      <c r="AJ18" s="20">
        <v>51</v>
      </c>
      <c r="AK18" s="21">
        <v>1.4509803921568627</v>
      </c>
    </row>
    <row r="19" spans="2:37" x14ac:dyDescent="0.2">
      <c r="B19" s="54"/>
      <c r="C19" s="3" t="s">
        <v>19</v>
      </c>
      <c r="D19" s="3" t="s">
        <v>0</v>
      </c>
      <c r="E19" s="15">
        <v>850</v>
      </c>
      <c r="F19" s="3">
        <v>4</v>
      </c>
      <c r="G19" s="3">
        <v>5</v>
      </c>
      <c r="H19" s="13">
        <v>0.8</v>
      </c>
      <c r="I19" s="16">
        <v>1160</v>
      </c>
      <c r="J19" s="3">
        <v>11</v>
      </c>
      <c r="K19" s="3">
        <v>8</v>
      </c>
      <c r="L19" s="13">
        <v>1.375</v>
      </c>
      <c r="M19" s="16">
        <v>735</v>
      </c>
      <c r="N19" s="3">
        <v>10</v>
      </c>
      <c r="O19" s="3">
        <v>14</v>
      </c>
      <c r="P19" s="13">
        <v>0.7142857142857143</v>
      </c>
      <c r="Q19" s="16">
        <v>1080</v>
      </c>
      <c r="R19" s="3">
        <v>13</v>
      </c>
      <c r="S19" s="3">
        <v>11</v>
      </c>
      <c r="T19" s="13">
        <v>1.1818181818181819</v>
      </c>
      <c r="U19" s="16">
        <v>570</v>
      </c>
      <c r="V19" s="3">
        <v>8</v>
      </c>
      <c r="W19" s="3">
        <v>10</v>
      </c>
      <c r="X19" s="13">
        <v>0.8</v>
      </c>
      <c r="Y19" s="16">
        <v>540</v>
      </c>
      <c r="Z19" s="12">
        <v>7</v>
      </c>
      <c r="AA19" s="12">
        <v>3</v>
      </c>
      <c r="AB19" s="13">
        <v>2.3333333333333335</v>
      </c>
      <c r="AC19" s="6">
        <v>4935</v>
      </c>
      <c r="AE19" s="11" t="s">
        <v>11</v>
      </c>
      <c r="AF19" s="11" t="s">
        <v>27</v>
      </c>
      <c r="AH19" s="20" t="s">
        <v>5</v>
      </c>
      <c r="AI19" s="20">
        <v>53</v>
      </c>
      <c r="AJ19" s="20">
        <v>51</v>
      </c>
      <c r="AK19" s="21">
        <v>1.0392156862745099</v>
      </c>
    </row>
    <row r="20" spans="2:37" x14ac:dyDescent="0.2">
      <c r="B20" s="54"/>
      <c r="C20" s="3" t="s">
        <v>20</v>
      </c>
      <c r="D20" s="3" t="s">
        <v>6</v>
      </c>
      <c r="E20" s="15">
        <v>490</v>
      </c>
      <c r="F20" s="3">
        <v>13</v>
      </c>
      <c r="G20" s="3">
        <v>9</v>
      </c>
      <c r="H20" s="13">
        <v>1.4444444444444444</v>
      </c>
      <c r="I20" s="16">
        <v>1485</v>
      </c>
      <c r="J20" s="3">
        <v>20</v>
      </c>
      <c r="K20" s="3">
        <v>9</v>
      </c>
      <c r="L20" s="13">
        <v>2.2222222222222223</v>
      </c>
      <c r="M20" s="16">
        <v>145</v>
      </c>
      <c r="N20" s="3">
        <v>8</v>
      </c>
      <c r="O20" s="3">
        <v>10</v>
      </c>
      <c r="P20" s="13">
        <v>0.8</v>
      </c>
      <c r="Q20" s="16">
        <v>750</v>
      </c>
      <c r="R20" s="3">
        <v>18</v>
      </c>
      <c r="S20" s="3">
        <v>10</v>
      </c>
      <c r="T20" s="13">
        <v>1.8</v>
      </c>
      <c r="U20" s="16">
        <v>430</v>
      </c>
      <c r="V20" s="3">
        <v>16</v>
      </c>
      <c r="W20" s="3">
        <v>13</v>
      </c>
      <c r="X20" s="13">
        <v>1.2307692307692308</v>
      </c>
      <c r="Y20" s="16">
        <v>1575</v>
      </c>
      <c r="Z20" s="12">
        <v>19</v>
      </c>
      <c r="AA20" s="12">
        <v>10</v>
      </c>
      <c r="AB20" s="13">
        <v>1.9</v>
      </c>
      <c r="AC20" s="6">
        <v>4875</v>
      </c>
      <c r="AE20" s="11" t="s">
        <v>27</v>
      </c>
      <c r="AF20" s="11" t="s">
        <v>13</v>
      </c>
      <c r="AH20" s="20" t="s">
        <v>6</v>
      </c>
      <c r="AI20" s="20">
        <v>94</v>
      </c>
      <c r="AJ20" s="20">
        <v>61</v>
      </c>
      <c r="AK20" s="21">
        <v>1.540983606557377</v>
      </c>
    </row>
    <row r="21" spans="2:37" x14ac:dyDescent="0.2">
      <c r="B21" s="54"/>
      <c r="C21" s="3" t="s">
        <v>21</v>
      </c>
      <c r="D21" s="3" t="s">
        <v>5</v>
      </c>
      <c r="E21" s="15">
        <v>120</v>
      </c>
      <c r="F21" s="3">
        <v>7</v>
      </c>
      <c r="G21" s="3">
        <v>8</v>
      </c>
      <c r="H21" s="13">
        <v>0.875</v>
      </c>
      <c r="I21" s="16">
        <v>770</v>
      </c>
      <c r="J21" s="3">
        <v>8</v>
      </c>
      <c r="K21" s="3">
        <v>13</v>
      </c>
      <c r="L21" s="13">
        <v>0.61538461538461542</v>
      </c>
      <c r="M21" s="16">
        <v>295</v>
      </c>
      <c r="N21" s="3">
        <v>13</v>
      </c>
      <c r="O21" s="3">
        <v>11</v>
      </c>
      <c r="P21" s="13">
        <v>1.1818181818181819</v>
      </c>
      <c r="Q21" s="16">
        <v>555</v>
      </c>
      <c r="R21" s="3">
        <v>12</v>
      </c>
      <c r="S21" s="3">
        <v>12</v>
      </c>
      <c r="T21" s="13">
        <v>1</v>
      </c>
      <c r="U21" s="16">
        <v>340</v>
      </c>
      <c r="V21" s="3">
        <v>7</v>
      </c>
      <c r="W21" s="3">
        <v>8</v>
      </c>
      <c r="X21" s="13">
        <v>0.875</v>
      </c>
      <c r="Y21" s="16">
        <v>825</v>
      </c>
      <c r="Z21" s="12">
        <v>8</v>
      </c>
      <c r="AA21" s="12">
        <v>3</v>
      </c>
      <c r="AB21" s="13">
        <v>2.6666666666666665</v>
      </c>
      <c r="AC21" s="6">
        <v>2905</v>
      </c>
      <c r="AE21" s="11" t="s">
        <v>27</v>
      </c>
      <c r="AF21" s="11" t="s">
        <v>16</v>
      </c>
      <c r="AH21" s="20" t="s">
        <v>1</v>
      </c>
      <c r="AI21" s="20">
        <v>55</v>
      </c>
      <c r="AJ21" s="20">
        <v>55</v>
      </c>
      <c r="AK21" s="21">
        <v>1</v>
      </c>
    </row>
    <row r="22" spans="2:37" x14ac:dyDescent="0.2">
      <c r="B22" s="54"/>
      <c r="C22" s="3" t="s">
        <v>22</v>
      </c>
      <c r="D22" s="3" t="s">
        <v>9</v>
      </c>
      <c r="E22" s="15">
        <v>475</v>
      </c>
      <c r="F22" s="3">
        <v>11</v>
      </c>
      <c r="G22" s="3">
        <v>13</v>
      </c>
      <c r="H22" s="13">
        <v>0.84615384615384615</v>
      </c>
      <c r="I22" s="16">
        <v>275</v>
      </c>
      <c r="J22" s="3">
        <v>5</v>
      </c>
      <c r="K22" s="3">
        <v>5</v>
      </c>
      <c r="L22" s="13">
        <v>1</v>
      </c>
      <c r="M22" s="16">
        <v>700</v>
      </c>
      <c r="N22" s="3">
        <v>9</v>
      </c>
      <c r="O22" s="3">
        <v>11</v>
      </c>
      <c r="P22" s="13">
        <v>0.81818181818181823</v>
      </c>
      <c r="Q22" s="16">
        <v>430</v>
      </c>
      <c r="R22" s="3">
        <v>6</v>
      </c>
      <c r="S22" s="3">
        <v>10</v>
      </c>
      <c r="T22" s="13">
        <v>0.6</v>
      </c>
      <c r="U22" s="16">
        <v>375</v>
      </c>
      <c r="V22" s="3">
        <v>11</v>
      </c>
      <c r="W22" s="3">
        <v>11</v>
      </c>
      <c r="X22" s="13">
        <v>1</v>
      </c>
      <c r="Y22" s="16">
        <v>285</v>
      </c>
      <c r="Z22" s="12">
        <v>4</v>
      </c>
      <c r="AA22" s="12">
        <v>12</v>
      </c>
      <c r="AB22" s="13">
        <v>0.33333333333333331</v>
      </c>
      <c r="AC22" s="6">
        <v>2540</v>
      </c>
      <c r="AE22" s="11" t="s">
        <v>13</v>
      </c>
      <c r="AF22" s="11" t="s">
        <v>11</v>
      </c>
      <c r="AH22" s="20" t="s">
        <v>9</v>
      </c>
      <c r="AI22" s="20">
        <v>46</v>
      </c>
      <c r="AJ22" s="20">
        <v>62</v>
      </c>
      <c r="AK22" s="21">
        <v>0.74193548387096775</v>
      </c>
    </row>
    <row r="23" spans="2:37" x14ac:dyDescent="0.2">
      <c r="B23" s="54"/>
      <c r="C23" s="3" t="s">
        <v>23</v>
      </c>
      <c r="D23" s="3" t="s">
        <v>8</v>
      </c>
      <c r="E23" s="15">
        <v>0</v>
      </c>
      <c r="F23" s="3">
        <v>6</v>
      </c>
      <c r="G23" s="3">
        <v>19</v>
      </c>
      <c r="H23" s="13">
        <v>0.31578947368421051</v>
      </c>
      <c r="I23" s="16">
        <v>1075</v>
      </c>
      <c r="J23" s="3">
        <v>8</v>
      </c>
      <c r="K23" s="3">
        <v>11</v>
      </c>
      <c r="L23" s="13">
        <v>0.72727272727272729</v>
      </c>
      <c r="M23" s="16">
        <v>455</v>
      </c>
      <c r="N23" s="3">
        <v>13</v>
      </c>
      <c r="O23" s="3">
        <v>12</v>
      </c>
      <c r="P23" s="13">
        <v>1.0833333333333333</v>
      </c>
      <c r="Q23" s="16">
        <v>325</v>
      </c>
      <c r="R23" s="3">
        <v>5</v>
      </c>
      <c r="S23" s="3">
        <v>7</v>
      </c>
      <c r="T23" s="13">
        <v>0.7142857142857143</v>
      </c>
      <c r="U23" s="16">
        <v>90</v>
      </c>
      <c r="V23" s="3">
        <v>3</v>
      </c>
      <c r="W23" s="3">
        <v>8</v>
      </c>
      <c r="X23" s="13">
        <v>0.375</v>
      </c>
      <c r="Y23" s="16">
        <v>0</v>
      </c>
      <c r="Z23" s="12">
        <v>2</v>
      </c>
      <c r="AA23" s="12">
        <v>12</v>
      </c>
      <c r="AB23" s="13">
        <v>0.16666666666666666</v>
      </c>
      <c r="AC23" s="6">
        <v>1945</v>
      </c>
      <c r="AE23" s="11" t="s">
        <v>11</v>
      </c>
      <c r="AF23" s="11" t="s">
        <v>16</v>
      </c>
      <c r="AH23" s="20" t="s">
        <v>8</v>
      </c>
      <c r="AI23" s="20">
        <v>37</v>
      </c>
      <c r="AJ23" s="20">
        <v>69</v>
      </c>
      <c r="AK23" s="21">
        <v>0.53623188405797106</v>
      </c>
    </row>
    <row r="24" spans="2:37" x14ac:dyDescent="0.2">
      <c r="B24" s="54"/>
      <c r="C24" s="3" t="s">
        <v>24</v>
      </c>
      <c r="D24" s="3" t="s">
        <v>3</v>
      </c>
      <c r="E24" s="15">
        <v>180</v>
      </c>
      <c r="F24" s="3">
        <v>4</v>
      </c>
      <c r="G24" s="3">
        <v>9</v>
      </c>
      <c r="H24" s="13">
        <v>0.44444444444444442</v>
      </c>
      <c r="I24" s="16">
        <v>480</v>
      </c>
      <c r="J24" s="3">
        <v>6</v>
      </c>
      <c r="K24" s="3">
        <v>5</v>
      </c>
      <c r="L24" s="13">
        <v>1.2</v>
      </c>
      <c r="M24" s="16">
        <v>210</v>
      </c>
      <c r="N24" s="3">
        <v>3</v>
      </c>
      <c r="O24" s="3">
        <v>7</v>
      </c>
      <c r="P24" s="13">
        <v>0.42857142857142855</v>
      </c>
      <c r="Q24" s="16">
        <v>80</v>
      </c>
      <c r="R24" s="3">
        <v>7</v>
      </c>
      <c r="S24" s="3">
        <v>11</v>
      </c>
      <c r="T24" s="13">
        <v>0.63636363636363635</v>
      </c>
      <c r="U24" s="16">
        <v>180</v>
      </c>
      <c r="V24" s="3">
        <v>5</v>
      </c>
      <c r="W24" s="3">
        <v>11</v>
      </c>
      <c r="X24" s="13">
        <v>0.45454545454545453</v>
      </c>
      <c r="Y24" s="16">
        <v>95</v>
      </c>
      <c r="Z24" s="12">
        <v>6</v>
      </c>
      <c r="AA24" s="12">
        <v>16</v>
      </c>
      <c r="AB24" s="13">
        <v>0.375</v>
      </c>
      <c r="AC24" s="6">
        <v>1225</v>
      </c>
      <c r="AE24" s="11" t="s">
        <v>11</v>
      </c>
      <c r="AF24" s="11" t="s">
        <v>12</v>
      </c>
      <c r="AH24" s="24" t="s">
        <v>3</v>
      </c>
      <c r="AI24" s="20">
        <v>31</v>
      </c>
      <c r="AJ24" s="20">
        <v>59</v>
      </c>
      <c r="AK24" s="21">
        <v>0.52542372881355937</v>
      </c>
    </row>
    <row r="25" spans="2:37" x14ac:dyDescent="0.2">
      <c r="B25" s="54"/>
      <c r="C25" s="3" t="s">
        <v>25</v>
      </c>
      <c r="D25" s="3" t="s">
        <v>2</v>
      </c>
      <c r="E25" s="15">
        <v>210</v>
      </c>
      <c r="F25" s="3">
        <v>5</v>
      </c>
      <c r="G25" s="3">
        <v>4</v>
      </c>
      <c r="H25" s="13">
        <v>1.25</v>
      </c>
      <c r="I25" s="16">
        <v>0</v>
      </c>
      <c r="J25" s="3">
        <v>1</v>
      </c>
      <c r="K25" s="3">
        <v>14</v>
      </c>
      <c r="L25" s="13">
        <v>7.1428571428571425E-2</v>
      </c>
      <c r="M25" s="16">
        <v>630</v>
      </c>
      <c r="N25" s="3">
        <v>11</v>
      </c>
      <c r="O25" s="3">
        <v>8</v>
      </c>
      <c r="P25" s="13">
        <v>1.375</v>
      </c>
      <c r="Q25" s="16">
        <v>0</v>
      </c>
      <c r="R25" s="3">
        <v>1</v>
      </c>
      <c r="S25" s="3">
        <v>12</v>
      </c>
      <c r="T25" s="13">
        <v>8.3333333333333329E-2</v>
      </c>
      <c r="U25" s="16">
        <v>250</v>
      </c>
      <c r="V25" s="3">
        <v>3</v>
      </c>
      <c r="W25" s="3">
        <v>8</v>
      </c>
      <c r="X25" s="13">
        <v>0.375</v>
      </c>
      <c r="Y25" s="16">
        <v>0</v>
      </c>
      <c r="Z25" s="12">
        <v>0</v>
      </c>
      <c r="AA25" s="12">
        <v>1</v>
      </c>
      <c r="AB25" s="13">
        <v>0</v>
      </c>
      <c r="AC25" s="6">
        <v>1090</v>
      </c>
      <c r="AE25" s="11" t="s">
        <v>13</v>
      </c>
      <c r="AF25" s="11" t="s">
        <v>11</v>
      </c>
      <c r="AH25" s="24" t="s">
        <v>2</v>
      </c>
      <c r="AI25" s="20">
        <v>21</v>
      </c>
      <c r="AJ25" s="20">
        <v>47</v>
      </c>
      <c r="AK25" s="21">
        <v>0.44680851063829785</v>
      </c>
    </row>
    <row r="26" spans="2:37" x14ac:dyDescent="0.2">
      <c r="B26" s="54"/>
      <c r="C26" s="3" t="s">
        <v>44</v>
      </c>
      <c r="D26" s="3" t="s">
        <v>4</v>
      </c>
      <c r="E26" s="15">
        <v>0</v>
      </c>
      <c r="F26" s="3">
        <v>0</v>
      </c>
      <c r="G26" s="3">
        <v>0</v>
      </c>
      <c r="H26" s="13">
        <v>0</v>
      </c>
      <c r="I26" s="16">
        <v>0</v>
      </c>
      <c r="J26" s="3">
        <v>0</v>
      </c>
      <c r="K26" s="3">
        <v>0</v>
      </c>
      <c r="L26" s="13">
        <v>0</v>
      </c>
      <c r="M26" s="16">
        <v>0</v>
      </c>
      <c r="N26" s="3">
        <v>0</v>
      </c>
      <c r="O26" s="3">
        <v>0</v>
      </c>
      <c r="P26" s="13">
        <v>0</v>
      </c>
      <c r="Q26" s="16">
        <v>0</v>
      </c>
      <c r="R26" s="3">
        <v>0</v>
      </c>
      <c r="S26" s="3">
        <v>0</v>
      </c>
      <c r="T26" s="13">
        <v>0</v>
      </c>
      <c r="U26" s="16">
        <v>0</v>
      </c>
      <c r="V26" s="3">
        <v>0</v>
      </c>
      <c r="W26" s="3">
        <v>0</v>
      </c>
      <c r="X26" s="13">
        <v>0</v>
      </c>
      <c r="Y26" s="16">
        <v>0</v>
      </c>
      <c r="Z26" s="12">
        <v>0</v>
      </c>
      <c r="AA26" s="12">
        <v>0</v>
      </c>
      <c r="AB26" s="13">
        <v>0</v>
      </c>
      <c r="AC26" s="6">
        <v>0</v>
      </c>
      <c r="AE26" s="11" t="s">
        <v>29</v>
      </c>
      <c r="AF26" s="11" t="s">
        <v>29</v>
      </c>
      <c r="AH26" s="20" t="s">
        <v>4</v>
      </c>
      <c r="AI26" s="20">
        <v>0</v>
      </c>
      <c r="AJ26" s="20">
        <v>0</v>
      </c>
      <c r="AK26" s="21">
        <v>0</v>
      </c>
    </row>
    <row r="27" spans="2:37" x14ac:dyDescent="0.2">
      <c r="B27" s="55"/>
      <c r="C27" s="3" t="s">
        <v>45</v>
      </c>
      <c r="D27" s="3" t="s">
        <v>30</v>
      </c>
      <c r="E27" s="15">
        <v>0</v>
      </c>
      <c r="F27" s="3">
        <v>0</v>
      </c>
      <c r="G27" s="3">
        <v>0</v>
      </c>
      <c r="H27" s="13">
        <v>0</v>
      </c>
      <c r="I27" s="16">
        <v>0</v>
      </c>
      <c r="J27" s="3">
        <v>0</v>
      </c>
      <c r="K27" s="3">
        <v>0</v>
      </c>
      <c r="L27" s="13">
        <v>0</v>
      </c>
      <c r="M27" s="16">
        <v>0</v>
      </c>
      <c r="N27" s="3">
        <v>0</v>
      </c>
      <c r="O27" s="3">
        <v>0</v>
      </c>
      <c r="P27" s="13">
        <v>0</v>
      </c>
      <c r="Q27" s="16">
        <v>0</v>
      </c>
      <c r="R27" s="3">
        <v>0</v>
      </c>
      <c r="S27" s="3">
        <v>0</v>
      </c>
      <c r="T27" s="13">
        <v>0</v>
      </c>
      <c r="U27" s="16">
        <v>0</v>
      </c>
      <c r="V27" s="3">
        <v>0</v>
      </c>
      <c r="W27" s="3">
        <v>0</v>
      </c>
      <c r="X27" s="13">
        <v>0</v>
      </c>
      <c r="Y27" s="16">
        <v>0</v>
      </c>
      <c r="Z27" s="12">
        <v>0</v>
      </c>
      <c r="AA27" s="12">
        <v>0</v>
      </c>
      <c r="AB27" s="13">
        <v>0</v>
      </c>
      <c r="AC27" s="6">
        <v>0</v>
      </c>
      <c r="AE27" s="11" t="s">
        <v>29</v>
      </c>
      <c r="AF27" s="11" t="s">
        <v>29</v>
      </c>
      <c r="AH27" s="24" t="s">
        <v>30</v>
      </c>
      <c r="AI27" s="20">
        <v>0</v>
      </c>
      <c r="AJ27" s="20">
        <v>0</v>
      </c>
      <c r="AK27" s="21">
        <v>0</v>
      </c>
    </row>
    <row r="31" spans="2:37" x14ac:dyDescent="0.2">
      <c r="B31" s="33"/>
    </row>
  </sheetData>
  <sortState xmlns:xlrd2="http://schemas.microsoft.com/office/spreadsheetml/2017/richdata2" ref="D16:AK27">
    <sortCondition descending="1" ref="AC16:AC27"/>
  </sortState>
  <mergeCells count="17">
    <mergeCell ref="E1:AF1"/>
    <mergeCell ref="E2:AF2"/>
    <mergeCell ref="C3:C4"/>
    <mergeCell ref="D3:D4"/>
    <mergeCell ref="E3:H3"/>
    <mergeCell ref="I3:L3"/>
    <mergeCell ref="M3:P3"/>
    <mergeCell ref="Q3:T3"/>
    <mergeCell ref="U3:X3"/>
    <mergeCell ref="Y3:AB3"/>
    <mergeCell ref="B3:B4"/>
    <mergeCell ref="B5:B15"/>
    <mergeCell ref="B17:B27"/>
    <mergeCell ref="AH3:AK3"/>
    <mergeCell ref="AC3:AC4"/>
    <mergeCell ref="AE3:AE4"/>
    <mergeCell ref="AF3:A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E53F-95D5-8A4E-BCD5-C095BDBDEE54}">
  <dimension ref="A1:E15"/>
  <sheetViews>
    <sheetView showGridLines="0" tabSelected="1" workbookViewId="0">
      <selection activeCell="I18" sqref="I18"/>
    </sheetView>
  </sheetViews>
  <sheetFormatPr baseColWidth="10" defaultRowHeight="16" x14ac:dyDescent="0.2"/>
  <cols>
    <col min="1" max="1" width="9" customWidth="1"/>
    <col min="2" max="2" width="11.1640625" customWidth="1"/>
    <col min="3" max="5" width="8" customWidth="1"/>
  </cols>
  <sheetData>
    <row r="1" spans="1:5" x14ac:dyDescent="0.2">
      <c r="A1" s="4" t="s">
        <v>48</v>
      </c>
      <c r="B1" s="37" t="s">
        <v>63</v>
      </c>
      <c r="C1" s="34"/>
      <c r="D1" s="34"/>
    </row>
    <row r="2" spans="1:5" x14ac:dyDescent="0.2">
      <c r="A2" s="4" t="s">
        <v>62</v>
      </c>
      <c r="B2" s="34" t="s">
        <v>16</v>
      </c>
      <c r="C2" s="34"/>
      <c r="D2" s="34"/>
    </row>
    <row r="4" spans="1:5" x14ac:dyDescent="0.2">
      <c r="A4" s="35" t="s">
        <v>26</v>
      </c>
      <c r="B4" s="14" t="s">
        <v>36</v>
      </c>
      <c r="C4" s="5" t="s">
        <v>37</v>
      </c>
      <c r="D4" s="5" t="s">
        <v>39</v>
      </c>
      <c r="E4" s="5" t="s">
        <v>38</v>
      </c>
    </row>
    <row r="5" spans="1:5" x14ac:dyDescent="0.2">
      <c r="A5" s="3" t="s">
        <v>4</v>
      </c>
      <c r="B5" s="15">
        <v>1585</v>
      </c>
      <c r="C5" s="3">
        <v>25</v>
      </c>
      <c r="D5" s="3">
        <v>11</v>
      </c>
      <c r="E5" s="13">
        <f t="shared" ref="E5:E12" si="0">IF(D5=0,0,(C5/D5))</f>
        <v>2.2727272727272729</v>
      </c>
    </row>
    <row r="6" spans="1:5" x14ac:dyDescent="0.2">
      <c r="A6" s="3" t="s">
        <v>6</v>
      </c>
      <c r="B6" s="15">
        <v>0</v>
      </c>
      <c r="C6" s="3">
        <v>11</v>
      </c>
      <c r="D6" s="3">
        <v>15</v>
      </c>
      <c r="E6" s="13">
        <f t="shared" si="0"/>
        <v>0.73333333333333328</v>
      </c>
    </row>
    <row r="7" spans="1:5" x14ac:dyDescent="0.2">
      <c r="A7" s="3" t="s">
        <v>0</v>
      </c>
      <c r="B7" s="15">
        <v>0</v>
      </c>
      <c r="C7" s="3">
        <v>5</v>
      </c>
      <c r="D7" s="3">
        <v>10</v>
      </c>
      <c r="E7" s="13">
        <f t="shared" si="0"/>
        <v>0.5</v>
      </c>
    </row>
    <row r="8" spans="1:5" x14ac:dyDescent="0.2">
      <c r="A8" s="3" t="s">
        <v>7</v>
      </c>
      <c r="B8" s="15">
        <v>870</v>
      </c>
      <c r="C8" s="3">
        <v>21</v>
      </c>
      <c r="D8" s="3">
        <v>12</v>
      </c>
      <c r="E8" s="13">
        <f t="shared" si="0"/>
        <v>1.75</v>
      </c>
    </row>
    <row r="9" spans="1:5" x14ac:dyDescent="0.2">
      <c r="A9" s="3" t="s">
        <v>9</v>
      </c>
      <c r="B9" s="15">
        <v>350</v>
      </c>
      <c r="C9" s="3">
        <v>11</v>
      </c>
      <c r="D9" s="3">
        <v>13</v>
      </c>
      <c r="E9" s="13">
        <f t="shared" si="0"/>
        <v>0.84615384615384615</v>
      </c>
    </row>
    <row r="10" spans="1:5" x14ac:dyDescent="0.2">
      <c r="A10" s="3" t="s">
        <v>5</v>
      </c>
      <c r="B10" s="15">
        <v>245</v>
      </c>
      <c r="C10" s="3">
        <v>9</v>
      </c>
      <c r="D10" s="3">
        <v>12</v>
      </c>
      <c r="E10" s="13">
        <f t="shared" si="0"/>
        <v>0.75</v>
      </c>
    </row>
    <row r="11" spans="1:5" x14ac:dyDescent="0.2">
      <c r="A11" s="3" t="s">
        <v>1</v>
      </c>
      <c r="B11" s="15">
        <v>5</v>
      </c>
      <c r="C11" s="3">
        <v>6</v>
      </c>
      <c r="D11" s="3">
        <v>12</v>
      </c>
      <c r="E11" s="13">
        <f t="shared" si="0"/>
        <v>0.5</v>
      </c>
    </row>
    <row r="12" spans="1:5" x14ac:dyDescent="0.2">
      <c r="A12" s="3" t="s">
        <v>8</v>
      </c>
      <c r="B12" s="15">
        <v>0</v>
      </c>
      <c r="C12" s="3">
        <v>10</v>
      </c>
      <c r="D12" s="3">
        <v>13</v>
      </c>
      <c r="E12" s="13">
        <f t="shared" si="0"/>
        <v>0.76923076923076927</v>
      </c>
    </row>
    <row r="13" spans="1:5" x14ac:dyDescent="0.2">
      <c r="A13" s="3" t="s">
        <v>2</v>
      </c>
      <c r="B13" s="15">
        <v>0</v>
      </c>
      <c r="C13" s="3">
        <v>0</v>
      </c>
      <c r="D13" s="3">
        <v>0</v>
      </c>
      <c r="E13" s="13">
        <f>IF(D13=0,0,(C13/D13))</f>
        <v>0</v>
      </c>
    </row>
    <row r="14" spans="1:5" x14ac:dyDescent="0.2">
      <c r="A14" s="3" t="s">
        <v>3</v>
      </c>
      <c r="B14" s="15">
        <v>0</v>
      </c>
      <c r="C14" s="3">
        <v>0</v>
      </c>
      <c r="D14" s="3">
        <v>0</v>
      </c>
      <c r="E14" s="13">
        <f>IF(D14=0,0,(C14/D14))</f>
        <v>0</v>
      </c>
    </row>
    <row r="15" spans="1:5" x14ac:dyDescent="0.2">
      <c r="A15" s="3" t="s">
        <v>30</v>
      </c>
      <c r="B15" s="15">
        <v>0</v>
      </c>
      <c r="C15" s="3">
        <v>0</v>
      </c>
      <c r="D15" s="3">
        <v>0</v>
      </c>
      <c r="E15" s="13">
        <f>IF(D15=0,0,(C15/D15))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Fecha 1 </vt:lpstr>
      <vt:lpstr>Fecha 2</vt:lpstr>
      <vt:lpstr>Acumulado</vt:lpstr>
      <vt:lpstr>Detalle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Sovino</dc:creator>
  <cp:lastModifiedBy>Arturo Sovino</cp:lastModifiedBy>
  <dcterms:created xsi:type="dcterms:W3CDTF">2025-08-04T16:47:46Z</dcterms:created>
  <dcterms:modified xsi:type="dcterms:W3CDTF">2025-08-13T01:31:38Z</dcterms:modified>
</cp:coreProperties>
</file>