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ev\my_site\ekranstroy\secret2\management\commands\"/>
    </mc:Choice>
  </mc:AlternateContent>
  <xr:revisionPtr revIDLastSave="0" documentId="13_ncr:1_{F7A8BF24-F6CC-4E36-B20C-A070BF52C18B}" xr6:coauthVersionLast="47" xr6:coauthVersionMax="47" xr10:uidLastSave="{00000000-0000-0000-0000-000000000000}"/>
  <bookViews>
    <workbookView xWindow="5160" yWindow="45" windowWidth="42210" windowHeight="19500" activeTab="1" xr2:uid="{00000000-000D-0000-FFFF-FFFF00000000}"/>
  </bookViews>
  <sheets>
    <sheet name="Рев24-33" sheetId="2" r:id="rId1"/>
    <sheet name="Сур22-13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3" l="1"/>
  <c r="F45" i="3"/>
  <c r="F44" i="3"/>
  <c r="F43" i="3"/>
  <c r="F41" i="3"/>
  <c r="C40" i="3"/>
  <c r="F40" i="3" s="1"/>
  <c r="F39" i="3"/>
  <c r="F38" i="3"/>
  <c r="C34" i="3"/>
  <c r="F34" i="3" s="1"/>
  <c r="C33" i="3"/>
  <c r="F33" i="3" s="1"/>
  <c r="F32" i="3"/>
  <c r="F31" i="3"/>
  <c r="F29" i="3"/>
  <c r="F28" i="3"/>
  <c r="F27" i="3"/>
  <c r="F26" i="3"/>
  <c r="F8" i="3"/>
  <c r="F23" i="3" s="1"/>
  <c r="F189" i="2"/>
  <c r="F171" i="2"/>
  <c r="F170" i="2"/>
  <c r="F169" i="2"/>
  <c r="F168" i="2"/>
  <c r="F167" i="2"/>
  <c r="F165" i="2"/>
  <c r="F162" i="2"/>
  <c r="F161" i="2"/>
  <c r="F160" i="2"/>
  <c r="F159" i="2"/>
  <c r="F158" i="2"/>
  <c r="F157" i="2"/>
  <c r="F156" i="2"/>
  <c r="F154" i="2"/>
  <c r="C153" i="2"/>
  <c r="F153" i="2" s="1"/>
  <c r="C152" i="2"/>
  <c r="F152" i="2" s="1"/>
  <c r="F150" i="2"/>
  <c r="F149" i="2"/>
  <c r="F148" i="2"/>
  <c r="C146" i="2"/>
  <c r="F146" i="2" s="1"/>
  <c r="F145" i="2"/>
  <c r="F144" i="2"/>
  <c r="F143" i="2"/>
  <c r="F142" i="2"/>
  <c r="E140" i="2"/>
  <c r="F140" i="2" s="1"/>
  <c r="F139" i="2"/>
  <c r="F137" i="2"/>
  <c r="F136" i="2"/>
  <c r="E135" i="2"/>
  <c r="F135" i="2" s="1"/>
  <c r="F134" i="2"/>
  <c r="F133" i="2"/>
  <c r="F131" i="2"/>
  <c r="F130" i="2"/>
  <c r="F129" i="2"/>
  <c r="F128" i="2"/>
  <c r="F127" i="2"/>
  <c r="F126" i="2"/>
  <c r="F125" i="2"/>
  <c r="F124" i="2"/>
  <c r="F122" i="2"/>
  <c r="F121" i="2"/>
  <c r="F120" i="2"/>
  <c r="F118" i="2"/>
  <c r="F117" i="2"/>
  <c r="F116" i="2"/>
  <c r="F115" i="2"/>
  <c r="F114" i="2"/>
  <c r="F113" i="2"/>
  <c r="F112" i="2"/>
  <c r="F110" i="2"/>
  <c r="F108" i="2"/>
  <c r="F106" i="2"/>
  <c r="F105" i="2"/>
  <c r="F104" i="2"/>
  <c r="F102" i="2"/>
  <c r="F100" i="2"/>
  <c r="F99" i="2"/>
  <c r="F98" i="2"/>
  <c r="F97" i="2"/>
  <c r="F96" i="2"/>
  <c r="F94" i="2"/>
  <c r="F93" i="2"/>
  <c r="F91" i="2"/>
  <c r="F90" i="2"/>
  <c r="F89" i="2"/>
  <c r="F87" i="2"/>
  <c r="F86" i="2"/>
  <c r="F42" i="2"/>
  <c r="F41" i="2"/>
  <c r="F36" i="2"/>
  <c r="F5" i="2"/>
  <c r="F47" i="3" l="1"/>
  <c r="F61" i="3" s="1"/>
  <c r="F82" i="2"/>
  <c r="F173" i="2"/>
  <c r="F191" i="2" l="1"/>
</calcChain>
</file>

<file path=xl/sharedStrings.xml><?xml version="1.0" encoding="utf-8"?>
<sst xmlns="http://schemas.openxmlformats.org/spreadsheetml/2006/main" count="377" uniqueCount="194">
  <si>
    <t>Ламинат(леруа)</t>
  </si>
  <si>
    <t>Кварцвинил(чипак)</t>
  </si>
  <si>
    <t>Плитка(чипак)</t>
  </si>
  <si>
    <t>Тумба+Раковина(чипак)</t>
  </si>
  <si>
    <t>Мешки для мусора</t>
  </si>
  <si>
    <t>шт</t>
  </si>
  <si>
    <t>Жидкость для снятия обоев</t>
  </si>
  <si>
    <t>Унитаз</t>
  </si>
  <si>
    <t>Душевой комплект</t>
  </si>
  <si>
    <t>Материалы для обшивки балкона</t>
  </si>
  <si>
    <t>Вывоз мусора (газель)</t>
  </si>
  <si>
    <t>кабель ввгнг 2*2,5</t>
  </si>
  <si>
    <t>электирика</t>
  </si>
  <si>
    <t>штукатурка 30кг</t>
  </si>
  <si>
    <t>площадка под стяжку</t>
  </si>
  <si>
    <t>гкл+шпакл+грунт+профиль и тд</t>
  </si>
  <si>
    <t>кабель + стяжки</t>
  </si>
  <si>
    <t>шпаклевка</t>
  </si>
  <si>
    <t>полочки в ванну</t>
  </si>
  <si>
    <t>крепеж</t>
  </si>
  <si>
    <t>эппс+штукатурка+уголок</t>
  </si>
  <si>
    <t>теплоизоляция</t>
  </si>
  <si>
    <t>Электрич. теплый пол(комплект)</t>
  </si>
  <si>
    <t>плит клей</t>
  </si>
  <si>
    <t>крестики</t>
  </si>
  <si>
    <t>Затирка</t>
  </si>
  <si>
    <t>свп (без чека)</t>
  </si>
  <si>
    <t>водопровод</t>
  </si>
  <si>
    <t>полочка в ванну</t>
  </si>
  <si>
    <t>Штукатурка кароед</t>
  </si>
  <si>
    <t>Затирка коричневая (без чека)</t>
  </si>
  <si>
    <t>подложка+панели пвх+скотч</t>
  </si>
  <si>
    <t>осп 625*1250*9</t>
  </si>
  <si>
    <t>крепеж для осп</t>
  </si>
  <si>
    <t>Профиль потолочный + подвесы</t>
  </si>
  <si>
    <t>Люк 450*550</t>
  </si>
  <si>
    <t>Панель ПВХ 2,7м * кромочник 3шт</t>
  </si>
  <si>
    <t>Панель ПВХ 2,7м</t>
  </si>
  <si>
    <t>Клей обойный</t>
  </si>
  <si>
    <t>Аванс за жидкие обои</t>
  </si>
  <si>
    <t>Крепеж</t>
  </si>
  <si>
    <t>Краска</t>
  </si>
  <si>
    <t>Теплон 15кг</t>
  </si>
  <si>
    <t>Электирика</t>
  </si>
  <si>
    <t>Водопровод</t>
  </si>
  <si>
    <t>Плитка</t>
  </si>
  <si>
    <t>Клей плит</t>
  </si>
  <si>
    <t>ПВХ ламинат</t>
  </si>
  <si>
    <t>Герметик</t>
  </si>
  <si>
    <t>Розетки+крепеж+фурнитураа для плинтуса</t>
  </si>
  <si>
    <t>Плинтус</t>
  </si>
  <si>
    <t>Труба 2м</t>
  </si>
  <si>
    <t>Пороги под двери</t>
  </si>
  <si>
    <t>Вентилятор+розетка+выключатели+скотч</t>
  </si>
  <si>
    <t>ПВХ уголок 2,75м</t>
  </si>
  <si>
    <t>Жидкие обои (аванс 1000р от 22-01-25)</t>
  </si>
  <si>
    <t>Кельма трапеция</t>
  </si>
  <si>
    <t>Пластиковые мешки для мусора</t>
  </si>
  <si>
    <t>Карнизы</t>
  </si>
  <si>
    <t>Доставка карнизов</t>
  </si>
  <si>
    <t>Гофра для унитаза (без чека)</t>
  </si>
  <si>
    <t>Сифон для раковины+удлинители для п/с</t>
  </si>
  <si>
    <t>Сифон для ванны</t>
  </si>
  <si>
    <t>Краска+грунт+шпаклевка для экрана</t>
  </si>
  <si>
    <t>Герметик+скотч сантехнический+уголок канал</t>
  </si>
  <si>
    <t>Плинтус потолочный 2м</t>
  </si>
  <si>
    <t>Жидкие обои</t>
  </si>
  <si>
    <t>Смесители на ванну и раковину</t>
  </si>
  <si>
    <t>Раковина на кухню + плинтус</t>
  </si>
  <si>
    <t>Крепления полок+ заглушки на ванну (wb)</t>
  </si>
  <si>
    <t>Карниз для ванны угловой (озон)</t>
  </si>
  <si>
    <t>Лампы для зеркала</t>
  </si>
  <si>
    <t>Герметик черный для раковины</t>
  </si>
  <si>
    <t>Гофра для раковины</t>
  </si>
  <si>
    <t>Закуплено</t>
  </si>
  <si>
    <t>Демонтажные работы</t>
  </si>
  <si>
    <t>КОРИДОР</t>
  </si>
  <si>
    <t>Грунтовка</t>
  </si>
  <si>
    <t>м2</t>
  </si>
  <si>
    <t>Шпаклевка стен под обои (1слой)</t>
  </si>
  <si>
    <t>КОМНАТА БОЛЬШАЯ</t>
  </si>
  <si>
    <t>Заделка ниши !!!</t>
  </si>
  <si>
    <t>усл.</t>
  </si>
  <si>
    <t>КОМНАТА МАЛАЯ</t>
  </si>
  <si>
    <t>БАЛКОН</t>
  </si>
  <si>
    <t>Греметизация</t>
  </si>
  <si>
    <t>усл</t>
  </si>
  <si>
    <t>Монтаж каркаса</t>
  </si>
  <si>
    <t>Обшивка ЭППС</t>
  </si>
  <si>
    <t>Штукатурка с сеткой (базовый слой)</t>
  </si>
  <si>
    <t>Монтаж откосов</t>
  </si>
  <si>
    <t>мп</t>
  </si>
  <si>
    <t>Часть2</t>
  </si>
  <si>
    <t>КУХНЯ</t>
  </si>
  <si>
    <t>Укладка кварцвинила</t>
  </si>
  <si>
    <t>Монтаж ОСП на пол</t>
  </si>
  <si>
    <t>Перемещение шкафа</t>
  </si>
  <si>
    <t>Укладка ламината</t>
  </si>
  <si>
    <t>САНУЗЕЛ</t>
  </si>
  <si>
    <t>Грунтовка (пол)</t>
  </si>
  <si>
    <t>Укладка керамической плитки (пол)</t>
  </si>
  <si>
    <t>Доплата за укладку по диагонали (пол периметр)</t>
  </si>
  <si>
    <t>Грунтовка (стены)</t>
  </si>
  <si>
    <t>Укладка керамической плитки (стены)</t>
  </si>
  <si>
    <t>Замена люка</t>
  </si>
  <si>
    <t xml:space="preserve">Монтаж электрического теплого пола </t>
  </si>
  <si>
    <t>Декоративная штукатурка</t>
  </si>
  <si>
    <t>Подъем материалов 3р/кг</t>
  </si>
  <si>
    <t>кг</t>
  </si>
  <si>
    <t>Часть3</t>
  </si>
  <si>
    <t>Поклейка обоев с подбором</t>
  </si>
  <si>
    <t>ЭЛЕКТРИКА</t>
  </si>
  <si>
    <t xml:space="preserve">Наружнее подключение </t>
  </si>
  <si>
    <t>Монтаж бокса наружно</t>
  </si>
  <si>
    <t>Монтаж/комутация расп. коробки</t>
  </si>
  <si>
    <t>Прокладка кабеля в штробе по стене</t>
  </si>
  <si>
    <t>Прокладка кабеля открыто по потолку</t>
  </si>
  <si>
    <t>Установка подразетника</t>
  </si>
  <si>
    <t>Установка розетки/выключателя</t>
  </si>
  <si>
    <t>Установка терморегулятора теплого пола</t>
  </si>
  <si>
    <t>Шпаклевка откосов</t>
  </si>
  <si>
    <t>Покраска откосов</t>
  </si>
  <si>
    <t>Монтаж потолка из ПВХ панелей</t>
  </si>
  <si>
    <t>Выравнивание пола</t>
  </si>
  <si>
    <t>Укладка кварцвинила на пол</t>
  </si>
  <si>
    <t>Монтаж порога под дверь</t>
  </si>
  <si>
    <t>Монтаж смесителя в стену</t>
  </si>
  <si>
    <t>Монтаж ПВХ уголка</t>
  </si>
  <si>
    <t>Часть4</t>
  </si>
  <si>
    <t>Жидкие обои (коридор)</t>
  </si>
  <si>
    <t>Жидкие обои (кухня)</t>
  </si>
  <si>
    <t>Монтаж плинтуса</t>
  </si>
  <si>
    <t>КЛАДОВКА</t>
  </si>
  <si>
    <t>Поклейка обоев</t>
  </si>
  <si>
    <t>Демонтаж/монтаж ПВХ потолка/плинтуса</t>
  </si>
  <si>
    <t>ПОКРАСКА</t>
  </si>
  <si>
    <t>Покраска труб</t>
  </si>
  <si>
    <t>Покраска радиаторов</t>
  </si>
  <si>
    <t>секция</t>
  </si>
  <si>
    <t>Грунтовка/шпаклевка/покраска экрана ванны</t>
  </si>
  <si>
    <t>САНТЕХНИКА</t>
  </si>
  <si>
    <t>Установка ванны</t>
  </si>
  <si>
    <t>Установка унитаза</t>
  </si>
  <si>
    <t>Установка раковины</t>
  </si>
  <si>
    <t>Установка водонагревателя</t>
  </si>
  <si>
    <t>Установка душевой стойки</t>
  </si>
  <si>
    <t>Установка зеркала с подключением+замена проводки</t>
  </si>
  <si>
    <t>Установка полотенцесушителя</t>
  </si>
  <si>
    <t>Установка вентилятора</t>
  </si>
  <si>
    <t>Подключение стиральной машины</t>
  </si>
  <si>
    <t>Крепление полок над ванной</t>
  </si>
  <si>
    <t>ДРУГИЕ РАБОТЫ</t>
  </si>
  <si>
    <t>Перенос вещей на балкон (для доступа потолочникам)</t>
  </si>
  <si>
    <t>Установка светильников</t>
  </si>
  <si>
    <t>Демонтаж/устиновка раковины на кухне</t>
  </si>
  <si>
    <t>Устиновка штанги на ванну</t>
  </si>
  <si>
    <t>Установка римских штор</t>
  </si>
  <si>
    <t>Выполнено</t>
  </si>
  <si>
    <t>Аванс на материалы</t>
  </si>
  <si>
    <t>Оплата материалов</t>
  </si>
  <si>
    <t>Оплата работ и материалов</t>
  </si>
  <si>
    <t>Оплачено</t>
  </si>
  <si>
    <t>К оплате</t>
  </si>
  <si>
    <t>Расчет</t>
  </si>
  <si>
    <t>Электрика</t>
  </si>
  <si>
    <t>Теплон 30кг</t>
  </si>
  <si>
    <t>Шпаклевка+грунтовка+мешки</t>
  </si>
  <si>
    <t>Кабель+скотч+пена+стяжки</t>
  </si>
  <si>
    <t>Подразетник 2шт</t>
  </si>
  <si>
    <t>Шпаклевка 2шт</t>
  </si>
  <si>
    <t>Гидроизоляция</t>
  </si>
  <si>
    <t>Наливной пол + профиля +ГКЛ</t>
  </si>
  <si>
    <t>СВП 3 пачки</t>
  </si>
  <si>
    <t>Канализация</t>
  </si>
  <si>
    <t>Профеля+ГКЛ+подвесы</t>
  </si>
  <si>
    <t>канализация</t>
  </si>
  <si>
    <t>для водонагревателя</t>
  </si>
  <si>
    <t>ОТДЕЛОЧНЫЕ РАБОТЫ</t>
  </si>
  <si>
    <t>Штукатурка за радиаторами</t>
  </si>
  <si>
    <t>места</t>
  </si>
  <si>
    <t>Штукатурка притолки</t>
  </si>
  <si>
    <t>Шпаклевка (Шитрок 1 слой) основной объем</t>
  </si>
  <si>
    <t>Вынос мусора</t>
  </si>
  <si>
    <t>ПЛИТОЧНЫЕ РАБОТЫ</t>
  </si>
  <si>
    <t>Подготовка пола</t>
  </si>
  <si>
    <t>Монтаж короба</t>
  </si>
  <si>
    <t>Грунтовка пола и стен</t>
  </si>
  <si>
    <t>Кладка крупноформатного керамогранита</t>
  </si>
  <si>
    <t>Высверливание отверстия в керамограните</t>
  </si>
  <si>
    <t>Монтаж фальшстены на кухне</t>
  </si>
  <si>
    <t>Шпаклевка (Шитрок 1 слой) вокруг окон</t>
  </si>
  <si>
    <t>Оплата электрики</t>
  </si>
  <si>
    <t>Оплата работ</t>
  </si>
  <si>
    <t>Оплата водопровода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</si>
</sst>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21282B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14" fontId="8" fillId="0" borderId="1" xfId="1" applyNumberFormat="1" applyBorder="1"/>
    <xf numFmtId="0" fontId="8" fillId="0" borderId="1" xfId="1" applyBorder="1"/>
    <xf numFmtId="0" fontId="8" fillId="0" borderId="0" xfId="1"/>
    <xf numFmtId="0" fontId="2" fillId="3" borderId="1" xfId="1" applyFont="1" applyFill="1" applyBorder="1"/>
    <xf numFmtId="0" fontId="8" fillId="3" borderId="1" xfId="1" applyFill="1" applyBorder="1"/>
    <xf numFmtId="0" fontId="4" fillId="0" borderId="1" xfId="1" applyFont="1" applyBorder="1"/>
    <xf numFmtId="0" fontId="6" fillId="0" borderId="1" xfId="1" applyFont="1" applyBorder="1"/>
    <xf numFmtId="0" fontId="3" fillId="0" borderId="0" xfId="1" applyFont="1"/>
    <xf numFmtId="0" fontId="1" fillId="0" borderId="1" xfId="1" applyFont="1" applyBorder="1"/>
    <xf numFmtId="0" fontId="3" fillId="0" borderId="1" xfId="1" applyFont="1" applyBorder="1"/>
    <xf numFmtId="14" fontId="3" fillId="0" borderId="2" xfId="1" applyNumberFormat="1" applyFont="1" applyBorder="1"/>
    <xf numFmtId="0" fontId="3" fillId="0" borderId="2" xfId="1" applyFont="1" applyBorder="1"/>
    <xf numFmtId="14" fontId="3" fillId="0" borderId="1" xfId="1" applyNumberFormat="1" applyFont="1" applyBorder="1"/>
    <xf numFmtId="0" fontId="4" fillId="0" borderId="0" xfId="1" applyFont="1"/>
    <xf numFmtId="0" fontId="4" fillId="3" borderId="1" xfId="1" applyFont="1" applyFill="1" applyBorder="1"/>
    <xf numFmtId="14" fontId="3" fillId="2" borderId="1" xfId="1" applyNumberFormat="1" applyFont="1" applyFill="1" applyBorder="1"/>
    <xf numFmtId="0" fontId="3" fillId="2" borderId="1" xfId="1" applyFont="1" applyFill="1" applyBorder="1"/>
    <xf numFmtId="0" fontId="3" fillId="3" borderId="1" xfId="1" applyFont="1" applyFill="1" applyBorder="1"/>
    <xf numFmtId="0" fontId="8" fillId="3" borderId="2" xfId="1" applyFill="1" applyBorder="1"/>
    <xf numFmtId="0" fontId="3" fillId="0" borderId="3" xfId="1" applyFont="1" applyBorder="1"/>
    <xf numFmtId="0" fontId="8" fillId="0" borderId="4" xfId="1" applyBorder="1"/>
    <xf numFmtId="1" fontId="8" fillId="0" borderId="5" xfId="1" applyNumberFormat="1" applyBorder="1"/>
    <xf numFmtId="1" fontId="8" fillId="0" borderId="1" xfId="1" applyNumberFormat="1" applyBorder="1"/>
    <xf numFmtId="0" fontId="7" fillId="3" borderId="1" xfId="1" applyFont="1" applyFill="1" applyBorder="1"/>
    <xf numFmtId="0" fontId="5" fillId="0" borderId="1" xfId="1" applyFont="1" applyBorder="1"/>
    <xf numFmtId="0" fontId="4" fillId="2" borderId="1" xfId="1" applyFont="1" applyFill="1" applyBorder="1"/>
    <xf numFmtId="0" fontId="8" fillId="2" borderId="1" xfId="1" applyFill="1" applyBorder="1"/>
    <xf numFmtId="0" fontId="2" fillId="2" borderId="1" xfId="1" applyFont="1" applyFill="1" applyBorder="1"/>
    <xf numFmtId="14" fontId="8" fillId="0" borderId="0" xfId="1" applyNumberFormat="1"/>
    <xf numFmtId="14" fontId="0" fillId="0" borderId="1" xfId="0" applyNumberFormat="1" applyBorder="1"/>
    <xf numFmtId="0" fontId="3" fillId="0" borderId="1" xfId="0" applyFont="1" applyBorder="1"/>
    <xf numFmtId="0" fontId="0" fillId="0" borderId="1" xfId="0" applyBorder="1"/>
    <xf numFmtId="14" fontId="3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0" fontId="9" fillId="0" borderId="1" xfId="0" applyFont="1" applyBorder="1"/>
    <xf numFmtId="0" fontId="3" fillId="0" borderId="0" xfId="0" applyFont="1"/>
    <xf numFmtId="0" fontId="10" fillId="0" borderId="1" xfId="0" applyFont="1" applyBorder="1"/>
    <xf numFmtId="0" fontId="11" fillId="0" borderId="1" xfId="0" applyFont="1" applyBorder="1"/>
  </cellXfs>
  <cellStyles count="2">
    <cellStyle name="Обычный" xfId="0" builtinId="0"/>
    <cellStyle name="Обычный 2" xfId="1" xr:uid="{F5F480D3-E81C-45E6-8822-08248D578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7041-8CEE-41F5-B412-399770B4FA69}">
  <dimension ref="A1:F191"/>
  <sheetViews>
    <sheetView topLeftCell="A148" zoomScale="115" zoomScaleNormal="115" workbookViewId="0">
      <selection activeCell="B189" sqref="B189"/>
    </sheetView>
  </sheetViews>
  <sheetFormatPr defaultRowHeight="12.75" x14ac:dyDescent="0.2"/>
  <cols>
    <col min="1" max="1" width="10.140625" style="3" customWidth="1"/>
    <col min="2" max="2" width="47.42578125" style="3" customWidth="1"/>
    <col min="3" max="3" width="8.140625" style="3" customWidth="1"/>
    <col min="4" max="4" width="7.140625" style="3" customWidth="1"/>
    <col min="5" max="5" width="6.7109375" style="3" customWidth="1"/>
    <col min="6" max="213" width="9.140625" style="3"/>
    <col min="214" max="214" width="10.140625" style="3" customWidth="1"/>
    <col min="215" max="215" width="47.42578125" style="3" customWidth="1"/>
    <col min="216" max="216" width="8.140625" style="3" customWidth="1"/>
    <col min="217" max="217" width="7.140625" style="3" customWidth="1"/>
    <col min="218" max="218" width="6.7109375" style="3" customWidth="1"/>
    <col min="219" max="220" width="9.140625" style="3"/>
    <col min="221" max="221" width="48" style="3" customWidth="1"/>
    <col min="222" max="225" width="9.140625" style="3"/>
    <col min="226" max="226" width="9" style="3" customWidth="1"/>
    <col min="227" max="227" width="45.85546875" style="3" customWidth="1"/>
    <col min="228" max="232" width="9.140625" style="3"/>
    <col min="233" max="233" width="45.5703125" style="3" customWidth="1"/>
    <col min="234" max="238" width="9.140625" style="3"/>
    <col min="239" max="239" width="11.5703125" style="3" customWidth="1"/>
    <col min="240" max="240" width="37.5703125" style="3" customWidth="1"/>
    <col min="241" max="469" width="9.140625" style="3"/>
    <col min="470" max="470" width="10.140625" style="3" customWidth="1"/>
    <col min="471" max="471" width="47.42578125" style="3" customWidth="1"/>
    <col min="472" max="472" width="8.140625" style="3" customWidth="1"/>
    <col min="473" max="473" width="7.140625" style="3" customWidth="1"/>
    <col min="474" max="474" width="6.7109375" style="3" customWidth="1"/>
    <col min="475" max="476" width="9.140625" style="3"/>
    <col min="477" max="477" width="48" style="3" customWidth="1"/>
    <col min="478" max="481" width="9.140625" style="3"/>
    <col min="482" max="482" width="9" style="3" customWidth="1"/>
    <col min="483" max="483" width="45.85546875" style="3" customWidth="1"/>
    <col min="484" max="488" width="9.140625" style="3"/>
    <col min="489" max="489" width="45.5703125" style="3" customWidth="1"/>
    <col min="490" max="494" width="9.140625" style="3"/>
    <col min="495" max="495" width="11.5703125" style="3" customWidth="1"/>
    <col min="496" max="496" width="37.5703125" style="3" customWidth="1"/>
    <col min="497" max="725" width="9.140625" style="3"/>
    <col min="726" max="726" width="10.140625" style="3" customWidth="1"/>
    <col min="727" max="727" width="47.42578125" style="3" customWidth="1"/>
    <col min="728" max="728" width="8.140625" style="3" customWidth="1"/>
    <col min="729" max="729" width="7.140625" style="3" customWidth="1"/>
    <col min="730" max="730" width="6.7109375" style="3" customWidth="1"/>
    <col min="731" max="732" width="9.140625" style="3"/>
    <col min="733" max="733" width="48" style="3" customWidth="1"/>
    <col min="734" max="737" width="9.140625" style="3"/>
    <col min="738" max="738" width="9" style="3" customWidth="1"/>
    <col min="739" max="739" width="45.85546875" style="3" customWidth="1"/>
    <col min="740" max="744" width="9.140625" style="3"/>
    <col min="745" max="745" width="45.5703125" style="3" customWidth="1"/>
    <col min="746" max="750" width="9.140625" style="3"/>
    <col min="751" max="751" width="11.5703125" style="3" customWidth="1"/>
    <col min="752" max="752" width="37.5703125" style="3" customWidth="1"/>
    <col min="753" max="981" width="9.140625" style="3"/>
    <col min="982" max="982" width="10.140625" style="3" customWidth="1"/>
    <col min="983" max="983" width="47.42578125" style="3" customWidth="1"/>
    <col min="984" max="984" width="8.140625" style="3" customWidth="1"/>
    <col min="985" max="985" width="7.140625" style="3" customWidth="1"/>
    <col min="986" max="986" width="6.7109375" style="3" customWidth="1"/>
    <col min="987" max="988" width="9.140625" style="3"/>
    <col min="989" max="989" width="48" style="3" customWidth="1"/>
    <col min="990" max="993" width="9.140625" style="3"/>
    <col min="994" max="994" width="9" style="3" customWidth="1"/>
    <col min="995" max="995" width="45.85546875" style="3" customWidth="1"/>
    <col min="996" max="1000" width="9.140625" style="3"/>
    <col min="1001" max="1001" width="45.5703125" style="3" customWidth="1"/>
    <col min="1002" max="1006" width="9.140625" style="3"/>
    <col min="1007" max="1007" width="11.5703125" style="3" customWidth="1"/>
    <col min="1008" max="1008" width="37.5703125" style="3" customWidth="1"/>
    <col min="1009" max="1237" width="9.140625" style="3"/>
    <col min="1238" max="1238" width="10.140625" style="3" customWidth="1"/>
    <col min="1239" max="1239" width="47.42578125" style="3" customWidth="1"/>
    <col min="1240" max="1240" width="8.140625" style="3" customWidth="1"/>
    <col min="1241" max="1241" width="7.140625" style="3" customWidth="1"/>
    <col min="1242" max="1242" width="6.7109375" style="3" customWidth="1"/>
    <col min="1243" max="1244" width="9.140625" style="3"/>
    <col min="1245" max="1245" width="48" style="3" customWidth="1"/>
    <col min="1246" max="1249" width="9.140625" style="3"/>
    <col min="1250" max="1250" width="9" style="3" customWidth="1"/>
    <col min="1251" max="1251" width="45.85546875" style="3" customWidth="1"/>
    <col min="1252" max="1256" width="9.140625" style="3"/>
    <col min="1257" max="1257" width="45.5703125" style="3" customWidth="1"/>
    <col min="1258" max="1262" width="9.140625" style="3"/>
    <col min="1263" max="1263" width="11.5703125" style="3" customWidth="1"/>
    <col min="1264" max="1264" width="37.5703125" style="3" customWidth="1"/>
    <col min="1265" max="1493" width="9.140625" style="3"/>
    <col min="1494" max="1494" width="10.140625" style="3" customWidth="1"/>
    <col min="1495" max="1495" width="47.42578125" style="3" customWidth="1"/>
    <col min="1496" max="1496" width="8.140625" style="3" customWidth="1"/>
    <col min="1497" max="1497" width="7.140625" style="3" customWidth="1"/>
    <col min="1498" max="1498" width="6.7109375" style="3" customWidth="1"/>
    <col min="1499" max="1500" width="9.140625" style="3"/>
    <col min="1501" max="1501" width="48" style="3" customWidth="1"/>
    <col min="1502" max="1505" width="9.140625" style="3"/>
    <col min="1506" max="1506" width="9" style="3" customWidth="1"/>
    <col min="1507" max="1507" width="45.85546875" style="3" customWidth="1"/>
    <col min="1508" max="1512" width="9.140625" style="3"/>
    <col min="1513" max="1513" width="45.5703125" style="3" customWidth="1"/>
    <col min="1514" max="1518" width="9.140625" style="3"/>
    <col min="1519" max="1519" width="11.5703125" style="3" customWidth="1"/>
    <col min="1520" max="1520" width="37.5703125" style="3" customWidth="1"/>
    <col min="1521" max="1749" width="9.140625" style="3"/>
    <col min="1750" max="1750" width="10.140625" style="3" customWidth="1"/>
    <col min="1751" max="1751" width="47.42578125" style="3" customWidth="1"/>
    <col min="1752" max="1752" width="8.140625" style="3" customWidth="1"/>
    <col min="1753" max="1753" width="7.140625" style="3" customWidth="1"/>
    <col min="1754" max="1754" width="6.7109375" style="3" customWidth="1"/>
    <col min="1755" max="1756" width="9.140625" style="3"/>
    <col min="1757" max="1757" width="48" style="3" customWidth="1"/>
    <col min="1758" max="1761" width="9.140625" style="3"/>
    <col min="1762" max="1762" width="9" style="3" customWidth="1"/>
    <col min="1763" max="1763" width="45.85546875" style="3" customWidth="1"/>
    <col min="1764" max="1768" width="9.140625" style="3"/>
    <col min="1769" max="1769" width="45.5703125" style="3" customWidth="1"/>
    <col min="1770" max="1774" width="9.140625" style="3"/>
    <col min="1775" max="1775" width="11.5703125" style="3" customWidth="1"/>
    <col min="1776" max="1776" width="37.5703125" style="3" customWidth="1"/>
    <col min="1777" max="2005" width="9.140625" style="3"/>
    <col min="2006" max="2006" width="10.140625" style="3" customWidth="1"/>
    <col min="2007" max="2007" width="47.42578125" style="3" customWidth="1"/>
    <col min="2008" max="2008" width="8.140625" style="3" customWidth="1"/>
    <col min="2009" max="2009" width="7.140625" style="3" customWidth="1"/>
    <col min="2010" max="2010" width="6.7109375" style="3" customWidth="1"/>
    <col min="2011" max="2012" width="9.140625" style="3"/>
    <col min="2013" max="2013" width="48" style="3" customWidth="1"/>
    <col min="2014" max="2017" width="9.140625" style="3"/>
    <col min="2018" max="2018" width="9" style="3" customWidth="1"/>
    <col min="2019" max="2019" width="45.85546875" style="3" customWidth="1"/>
    <col min="2020" max="2024" width="9.140625" style="3"/>
    <col min="2025" max="2025" width="45.5703125" style="3" customWidth="1"/>
    <col min="2026" max="2030" width="9.140625" style="3"/>
    <col min="2031" max="2031" width="11.5703125" style="3" customWidth="1"/>
    <col min="2032" max="2032" width="37.5703125" style="3" customWidth="1"/>
    <col min="2033" max="2261" width="9.140625" style="3"/>
    <col min="2262" max="2262" width="10.140625" style="3" customWidth="1"/>
    <col min="2263" max="2263" width="47.42578125" style="3" customWidth="1"/>
    <col min="2264" max="2264" width="8.140625" style="3" customWidth="1"/>
    <col min="2265" max="2265" width="7.140625" style="3" customWidth="1"/>
    <col min="2266" max="2266" width="6.7109375" style="3" customWidth="1"/>
    <col min="2267" max="2268" width="9.140625" style="3"/>
    <col min="2269" max="2269" width="48" style="3" customWidth="1"/>
    <col min="2270" max="2273" width="9.140625" style="3"/>
    <col min="2274" max="2274" width="9" style="3" customWidth="1"/>
    <col min="2275" max="2275" width="45.85546875" style="3" customWidth="1"/>
    <col min="2276" max="2280" width="9.140625" style="3"/>
    <col min="2281" max="2281" width="45.5703125" style="3" customWidth="1"/>
    <col min="2282" max="2286" width="9.140625" style="3"/>
    <col min="2287" max="2287" width="11.5703125" style="3" customWidth="1"/>
    <col min="2288" max="2288" width="37.5703125" style="3" customWidth="1"/>
    <col min="2289" max="2517" width="9.140625" style="3"/>
    <col min="2518" max="2518" width="10.140625" style="3" customWidth="1"/>
    <col min="2519" max="2519" width="47.42578125" style="3" customWidth="1"/>
    <col min="2520" max="2520" width="8.140625" style="3" customWidth="1"/>
    <col min="2521" max="2521" width="7.140625" style="3" customWidth="1"/>
    <col min="2522" max="2522" width="6.7109375" style="3" customWidth="1"/>
    <col min="2523" max="2524" width="9.140625" style="3"/>
    <col min="2525" max="2525" width="48" style="3" customWidth="1"/>
    <col min="2526" max="2529" width="9.140625" style="3"/>
    <col min="2530" max="2530" width="9" style="3" customWidth="1"/>
    <col min="2531" max="2531" width="45.85546875" style="3" customWidth="1"/>
    <col min="2532" max="2536" width="9.140625" style="3"/>
    <col min="2537" max="2537" width="45.5703125" style="3" customWidth="1"/>
    <col min="2538" max="2542" width="9.140625" style="3"/>
    <col min="2543" max="2543" width="11.5703125" style="3" customWidth="1"/>
    <col min="2544" max="2544" width="37.5703125" style="3" customWidth="1"/>
    <col min="2545" max="2773" width="9.140625" style="3"/>
    <col min="2774" max="2774" width="10.140625" style="3" customWidth="1"/>
    <col min="2775" max="2775" width="47.42578125" style="3" customWidth="1"/>
    <col min="2776" max="2776" width="8.140625" style="3" customWidth="1"/>
    <col min="2777" max="2777" width="7.140625" style="3" customWidth="1"/>
    <col min="2778" max="2778" width="6.7109375" style="3" customWidth="1"/>
    <col min="2779" max="2780" width="9.140625" style="3"/>
    <col min="2781" max="2781" width="48" style="3" customWidth="1"/>
    <col min="2782" max="2785" width="9.140625" style="3"/>
    <col min="2786" max="2786" width="9" style="3" customWidth="1"/>
    <col min="2787" max="2787" width="45.85546875" style="3" customWidth="1"/>
    <col min="2788" max="2792" width="9.140625" style="3"/>
    <col min="2793" max="2793" width="45.5703125" style="3" customWidth="1"/>
    <col min="2794" max="2798" width="9.140625" style="3"/>
    <col min="2799" max="2799" width="11.5703125" style="3" customWidth="1"/>
    <col min="2800" max="2800" width="37.5703125" style="3" customWidth="1"/>
    <col min="2801" max="3029" width="9.140625" style="3"/>
    <col min="3030" max="3030" width="10.140625" style="3" customWidth="1"/>
    <col min="3031" max="3031" width="47.42578125" style="3" customWidth="1"/>
    <col min="3032" max="3032" width="8.140625" style="3" customWidth="1"/>
    <col min="3033" max="3033" width="7.140625" style="3" customWidth="1"/>
    <col min="3034" max="3034" width="6.7109375" style="3" customWidth="1"/>
    <col min="3035" max="3036" width="9.140625" style="3"/>
    <col min="3037" max="3037" width="48" style="3" customWidth="1"/>
    <col min="3038" max="3041" width="9.140625" style="3"/>
    <col min="3042" max="3042" width="9" style="3" customWidth="1"/>
    <col min="3043" max="3043" width="45.85546875" style="3" customWidth="1"/>
    <col min="3044" max="3048" width="9.140625" style="3"/>
    <col min="3049" max="3049" width="45.5703125" style="3" customWidth="1"/>
    <col min="3050" max="3054" width="9.140625" style="3"/>
    <col min="3055" max="3055" width="11.5703125" style="3" customWidth="1"/>
    <col min="3056" max="3056" width="37.5703125" style="3" customWidth="1"/>
    <col min="3057" max="3285" width="9.140625" style="3"/>
    <col min="3286" max="3286" width="10.140625" style="3" customWidth="1"/>
    <col min="3287" max="3287" width="47.42578125" style="3" customWidth="1"/>
    <col min="3288" max="3288" width="8.140625" style="3" customWidth="1"/>
    <col min="3289" max="3289" width="7.140625" style="3" customWidth="1"/>
    <col min="3290" max="3290" width="6.7109375" style="3" customWidth="1"/>
    <col min="3291" max="3292" width="9.140625" style="3"/>
    <col min="3293" max="3293" width="48" style="3" customWidth="1"/>
    <col min="3294" max="3297" width="9.140625" style="3"/>
    <col min="3298" max="3298" width="9" style="3" customWidth="1"/>
    <col min="3299" max="3299" width="45.85546875" style="3" customWidth="1"/>
    <col min="3300" max="3304" width="9.140625" style="3"/>
    <col min="3305" max="3305" width="45.5703125" style="3" customWidth="1"/>
    <col min="3306" max="3310" width="9.140625" style="3"/>
    <col min="3311" max="3311" width="11.5703125" style="3" customWidth="1"/>
    <col min="3312" max="3312" width="37.5703125" style="3" customWidth="1"/>
    <col min="3313" max="3541" width="9.140625" style="3"/>
    <col min="3542" max="3542" width="10.140625" style="3" customWidth="1"/>
    <col min="3543" max="3543" width="47.42578125" style="3" customWidth="1"/>
    <col min="3544" max="3544" width="8.140625" style="3" customWidth="1"/>
    <col min="3545" max="3545" width="7.140625" style="3" customWidth="1"/>
    <col min="3546" max="3546" width="6.7109375" style="3" customWidth="1"/>
    <col min="3547" max="3548" width="9.140625" style="3"/>
    <col min="3549" max="3549" width="48" style="3" customWidth="1"/>
    <col min="3550" max="3553" width="9.140625" style="3"/>
    <col min="3554" max="3554" width="9" style="3" customWidth="1"/>
    <col min="3555" max="3555" width="45.85546875" style="3" customWidth="1"/>
    <col min="3556" max="3560" width="9.140625" style="3"/>
    <col min="3561" max="3561" width="45.5703125" style="3" customWidth="1"/>
    <col min="3562" max="3566" width="9.140625" style="3"/>
    <col min="3567" max="3567" width="11.5703125" style="3" customWidth="1"/>
    <col min="3568" max="3568" width="37.5703125" style="3" customWidth="1"/>
    <col min="3569" max="3797" width="9.140625" style="3"/>
    <col min="3798" max="3798" width="10.140625" style="3" customWidth="1"/>
    <col min="3799" max="3799" width="47.42578125" style="3" customWidth="1"/>
    <col min="3800" max="3800" width="8.140625" style="3" customWidth="1"/>
    <col min="3801" max="3801" width="7.140625" style="3" customWidth="1"/>
    <col min="3802" max="3802" width="6.7109375" style="3" customWidth="1"/>
    <col min="3803" max="3804" width="9.140625" style="3"/>
    <col min="3805" max="3805" width="48" style="3" customWidth="1"/>
    <col min="3806" max="3809" width="9.140625" style="3"/>
    <col min="3810" max="3810" width="9" style="3" customWidth="1"/>
    <col min="3811" max="3811" width="45.85546875" style="3" customWidth="1"/>
    <col min="3812" max="3816" width="9.140625" style="3"/>
    <col min="3817" max="3817" width="45.5703125" style="3" customWidth="1"/>
    <col min="3818" max="3822" width="9.140625" style="3"/>
    <col min="3823" max="3823" width="11.5703125" style="3" customWidth="1"/>
    <col min="3824" max="3824" width="37.5703125" style="3" customWidth="1"/>
    <col min="3825" max="4053" width="9.140625" style="3"/>
    <col min="4054" max="4054" width="10.140625" style="3" customWidth="1"/>
    <col min="4055" max="4055" width="47.42578125" style="3" customWidth="1"/>
    <col min="4056" max="4056" width="8.140625" style="3" customWidth="1"/>
    <col min="4057" max="4057" width="7.140625" style="3" customWidth="1"/>
    <col min="4058" max="4058" width="6.7109375" style="3" customWidth="1"/>
    <col min="4059" max="4060" width="9.140625" style="3"/>
    <col min="4061" max="4061" width="48" style="3" customWidth="1"/>
    <col min="4062" max="4065" width="9.140625" style="3"/>
    <col min="4066" max="4066" width="9" style="3" customWidth="1"/>
    <col min="4067" max="4067" width="45.85546875" style="3" customWidth="1"/>
    <col min="4068" max="4072" width="9.140625" style="3"/>
    <col min="4073" max="4073" width="45.5703125" style="3" customWidth="1"/>
    <col min="4074" max="4078" width="9.140625" style="3"/>
    <col min="4079" max="4079" width="11.5703125" style="3" customWidth="1"/>
    <col min="4080" max="4080" width="37.5703125" style="3" customWidth="1"/>
    <col min="4081" max="4309" width="9.140625" style="3"/>
    <col min="4310" max="4310" width="10.140625" style="3" customWidth="1"/>
    <col min="4311" max="4311" width="47.42578125" style="3" customWidth="1"/>
    <col min="4312" max="4312" width="8.140625" style="3" customWidth="1"/>
    <col min="4313" max="4313" width="7.140625" style="3" customWidth="1"/>
    <col min="4314" max="4314" width="6.7109375" style="3" customWidth="1"/>
    <col min="4315" max="4316" width="9.140625" style="3"/>
    <col min="4317" max="4317" width="48" style="3" customWidth="1"/>
    <col min="4318" max="4321" width="9.140625" style="3"/>
    <col min="4322" max="4322" width="9" style="3" customWidth="1"/>
    <col min="4323" max="4323" width="45.85546875" style="3" customWidth="1"/>
    <col min="4324" max="4328" width="9.140625" style="3"/>
    <col min="4329" max="4329" width="45.5703125" style="3" customWidth="1"/>
    <col min="4330" max="4334" width="9.140625" style="3"/>
    <col min="4335" max="4335" width="11.5703125" style="3" customWidth="1"/>
    <col min="4336" max="4336" width="37.5703125" style="3" customWidth="1"/>
    <col min="4337" max="4565" width="9.140625" style="3"/>
    <col min="4566" max="4566" width="10.140625" style="3" customWidth="1"/>
    <col min="4567" max="4567" width="47.42578125" style="3" customWidth="1"/>
    <col min="4568" max="4568" width="8.140625" style="3" customWidth="1"/>
    <col min="4569" max="4569" width="7.140625" style="3" customWidth="1"/>
    <col min="4570" max="4570" width="6.7109375" style="3" customWidth="1"/>
    <col min="4571" max="4572" width="9.140625" style="3"/>
    <col min="4573" max="4573" width="48" style="3" customWidth="1"/>
    <col min="4574" max="4577" width="9.140625" style="3"/>
    <col min="4578" max="4578" width="9" style="3" customWidth="1"/>
    <col min="4579" max="4579" width="45.85546875" style="3" customWidth="1"/>
    <col min="4580" max="4584" width="9.140625" style="3"/>
    <col min="4585" max="4585" width="45.5703125" style="3" customWidth="1"/>
    <col min="4586" max="4590" width="9.140625" style="3"/>
    <col min="4591" max="4591" width="11.5703125" style="3" customWidth="1"/>
    <col min="4592" max="4592" width="37.5703125" style="3" customWidth="1"/>
    <col min="4593" max="4821" width="9.140625" style="3"/>
    <col min="4822" max="4822" width="10.140625" style="3" customWidth="1"/>
    <col min="4823" max="4823" width="47.42578125" style="3" customWidth="1"/>
    <col min="4824" max="4824" width="8.140625" style="3" customWidth="1"/>
    <col min="4825" max="4825" width="7.140625" style="3" customWidth="1"/>
    <col min="4826" max="4826" width="6.7109375" style="3" customWidth="1"/>
    <col min="4827" max="4828" width="9.140625" style="3"/>
    <col min="4829" max="4829" width="48" style="3" customWidth="1"/>
    <col min="4830" max="4833" width="9.140625" style="3"/>
    <col min="4834" max="4834" width="9" style="3" customWidth="1"/>
    <col min="4835" max="4835" width="45.85546875" style="3" customWidth="1"/>
    <col min="4836" max="4840" width="9.140625" style="3"/>
    <col min="4841" max="4841" width="45.5703125" style="3" customWidth="1"/>
    <col min="4842" max="4846" width="9.140625" style="3"/>
    <col min="4847" max="4847" width="11.5703125" style="3" customWidth="1"/>
    <col min="4848" max="4848" width="37.5703125" style="3" customWidth="1"/>
    <col min="4849" max="5077" width="9.140625" style="3"/>
    <col min="5078" max="5078" width="10.140625" style="3" customWidth="1"/>
    <col min="5079" max="5079" width="47.42578125" style="3" customWidth="1"/>
    <col min="5080" max="5080" width="8.140625" style="3" customWidth="1"/>
    <col min="5081" max="5081" width="7.140625" style="3" customWidth="1"/>
    <col min="5082" max="5082" width="6.7109375" style="3" customWidth="1"/>
    <col min="5083" max="5084" width="9.140625" style="3"/>
    <col min="5085" max="5085" width="48" style="3" customWidth="1"/>
    <col min="5086" max="5089" width="9.140625" style="3"/>
    <col min="5090" max="5090" width="9" style="3" customWidth="1"/>
    <col min="5091" max="5091" width="45.85546875" style="3" customWidth="1"/>
    <col min="5092" max="5096" width="9.140625" style="3"/>
    <col min="5097" max="5097" width="45.5703125" style="3" customWidth="1"/>
    <col min="5098" max="5102" width="9.140625" style="3"/>
    <col min="5103" max="5103" width="11.5703125" style="3" customWidth="1"/>
    <col min="5104" max="5104" width="37.5703125" style="3" customWidth="1"/>
    <col min="5105" max="5333" width="9.140625" style="3"/>
    <col min="5334" max="5334" width="10.140625" style="3" customWidth="1"/>
    <col min="5335" max="5335" width="47.42578125" style="3" customWidth="1"/>
    <col min="5336" max="5336" width="8.140625" style="3" customWidth="1"/>
    <col min="5337" max="5337" width="7.140625" style="3" customWidth="1"/>
    <col min="5338" max="5338" width="6.7109375" style="3" customWidth="1"/>
    <col min="5339" max="5340" width="9.140625" style="3"/>
    <col min="5341" max="5341" width="48" style="3" customWidth="1"/>
    <col min="5342" max="5345" width="9.140625" style="3"/>
    <col min="5346" max="5346" width="9" style="3" customWidth="1"/>
    <col min="5347" max="5347" width="45.85546875" style="3" customWidth="1"/>
    <col min="5348" max="5352" width="9.140625" style="3"/>
    <col min="5353" max="5353" width="45.5703125" style="3" customWidth="1"/>
    <col min="5354" max="5358" width="9.140625" style="3"/>
    <col min="5359" max="5359" width="11.5703125" style="3" customWidth="1"/>
    <col min="5360" max="5360" width="37.5703125" style="3" customWidth="1"/>
    <col min="5361" max="5589" width="9.140625" style="3"/>
    <col min="5590" max="5590" width="10.140625" style="3" customWidth="1"/>
    <col min="5591" max="5591" width="47.42578125" style="3" customWidth="1"/>
    <col min="5592" max="5592" width="8.140625" style="3" customWidth="1"/>
    <col min="5593" max="5593" width="7.140625" style="3" customWidth="1"/>
    <col min="5594" max="5594" width="6.7109375" style="3" customWidth="1"/>
    <col min="5595" max="5596" width="9.140625" style="3"/>
    <col min="5597" max="5597" width="48" style="3" customWidth="1"/>
    <col min="5598" max="5601" width="9.140625" style="3"/>
    <col min="5602" max="5602" width="9" style="3" customWidth="1"/>
    <col min="5603" max="5603" width="45.85546875" style="3" customWidth="1"/>
    <col min="5604" max="5608" width="9.140625" style="3"/>
    <col min="5609" max="5609" width="45.5703125" style="3" customWidth="1"/>
    <col min="5610" max="5614" width="9.140625" style="3"/>
    <col min="5615" max="5615" width="11.5703125" style="3" customWidth="1"/>
    <col min="5616" max="5616" width="37.5703125" style="3" customWidth="1"/>
    <col min="5617" max="5845" width="9.140625" style="3"/>
    <col min="5846" max="5846" width="10.140625" style="3" customWidth="1"/>
    <col min="5847" max="5847" width="47.42578125" style="3" customWidth="1"/>
    <col min="5848" max="5848" width="8.140625" style="3" customWidth="1"/>
    <col min="5849" max="5849" width="7.140625" style="3" customWidth="1"/>
    <col min="5850" max="5850" width="6.7109375" style="3" customWidth="1"/>
    <col min="5851" max="5852" width="9.140625" style="3"/>
    <col min="5853" max="5853" width="48" style="3" customWidth="1"/>
    <col min="5854" max="5857" width="9.140625" style="3"/>
    <col min="5858" max="5858" width="9" style="3" customWidth="1"/>
    <col min="5859" max="5859" width="45.85546875" style="3" customWidth="1"/>
    <col min="5860" max="5864" width="9.140625" style="3"/>
    <col min="5865" max="5865" width="45.5703125" style="3" customWidth="1"/>
    <col min="5866" max="5870" width="9.140625" style="3"/>
    <col min="5871" max="5871" width="11.5703125" style="3" customWidth="1"/>
    <col min="5872" max="5872" width="37.5703125" style="3" customWidth="1"/>
    <col min="5873" max="6101" width="9.140625" style="3"/>
    <col min="6102" max="6102" width="10.140625" style="3" customWidth="1"/>
    <col min="6103" max="6103" width="47.42578125" style="3" customWidth="1"/>
    <col min="6104" max="6104" width="8.140625" style="3" customWidth="1"/>
    <col min="6105" max="6105" width="7.140625" style="3" customWidth="1"/>
    <col min="6106" max="6106" width="6.7109375" style="3" customWidth="1"/>
    <col min="6107" max="6108" width="9.140625" style="3"/>
    <col min="6109" max="6109" width="48" style="3" customWidth="1"/>
    <col min="6110" max="6113" width="9.140625" style="3"/>
    <col min="6114" max="6114" width="9" style="3" customWidth="1"/>
    <col min="6115" max="6115" width="45.85546875" style="3" customWidth="1"/>
    <col min="6116" max="6120" width="9.140625" style="3"/>
    <col min="6121" max="6121" width="45.5703125" style="3" customWidth="1"/>
    <col min="6122" max="6126" width="9.140625" style="3"/>
    <col min="6127" max="6127" width="11.5703125" style="3" customWidth="1"/>
    <col min="6128" max="6128" width="37.5703125" style="3" customWidth="1"/>
    <col min="6129" max="6357" width="9.140625" style="3"/>
    <col min="6358" max="6358" width="10.140625" style="3" customWidth="1"/>
    <col min="6359" max="6359" width="47.42578125" style="3" customWidth="1"/>
    <col min="6360" max="6360" width="8.140625" style="3" customWidth="1"/>
    <col min="6361" max="6361" width="7.140625" style="3" customWidth="1"/>
    <col min="6362" max="6362" width="6.7109375" style="3" customWidth="1"/>
    <col min="6363" max="6364" width="9.140625" style="3"/>
    <col min="6365" max="6365" width="48" style="3" customWidth="1"/>
    <col min="6366" max="6369" width="9.140625" style="3"/>
    <col min="6370" max="6370" width="9" style="3" customWidth="1"/>
    <col min="6371" max="6371" width="45.85546875" style="3" customWidth="1"/>
    <col min="6372" max="6376" width="9.140625" style="3"/>
    <col min="6377" max="6377" width="45.5703125" style="3" customWidth="1"/>
    <col min="6378" max="6382" width="9.140625" style="3"/>
    <col min="6383" max="6383" width="11.5703125" style="3" customWidth="1"/>
    <col min="6384" max="6384" width="37.5703125" style="3" customWidth="1"/>
    <col min="6385" max="6613" width="9.140625" style="3"/>
    <col min="6614" max="6614" width="10.140625" style="3" customWidth="1"/>
    <col min="6615" max="6615" width="47.42578125" style="3" customWidth="1"/>
    <col min="6616" max="6616" width="8.140625" style="3" customWidth="1"/>
    <col min="6617" max="6617" width="7.140625" style="3" customWidth="1"/>
    <col min="6618" max="6618" width="6.7109375" style="3" customWidth="1"/>
    <col min="6619" max="6620" width="9.140625" style="3"/>
    <col min="6621" max="6621" width="48" style="3" customWidth="1"/>
    <col min="6622" max="6625" width="9.140625" style="3"/>
    <col min="6626" max="6626" width="9" style="3" customWidth="1"/>
    <col min="6627" max="6627" width="45.85546875" style="3" customWidth="1"/>
    <col min="6628" max="6632" width="9.140625" style="3"/>
    <col min="6633" max="6633" width="45.5703125" style="3" customWidth="1"/>
    <col min="6634" max="6638" width="9.140625" style="3"/>
    <col min="6639" max="6639" width="11.5703125" style="3" customWidth="1"/>
    <col min="6640" max="6640" width="37.5703125" style="3" customWidth="1"/>
    <col min="6641" max="6869" width="9.140625" style="3"/>
    <col min="6870" max="6870" width="10.140625" style="3" customWidth="1"/>
    <col min="6871" max="6871" width="47.42578125" style="3" customWidth="1"/>
    <col min="6872" max="6872" width="8.140625" style="3" customWidth="1"/>
    <col min="6873" max="6873" width="7.140625" style="3" customWidth="1"/>
    <col min="6874" max="6874" width="6.7109375" style="3" customWidth="1"/>
    <col min="6875" max="6876" width="9.140625" style="3"/>
    <col min="6877" max="6877" width="48" style="3" customWidth="1"/>
    <col min="6878" max="6881" width="9.140625" style="3"/>
    <col min="6882" max="6882" width="9" style="3" customWidth="1"/>
    <col min="6883" max="6883" width="45.85546875" style="3" customWidth="1"/>
    <col min="6884" max="6888" width="9.140625" style="3"/>
    <col min="6889" max="6889" width="45.5703125" style="3" customWidth="1"/>
    <col min="6890" max="6894" width="9.140625" style="3"/>
    <col min="6895" max="6895" width="11.5703125" style="3" customWidth="1"/>
    <col min="6896" max="6896" width="37.5703125" style="3" customWidth="1"/>
    <col min="6897" max="7125" width="9.140625" style="3"/>
    <col min="7126" max="7126" width="10.140625" style="3" customWidth="1"/>
    <col min="7127" max="7127" width="47.42578125" style="3" customWidth="1"/>
    <col min="7128" max="7128" width="8.140625" style="3" customWidth="1"/>
    <col min="7129" max="7129" width="7.140625" style="3" customWidth="1"/>
    <col min="7130" max="7130" width="6.7109375" style="3" customWidth="1"/>
    <col min="7131" max="7132" width="9.140625" style="3"/>
    <col min="7133" max="7133" width="48" style="3" customWidth="1"/>
    <col min="7134" max="7137" width="9.140625" style="3"/>
    <col min="7138" max="7138" width="9" style="3" customWidth="1"/>
    <col min="7139" max="7139" width="45.85546875" style="3" customWidth="1"/>
    <col min="7140" max="7144" width="9.140625" style="3"/>
    <col min="7145" max="7145" width="45.5703125" style="3" customWidth="1"/>
    <col min="7146" max="7150" width="9.140625" style="3"/>
    <col min="7151" max="7151" width="11.5703125" style="3" customWidth="1"/>
    <col min="7152" max="7152" width="37.5703125" style="3" customWidth="1"/>
    <col min="7153" max="7381" width="9.140625" style="3"/>
    <col min="7382" max="7382" width="10.140625" style="3" customWidth="1"/>
    <col min="7383" max="7383" width="47.42578125" style="3" customWidth="1"/>
    <col min="7384" max="7384" width="8.140625" style="3" customWidth="1"/>
    <col min="7385" max="7385" width="7.140625" style="3" customWidth="1"/>
    <col min="7386" max="7386" width="6.7109375" style="3" customWidth="1"/>
    <col min="7387" max="7388" width="9.140625" style="3"/>
    <col min="7389" max="7389" width="48" style="3" customWidth="1"/>
    <col min="7390" max="7393" width="9.140625" style="3"/>
    <col min="7394" max="7394" width="9" style="3" customWidth="1"/>
    <col min="7395" max="7395" width="45.85546875" style="3" customWidth="1"/>
    <col min="7396" max="7400" width="9.140625" style="3"/>
    <col min="7401" max="7401" width="45.5703125" style="3" customWidth="1"/>
    <col min="7402" max="7406" width="9.140625" style="3"/>
    <col min="7407" max="7407" width="11.5703125" style="3" customWidth="1"/>
    <col min="7408" max="7408" width="37.5703125" style="3" customWidth="1"/>
    <col min="7409" max="7637" width="9.140625" style="3"/>
    <col min="7638" max="7638" width="10.140625" style="3" customWidth="1"/>
    <col min="7639" max="7639" width="47.42578125" style="3" customWidth="1"/>
    <col min="7640" max="7640" width="8.140625" style="3" customWidth="1"/>
    <col min="7641" max="7641" width="7.140625" style="3" customWidth="1"/>
    <col min="7642" max="7642" width="6.7109375" style="3" customWidth="1"/>
    <col min="7643" max="7644" width="9.140625" style="3"/>
    <col min="7645" max="7645" width="48" style="3" customWidth="1"/>
    <col min="7646" max="7649" width="9.140625" style="3"/>
    <col min="7650" max="7650" width="9" style="3" customWidth="1"/>
    <col min="7651" max="7651" width="45.85546875" style="3" customWidth="1"/>
    <col min="7652" max="7656" width="9.140625" style="3"/>
    <col min="7657" max="7657" width="45.5703125" style="3" customWidth="1"/>
    <col min="7658" max="7662" width="9.140625" style="3"/>
    <col min="7663" max="7663" width="11.5703125" style="3" customWidth="1"/>
    <col min="7664" max="7664" width="37.5703125" style="3" customWidth="1"/>
    <col min="7665" max="7893" width="9.140625" style="3"/>
    <col min="7894" max="7894" width="10.140625" style="3" customWidth="1"/>
    <col min="7895" max="7895" width="47.42578125" style="3" customWidth="1"/>
    <col min="7896" max="7896" width="8.140625" style="3" customWidth="1"/>
    <col min="7897" max="7897" width="7.140625" style="3" customWidth="1"/>
    <col min="7898" max="7898" width="6.7109375" style="3" customWidth="1"/>
    <col min="7899" max="7900" width="9.140625" style="3"/>
    <col min="7901" max="7901" width="48" style="3" customWidth="1"/>
    <col min="7902" max="7905" width="9.140625" style="3"/>
    <col min="7906" max="7906" width="9" style="3" customWidth="1"/>
    <col min="7907" max="7907" width="45.85546875" style="3" customWidth="1"/>
    <col min="7908" max="7912" width="9.140625" style="3"/>
    <col min="7913" max="7913" width="45.5703125" style="3" customWidth="1"/>
    <col min="7914" max="7918" width="9.140625" style="3"/>
    <col min="7919" max="7919" width="11.5703125" style="3" customWidth="1"/>
    <col min="7920" max="7920" width="37.5703125" style="3" customWidth="1"/>
    <col min="7921" max="8149" width="9.140625" style="3"/>
    <col min="8150" max="8150" width="10.140625" style="3" customWidth="1"/>
    <col min="8151" max="8151" width="47.42578125" style="3" customWidth="1"/>
    <col min="8152" max="8152" width="8.140625" style="3" customWidth="1"/>
    <col min="8153" max="8153" width="7.140625" style="3" customWidth="1"/>
    <col min="8154" max="8154" width="6.7109375" style="3" customWidth="1"/>
    <col min="8155" max="8156" width="9.140625" style="3"/>
    <col min="8157" max="8157" width="48" style="3" customWidth="1"/>
    <col min="8158" max="8161" width="9.140625" style="3"/>
    <col min="8162" max="8162" width="9" style="3" customWidth="1"/>
    <col min="8163" max="8163" width="45.85546875" style="3" customWidth="1"/>
    <col min="8164" max="8168" width="9.140625" style="3"/>
    <col min="8169" max="8169" width="45.5703125" style="3" customWidth="1"/>
    <col min="8170" max="8174" width="9.140625" style="3"/>
    <col min="8175" max="8175" width="11.5703125" style="3" customWidth="1"/>
    <col min="8176" max="8176" width="37.5703125" style="3" customWidth="1"/>
    <col min="8177" max="8405" width="9.140625" style="3"/>
    <col min="8406" max="8406" width="10.140625" style="3" customWidth="1"/>
    <col min="8407" max="8407" width="47.42578125" style="3" customWidth="1"/>
    <col min="8408" max="8408" width="8.140625" style="3" customWidth="1"/>
    <col min="8409" max="8409" width="7.140625" style="3" customWidth="1"/>
    <col min="8410" max="8410" width="6.7109375" style="3" customWidth="1"/>
    <col min="8411" max="8412" width="9.140625" style="3"/>
    <col min="8413" max="8413" width="48" style="3" customWidth="1"/>
    <col min="8414" max="8417" width="9.140625" style="3"/>
    <col min="8418" max="8418" width="9" style="3" customWidth="1"/>
    <col min="8419" max="8419" width="45.85546875" style="3" customWidth="1"/>
    <col min="8420" max="8424" width="9.140625" style="3"/>
    <col min="8425" max="8425" width="45.5703125" style="3" customWidth="1"/>
    <col min="8426" max="8430" width="9.140625" style="3"/>
    <col min="8431" max="8431" width="11.5703125" style="3" customWidth="1"/>
    <col min="8432" max="8432" width="37.5703125" style="3" customWidth="1"/>
    <col min="8433" max="8661" width="9.140625" style="3"/>
    <col min="8662" max="8662" width="10.140625" style="3" customWidth="1"/>
    <col min="8663" max="8663" width="47.42578125" style="3" customWidth="1"/>
    <col min="8664" max="8664" width="8.140625" style="3" customWidth="1"/>
    <col min="8665" max="8665" width="7.140625" style="3" customWidth="1"/>
    <col min="8666" max="8666" width="6.7109375" style="3" customWidth="1"/>
    <col min="8667" max="8668" width="9.140625" style="3"/>
    <col min="8669" max="8669" width="48" style="3" customWidth="1"/>
    <col min="8670" max="8673" width="9.140625" style="3"/>
    <col min="8674" max="8674" width="9" style="3" customWidth="1"/>
    <col min="8675" max="8675" width="45.85546875" style="3" customWidth="1"/>
    <col min="8676" max="8680" width="9.140625" style="3"/>
    <col min="8681" max="8681" width="45.5703125" style="3" customWidth="1"/>
    <col min="8682" max="8686" width="9.140625" style="3"/>
    <col min="8687" max="8687" width="11.5703125" style="3" customWidth="1"/>
    <col min="8688" max="8688" width="37.5703125" style="3" customWidth="1"/>
    <col min="8689" max="8917" width="9.140625" style="3"/>
    <col min="8918" max="8918" width="10.140625" style="3" customWidth="1"/>
    <col min="8919" max="8919" width="47.42578125" style="3" customWidth="1"/>
    <col min="8920" max="8920" width="8.140625" style="3" customWidth="1"/>
    <col min="8921" max="8921" width="7.140625" style="3" customWidth="1"/>
    <col min="8922" max="8922" width="6.7109375" style="3" customWidth="1"/>
    <col min="8923" max="8924" width="9.140625" style="3"/>
    <col min="8925" max="8925" width="48" style="3" customWidth="1"/>
    <col min="8926" max="8929" width="9.140625" style="3"/>
    <col min="8930" max="8930" width="9" style="3" customWidth="1"/>
    <col min="8931" max="8931" width="45.85546875" style="3" customWidth="1"/>
    <col min="8932" max="8936" width="9.140625" style="3"/>
    <col min="8937" max="8937" width="45.5703125" style="3" customWidth="1"/>
    <col min="8938" max="8942" width="9.140625" style="3"/>
    <col min="8943" max="8943" width="11.5703125" style="3" customWidth="1"/>
    <col min="8944" max="8944" width="37.5703125" style="3" customWidth="1"/>
    <col min="8945" max="9173" width="9.140625" style="3"/>
    <col min="9174" max="9174" width="10.140625" style="3" customWidth="1"/>
    <col min="9175" max="9175" width="47.42578125" style="3" customWidth="1"/>
    <col min="9176" max="9176" width="8.140625" style="3" customWidth="1"/>
    <col min="9177" max="9177" width="7.140625" style="3" customWidth="1"/>
    <col min="9178" max="9178" width="6.7109375" style="3" customWidth="1"/>
    <col min="9179" max="9180" width="9.140625" style="3"/>
    <col min="9181" max="9181" width="48" style="3" customWidth="1"/>
    <col min="9182" max="9185" width="9.140625" style="3"/>
    <col min="9186" max="9186" width="9" style="3" customWidth="1"/>
    <col min="9187" max="9187" width="45.85546875" style="3" customWidth="1"/>
    <col min="9188" max="9192" width="9.140625" style="3"/>
    <col min="9193" max="9193" width="45.5703125" style="3" customWidth="1"/>
    <col min="9194" max="9198" width="9.140625" style="3"/>
    <col min="9199" max="9199" width="11.5703125" style="3" customWidth="1"/>
    <col min="9200" max="9200" width="37.5703125" style="3" customWidth="1"/>
    <col min="9201" max="9429" width="9.140625" style="3"/>
    <col min="9430" max="9430" width="10.140625" style="3" customWidth="1"/>
    <col min="9431" max="9431" width="47.42578125" style="3" customWidth="1"/>
    <col min="9432" max="9432" width="8.140625" style="3" customWidth="1"/>
    <col min="9433" max="9433" width="7.140625" style="3" customWidth="1"/>
    <col min="9434" max="9434" width="6.7109375" style="3" customWidth="1"/>
    <col min="9435" max="9436" width="9.140625" style="3"/>
    <col min="9437" max="9437" width="48" style="3" customWidth="1"/>
    <col min="9438" max="9441" width="9.140625" style="3"/>
    <col min="9442" max="9442" width="9" style="3" customWidth="1"/>
    <col min="9443" max="9443" width="45.85546875" style="3" customWidth="1"/>
    <col min="9444" max="9448" width="9.140625" style="3"/>
    <col min="9449" max="9449" width="45.5703125" style="3" customWidth="1"/>
    <col min="9450" max="9454" width="9.140625" style="3"/>
    <col min="9455" max="9455" width="11.5703125" style="3" customWidth="1"/>
    <col min="9456" max="9456" width="37.5703125" style="3" customWidth="1"/>
    <col min="9457" max="9685" width="9.140625" style="3"/>
    <col min="9686" max="9686" width="10.140625" style="3" customWidth="1"/>
    <col min="9687" max="9687" width="47.42578125" style="3" customWidth="1"/>
    <col min="9688" max="9688" width="8.140625" style="3" customWidth="1"/>
    <col min="9689" max="9689" width="7.140625" style="3" customWidth="1"/>
    <col min="9690" max="9690" width="6.7109375" style="3" customWidth="1"/>
    <col min="9691" max="9692" width="9.140625" style="3"/>
    <col min="9693" max="9693" width="48" style="3" customWidth="1"/>
    <col min="9694" max="9697" width="9.140625" style="3"/>
    <col min="9698" max="9698" width="9" style="3" customWidth="1"/>
    <col min="9699" max="9699" width="45.85546875" style="3" customWidth="1"/>
    <col min="9700" max="9704" width="9.140625" style="3"/>
    <col min="9705" max="9705" width="45.5703125" style="3" customWidth="1"/>
    <col min="9706" max="9710" width="9.140625" style="3"/>
    <col min="9711" max="9711" width="11.5703125" style="3" customWidth="1"/>
    <col min="9712" max="9712" width="37.5703125" style="3" customWidth="1"/>
    <col min="9713" max="9941" width="9.140625" style="3"/>
    <col min="9942" max="9942" width="10.140625" style="3" customWidth="1"/>
    <col min="9943" max="9943" width="47.42578125" style="3" customWidth="1"/>
    <col min="9944" max="9944" width="8.140625" style="3" customWidth="1"/>
    <col min="9945" max="9945" width="7.140625" style="3" customWidth="1"/>
    <col min="9946" max="9946" width="6.7109375" style="3" customWidth="1"/>
    <col min="9947" max="9948" width="9.140625" style="3"/>
    <col min="9949" max="9949" width="48" style="3" customWidth="1"/>
    <col min="9950" max="9953" width="9.140625" style="3"/>
    <col min="9954" max="9954" width="9" style="3" customWidth="1"/>
    <col min="9955" max="9955" width="45.85546875" style="3" customWidth="1"/>
    <col min="9956" max="9960" width="9.140625" style="3"/>
    <col min="9961" max="9961" width="45.5703125" style="3" customWidth="1"/>
    <col min="9962" max="9966" width="9.140625" style="3"/>
    <col min="9967" max="9967" width="11.5703125" style="3" customWidth="1"/>
    <col min="9968" max="9968" width="37.5703125" style="3" customWidth="1"/>
    <col min="9969" max="10197" width="9.140625" style="3"/>
    <col min="10198" max="10198" width="10.140625" style="3" customWidth="1"/>
    <col min="10199" max="10199" width="47.42578125" style="3" customWidth="1"/>
    <col min="10200" max="10200" width="8.140625" style="3" customWidth="1"/>
    <col min="10201" max="10201" width="7.140625" style="3" customWidth="1"/>
    <col min="10202" max="10202" width="6.7109375" style="3" customWidth="1"/>
    <col min="10203" max="10204" width="9.140625" style="3"/>
    <col min="10205" max="10205" width="48" style="3" customWidth="1"/>
    <col min="10206" max="10209" width="9.140625" style="3"/>
    <col min="10210" max="10210" width="9" style="3" customWidth="1"/>
    <col min="10211" max="10211" width="45.85546875" style="3" customWidth="1"/>
    <col min="10212" max="10216" width="9.140625" style="3"/>
    <col min="10217" max="10217" width="45.5703125" style="3" customWidth="1"/>
    <col min="10218" max="10222" width="9.140625" style="3"/>
    <col min="10223" max="10223" width="11.5703125" style="3" customWidth="1"/>
    <col min="10224" max="10224" width="37.5703125" style="3" customWidth="1"/>
    <col min="10225" max="10453" width="9.140625" style="3"/>
    <col min="10454" max="10454" width="10.140625" style="3" customWidth="1"/>
    <col min="10455" max="10455" width="47.42578125" style="3" customWidth="1"/>
    <col min="10456" max="10456" width="8.140625" style="3" customWidth="1"/>
    <col min="10457" max="10457" width="7.140625" style="3" customWidth="1"/>
    <col min="10458" max="10458" width="6.7109375" style="3" customWidth="1"/>
    <col min="10459" max="10460" width="9.140625" style="3"/>
    <col min="10461" max="10461" width="48" style="3" customWidth="1"/>
    <col min="10462" max="10465" width="9.140625" style="3"/>
    <col min="10466" max="10466" width="9" style="3" customWidth="1"/>
    <col min="10467" max="10467" width="45.85546875" style="3" customWidth="1"/>
    <col min="10468" max="10472" width="9.140625" style="3"/>
    <col min="10473" max="10473" width="45.5703125" style="3" customWidth="1"/>
    <col min="10474" max="10478" width="9.140625" style="3"/>
    <col min="10479" max="10479" width="11.5703125" style="3" customWidth="1"/>
    <col min="10480" max="10480" width="37.5703125" style="3" customWidth="1"/>
    <col min="10481" max="10709" width="9.140625" style="3"/>
    <col min="10710" max="10710" width="10.140625" style="3" customWidth="1"/>
    <col min="10711" max="10711" width="47.42578125" style="3" customWidth="1"/>
    <col min="10712" max="10712" width="8.140625" style="3" customWidth="1"/>
    <col min="10713" max="10713" width="7.140625" style="3" customWidth="1"/>
    <col min="10714" max="10714" width="6.7109375" style="3" customWidth="1"/>
    <col min="10715" max="10716" width="9.140625" style="3"/>
    <col min="10717" max="10717" width="48" style="3" customWidth="1"/>
    <col min="10718" max="10721" width="9.140625" style="3"/>
    <col min="10722" max="10722" width="9" style="3" customWidth="1"/>
    <col min="10723" max="10723" width="45.85546875" style="3" customWidth="1"/>
    <col min="10724" max="10728" width="9.140625" style="3"/>
    <col min="10729" max="10729" width="45.5703125" style="3" customWidth="1"/>
    <col min="10730" max="10734" width="9.140625" style="3"/>
    <col min="10735" max="10735" width="11.5703125" style="3" customWidth="1"/>
    <col min="10736" max="10736" width="37.5703125" style="3" customWidth="1"/>
    <col min="10737" max="10965" width="9.140625" style="3"/>
    <col min="10966" max="10966" width="10.140625" style="3" customWidth="1"/>
    <col min="10967" max="10967" width="47.42578125" style="3" customWidth="1"/>
    <col min="10968" max="10968" width="8.140625" style="3" customWidth="1"/>
    <col min="10969" max="10969" width="7.140625" style="3" customWidth="1"/>
    <col min="10970" max="10970" width="6.7109375" style="3" customWidth="1"/>
    <col min="10971" max="10972" width="9.140625" style="3"/>
    <col min="10973" max="10973" width="48" style="3" customWidth="1"/>
    <col min="10974" max="10977" width="9.140625" style="3"/>
    <col min="10978" max="10978" width="9" style="3" customWidth="1"/>
    <col min="10979" max="10979" width="45.85546875" style="3" customWidth="1"/>
    <col min="10980" max="10984" width="9.140625" style="3"/>
    <col min="10985" max="10985" width="45.5703125" style="3" customWidth="1"/>
    <col min="10986" max="10990" width="9.140625" style="3"/>
    <col min="10991" max="10991" width="11.5703125" style="3" customWidth="1"/>
    <col min="10992" max="10992" width="37.5703125" style="3" customWidth="1"/>
    <col min="10993" max="11221" width="9.140625" style="3"/>
    <col min="11222" max="11222" width="10.140625" style="3" customWidth="1"/>
    <col min="11223" max="11223" width="47.42578125" style="3" customWidth="1"/>
    <col min="11224" max="11224" width="8.140625" style="3" customWidth="1"/>
    <col min="11225" max="11225" width="7.140625" style="3" customWidth="1"/>
    <col min="11226" max="11226" width="6.7109375" style="3" customWidth="1"/>
    <col min="11227" max="11228" width="9.140625" style="3"/>
    <col min="11229" max="11229" width="48" style="3" customWidth="1"/>
    <col min="11230" max="11233" width="9.140625" style="3"/>
    <col min="11234" max="11234" width="9" style="3" customWidth="1"/>
    <col min="11235" max="11235" width="45.85546875" style="3" customWidth="1"/>
    <col min="11236" max="11240" width="9.140625" style="3"/>
    <col min="11241" max="11241" width="45.5703125" style="3" customWidth="1"/>
    <col min="11242" max="11246" width="9.140625" style="3"/>
    <col min="11247" max="11247" width="11.5703125" style="3" customWidth="1"/>
    <col min="11248" max="11248" width="37.5703125" style="3" customWidth="1"/>
    <col min="11249" max="11477" width="9.140625" style="3"/>
    <col min="11478" max="11478" width="10.140625" style="3" customWidth="1"/>
    <col min="11479" max="11479" width="47.42578125" style="3" customWidth="1"/>
    <col min="11480" max="11480" width="8.140625" style="3" customWidth="1"/>
    <col min="11481" max="11481" width="7.140625" style="3" customWidth="1"/>
    <col min="11482" max="11482" width="6.7109375" style="3" customWidth="1"/>
    <col min="11483" max="11484" width="9.140625" style="3"/>
    <col min="11485" max="11485" width="48" style="3" customWidth="1"/>
    <col min="11486" max="11489" width="9.140625" style="3"/>
    <col min="11490" max="11490" width="9" style="3" customWidth="1"/>
    <col min="11491" max="11491" width="45.85546875" style="3" customWidth="1"/>
    <col min="11492" max="11496" width="9.140625" style="3"/>
    <col min="11497" max="11497" width="45.5703125" style="3" customWidth="1"/>
    <col min="11498" max="11502" width="9.140625" style="3"/>
    <col min="11503" max="11503" width="11.5703125" style="3" customWidth="1"/>
    <col min="11504" max="11504" width="37.5703125" style="3" customWidth="1"/>
    <col min="11505" max="11733" width="9.140625" style="3"/>
    <col min="11734" max="11734" width="10.140625" style="3" customWidth="1"/>
    <col min="11735" max="11735" width="47.42578125" style="3" customWidth="1"/>
    <col min="11736" max="11736" width="8.140625" style="3" customWidth="1"/>
    <col min="11737" max="11737" width="7.140625" style="3" customWidth="1"/>
    <col min="11738" max="11738" width="6.7109375" style="3" customWidth="1"/>
    <col min="11739" max="11740" width="9.140625" style="3"/>
    <col min="11741" max="11741" width="48" style="3" customWidth="1"/>
    <col min="11742" max="11745" width="9.140625" style="3"/>
    <col min="11746" max="11746" width="9" style="3" customWidth="1"/>
    <col min="11747" max="11747" width="45.85546875" style="3" customWidth="1"/>
    <col min="11748" max="11752" width="9.140625" style="3"/>
    <col min="11753" max="11753" width="45.5703125" style="3" customWidth="1"/>
    <col min="11754" max="11758" width="9.140625" style="3"/>
    <col min="11759" max="11759" width="11.5703125" style="3" customWidth="1"/>
    <col min="11760" max="11760" width="37.5703125" style="3" customWidth="1"/>
    <col min="11761" max="11989" width="9.140625" style="3"/>
    <col min="11990" max="11990" width="10.140625" style="3" customWidth="1"/>
    <col min="11991" max="11991" width="47.42578125" style="3" customWidth="1"/>
    <col min="11992" max="11992" width="8.140625" style="3" customWidth="1"/>
    <col min="11993" max="11993" width="7.140625" style="3" customWidth="1"/>
    <col min="11994" max="11994" width="6.7109375" style="3" customWidth="1"/>
    <col min="11995" max="11996" width="9.140625" style="3"/>
    <col min="11997" max="11997" width="48" style="3" customWidth="1"/>
    <col min="11998" max="12001" width="9.140625" style="3"/>
    <col min="12002" max="12002" width="9" style="3" customWidth="1"/>
    <col min="12003" max="12003" width="45.85546875" style="3" customWidth="1"/>
    <col min="12004" max="12008" width="9.140625" style="3"/>
    <col min="12009" max="12009" width="45.5703125" style="3" customWidth="1"/>
    <col min="12010" max="12014" width="9.140625" style="3"/>
    <col min="12015" max="12015" width="11.5703125" style="3" customWidth="1"/>
    <col min="12016" max="12016" width="37.5703125" style="3" customWidth="1"/>
    <col min="12017" max="12245" width="9.140625" style="3"/>
    <col min="12246" max="12246" width="10.140625" style="3" customWidth="1"/>
    <col min="12247" max="12247" width="47.42578125" style="3" customWidth="1"/>
    <col min="12248" max="12248" width="8.140625" style="3" customWidth="1"/>
    <col min="12249" max="12249" width="7.140625" style="3" customWidth="1"/>
    <col min="12250" max="12250" width="6.7109375" style="3" customWidth="1"/>
    <col min="12251" max="12252" width="9.140625" style="3"/>
    <col min="12253" max="12253" width="48" style="3" customWidth="1"/>
    <col min="12254" max="12257" width="9.140625" style="3"/>
    <col min="12258" max="12258" width="9" style="3" customWidth="1"/>
    <col min="12259" max="12259" width="45.85546875" style="3" customWidth="1"/>
    <col min="12260" max="12264" width="9.140625" style="3"/>
    <col min="12265" max="12265" width="45.5703125" style="3" customWidth="1"/>
    <col min="12266" max="12270" width="9.140625" style="3"/>
    <col min="12271" max="12271" width="11.5703125" style="3" customWidth="1"/>
    <col min="12272" max="12272" width="37.5703125" style="3" customWidth="1"/>
    <col min="12273" max="12501" width="9.140625" style="3"/>
    <col min="12502" max="12502" width="10.140625" style="3" customWidth="1"/>
    <col min="12503" max="12503" width="47.42578125" style="3" customWidth="1"/>
    <col min="12504" max="12504" width="8.140625" style="3" customWidth="1"/>
    <col min="12505" max="12505" width="7.140625" style="3" customWidth="1"/>
    <col min="12506" max="12506" width="6.7109375" style="3" customWidth="1"/>
    <col min="12507" max="12508" width="9.140625" style="3"/>
    <col min="12509" max="12509" width="48" style="3" customWidth="1"/>
    <col min="12510" max="12513" width="9.140625" style="3"/>
    <col min="12514" max="12514" width="9" style="3" customWidth="1"/>
    <col min="12515" max="12515" width="45.85546875" style="3" customWidth="1"/>
    <col min="12516" max="12520" width="9.140625" style="3"/>
    <col min="12521" max="12521" width="45.5703125" style="3" customWidth="1"/>
    <col min="12522" max="12526" width="9.140625" style="3"/>
    <col min="12527" max="12527" width="11.5703125" style="3" customWidth="1"/>
    <col min="12528" max="12528" width="37.5703125" style="3" customWidth="1"/>
    <col min="12529" max="12757" width="9.140625" style="3"/>
    <col min="12758" max="12758" width="10.140625" style="3" customWidth="1"/>
    <col min="12759" max="12759" width="47.42578125" style="3" customWidth="1"/>
    <col min="12760" max="12760" width="8.140625" style="3" customWidth="1"/>
    <col min="12761" max="12761" width="7.140625" style="3" customWidth="1"/>
    <col min="12762" max="12762" width="6.7109375" style="3" customWidth="1"/>
    <col min="12763" max="12764" width="9.140625" style="3"/>
    <col min="12765" max="12765" width="48" style="3" customWidth="1"/>
    <col min="12766" max="12769" width="9.140625" style="3"/>
    <col min="12770" max="12770" width="9" style="3" customWidth="1"/>
    <col min="12771" max="12771" width="45.85546875" style="3" customWidth="1"/>
    <col min="12772" max="12776" width="9.140625" style="3"/>
    <col min="12777" max="12777" width="45.5703125" style="3" customWidth="1"/>
    <col min="12778" max="12782" width="9.140625" style="3"/>
    <col min="12783" max="12783" width="11.5703125" style="3" customWidth="1"/>
    <col min="12784" max="12784" width="37.5703125" style="3" customWidth="1"/>
    <col min="12785" max="13013" width="9.140625" style="3"/>
    <col min="13014" max="13014" width="10.140625" style="3" customWidth="1"/>
    <col min="13015" max="13015" width="47.42578125" style="3" customWidth="1"/>
    <col min="13016" max="13016" width="8.140625" style="3" customWidth="1"/>
    <col min="13017" max="13017" width="7.140625" style="3" customWidth="1"/>
    <col min="13018" max="13018" width="6.7109375" style="3" customWidth="1"/>
    <col min="13019" max="13020" width="9.140625" style="3"/>
    <col min="13021" max="13021" width="48" style="3" customWidth="1"/>
    <col min="13022" max="13025" width="9.140625" style="3"/>
    <col min="13026" max="13026" width="9" style="3" customWidth="1"/>
    <col min="13027" max="13027" width="45.85546875" style="3" customWidth="1"/>
    <col min="13028" max="13032" width="9.140625" style="3"/>
    <col min="13033" max="13033" width="45.5703125" style="3" customWidth="1"/>
    <col min="13034" max="13038" width="9.140625" style="3"/>
    <col min="13039" max="13039" width="11.5703125" style="3" customWidth="1"/>
    <col min="13040" max="13040" width="37.5703125" style="3" customWidth="1"/>
    <col min="13041" max="13269" width="9.140625" style="3"/>
    <col min="13270" max="13270" width="10.140625" style="3" customWidth="1"/>
    <col min="13271" max="13271" width="47.42578125" style="3" customWidth="1"/>
    <col min="13272" max="13272" width="8.140625" style="3" customWidth="1"/>
    <col min="13273" max="13273" width="7.140625" style="3" customWidth="1"/>
    <col min="13274" max="13274" width="6.7109375" style="3" customWidth="1"/>
    <col min="13275" max="13276" width="9.140625" style="3"/>
    <col min="13277" max="13277" width="48" style="3" customWidth="1"/>
    <col min="13278" max="13281" width="9.140625" style="3"/>
    <col min="13282" max="13282" width="9" style="3" customWidth="1"/>
    <col min="13283" max="13283" width="45.85546875" style="3" customWidth="1"/>
    <col min="13284" max="13288" width="9.140625" style="3"/>
    <col min="13289" max="13289" width="45.5703125" style="3" customWidth="1"/>
    <col min="13290" max="13294" width="9.140625" style="3"/>
    <col min="13295" max="13295" width="11.5703125" style="3" customWidth="1"/>
    <col min="13296" max="13296" width="37.5703125" style="3" customWidth="1"/>
    <col min="13297" max="13525" width="9.140625" style="3"/>
    <col min="13526" max="13526" width="10.140625" style="3" customWidth="1"/>
    <col min="13527" max="13527" width="47.42578125" style="3" customWidth="1"/>
    <col min="13528" max="13528" width="8.140625" style="3" customWidth="1"/>
    <col min="13529" max="13529" width="7.140625" style="3" customWidth="1"/>
    <col min="13530" max="13530" width="6.7109375" style="3" customWidth="1"/>
    <col min="13531" max="13532" width="9.140625" style="3"/>
    <col min="13533" max="13533" width="48" style="3" customWidth="1"/>
    <col min="13534" max="13537" width="9.140625" style="3"/>
    <col min="13538" max="13538" width="9" style="3" customWidth="1"/>
    <col min="13539" max="13539" width="45.85546875" style="3" customWidth="1"/>
    <col min="13540" max="13544" width="9.140625" style="3"/>
    <col min="13545" max="13545" width="45.5703125" style="3" customWidth="1"/>
    <col min="13546" max="13550" width="9.140625" style="3"/>
    <col min="13551" max="13551" width="11.5703125" style="3" customWidth="1"/>
    <col min="13552" max="13552" width="37.5703125" style="3" customWidth="1"/>
    <col min="13553" max="13781" width="9.140625" style="3"/>
    <col min="13782" max="13782" width="10.140625" style="3" customWidth="1"/>
    <col min="13783" max="13783" width="47.42578125" style="3" customWidth="1"/>
    <col min="13784" max="13784" width="8.140625" style="3" customWidth="1"/>
    <col min="13785" max="13785" width="7.140625" style="3" customWidth="1"/>
    <col min="13786" max="13786" width="6.7109375" style="3" customWidth="1"/>
    <col min="13787" max="13788" width="9.140625" style="3"/>
    <col min="13789" max="13789" width="48" style="3" customWidth="1"/>
    <col min="13790" max="13793" width="9.140625" style="3"/>
    <col min="13794" max="13794" width="9" style="3" customWidth="1"/>
    <col min="13795" max="13795" width="45.85546875" style="3" customWidth="1"/>
    <col min="13796" max="13800" width="9.140625" style="3"/>
    <col min="13801" max="13801" width="45.5703125" style="3" customWidth="1"/>
    <col min="13802" max="13806" width="9.140625" style="3"/>
    <col min="13807" max="13807" width="11.5703125" style="3" customWidth="1"/>
    <col min="13808" max="13808" width="37.5703125" style="3" customWidth="1"/>
    <col min="13809" max="14037" width="9.140625" style="3"/>
    <col min="14038" max="14038" width="10.140625" style="3" customWidth="1"/>
    <col min="14039" max="14039" width="47.42578125" style="3" customWidth="1"/>
    <col min="14040" max="14040" width="8.140625" style="3" customWidth="1"/>
    <col min="14041" max="14041" width="7.140625" style="3" customWidth="1"/>
    <col min="14042" max="14042" width="6.7109375" style="3" customWidth="1"/>
    <col min="14043" max="14044" width="9.140625" style="3"/>
    <col min="14045" max="14045" width="48" style="3" customWidth="1"/>
    <col min="14046" max="14049" width="9.140625" style="3"/>
    <col min="14050" max="14050" width="9" style="3" customWidth="1"/>
    <col min="14051" max="14051" width="45.85546875" style="3" customWidth="1"/>
    <col min="14052" max="14056" width="9.140625" style="3"/>
    <col min="14057" max="14057" width="45.5703125" style="3" customWidth="1"/>
    <col min="14058" max="14062" width="9.140625" style="3"/>
    <col min="14063" max="14063" width="11.5703125" style="3" customWidth="1"/>
    <col min="14064" max="14064" width="37.5703125" style="3" customWidth="1"/>
    <col min="14065" max="14293" width="9.140625" style="3"/>
    <col min="14294" max="14294" width="10.140625" style="3" customWidth="1"/>
    <col min="14295" max="14295" width="47.42578125" style="3" customWidth="1"/>
    <col min="14296" max="14296" width="8.140625" style="3" customWidth="1"/>
    <col min="14297" max="14297" width="7.140625" style="3" customWidth="1"/>
    <col min="14298" max="14298" width="6.7109375" style="3" customWidth="1"/>
    <col min="14299" max="14300" width="9.140625" style="3"/>
    <col min="14301" max="14301" width="48" style="3" customWidth="1"/>
    <col min="14302" max="14305" width="9.140625" style="3"/>
    <col min="14306" max="14306" width="9" style="3" customWidth="1"/>
    <col min="14307" max="14307" width="45.85546875" style="3" customWidth="1"/>
    <col min="14308" max="14312" width="9.140625" style="3"/>
    <col min="14313" max="14313" width="45.5703125" style="3" customWidth="1"/>
    <col min="14314" max="14318" width="9.140625" style="3"/>
    <col min="14319" max="14319" width="11.5703125" style="3" customWidth="1"/>
    <col min="14320" max="14320" width="37.5703125" style="3" customWidth="1"/>
    <col min="14321" max="14549" width="9.140625" style="3"/>
    <col min="14550" max="14550" width="10.140625" style="3" customWidth="1"/>
    <col min="14551" max="14551" width="47.42578125" style="3" customWidth="1"/>
    <col min="14552" max="14552" width="8.140625" style="3" customWidth="1"/>
    <col min="14553" max="14553" width="7.140625" style="3" customWidth="1"/>
    <col min="14554" max="14554" width="6.7109375" style="3" customWidth="1"/>
    <col min="14555" max="14556" width="9.140625" style="3"/>
    <col min="14557" max="14557" width="48" style="3" customWidth="1"/>
    <col min="14558" max="14561" width="9.140625" style="3"/>
    <col min="14562" max="14562" width="9" style="3" customWidth="1"/>
    <col min="14563" max="14563" width="45.85546875" style="3" customWidth="1"/>
    <col min="14564" max="14568" width="9.140625" style="3"/>
    <col min="14569" max="14569" width="45.5703125" style="3" customWidth="1"/>
    <col min="14570" max="14574" width="9.140625" style="3"/>
    <col min="14575" max="14575" width="11.5703125" style="3" customWidth="1"/>
    <col min="14576" max="14576" width="37.5703125" style="3" customWidth="1"/>
    <col min="14577" max="14805" width="9.140625" style="3"/>
    <col min="14806" max="14806" width="10.140625" style="3" customWidth="1"/>
    <col min="14807" max="14807" width="47.42578125" style="3" customWidth="1"/>
    <col min="14808" max="14808" width="8.140625" style="3" customWidth="1"/>
    <col min="14809" max="14809" width="7.140625" style="3" customWidth="1"/>
    <col min="14810" max="14810" width="6.7109375" style="3" customWidth="1"/>
    <col min="14811" max="14812" width="9.140625" style="3"/>
    <col min="14813" max="14813" width="48" style="3" customWidth="1"/>
    <col min="14814" max="14817" width="9.140625" style="3"/>
    <col min="14818" max="14818" width="9" style="3" customWidth="1"/>
    <col min="14819" max="14819" width="45.85546875" style="3" customWidth="1"/>
    <col min="14820" max="14824" width="9.140625" style="3"/>
    <col min="14825" max="14825" width="45.5703125" style="3" customWidth="1"/>
    <col min="14826" max="14830" width="9.140625" style="3"/>
    <col min="14831" max="14831" width="11.5703125" style="3" customWidth="1"/>
    <col min="14832" max="14832" width="37.5703125" style="3" customWidth="1"/>
    <col min="14833" max="15061" width="9.140625" style="3"/>
    <col min="15062" max="15062" width="10.140625" style="3" customWidth="1"/>
    <col min="15063" max="15063" width="47.42578125" style="3" customWidth="1"/>
    <col min="15064" max="15064" width="8.140625" style="3" customWidth="1"/>
    <col min="15065" max="15065" width="7.140625" style="3" customWidth="1"/>
    <col min="15066" max="15066" width="6.7109375" style="3" customWidth="1"/>
    <col min="15067" max="15068" width="9.140625" style="3"/>
    <col min="15069" max="15069" width="48" style="3" customWidth="1"/>
    <col min="15070" max="15073" width="9.140625" style="3"/>
    <col min="15074" max="15074" width="9" style="3" customWidth="1"/>
    <col min="15075" max="15075" width="45.85546875" style="3" customWidth="1"/>
    <col min="15076" max="15080" width="9.140625" style="3"/>
    <col min="15081" max="15081" width="45.5703125" style="3" customWidth="1"/>
    <col min="15082" max="15086" width="9.140625" style="3"/>
    <col min="15087" max="15087" width="11.5703125" style="3" customWidth="1"/>
    <col min="15088" max="15088" width="37.5703125" style="3" customWidth="1"/>
    <col min="15089" max="15317" width="9.140625" style="3"/>
    <col min="15318" max="15318" width="10.140625" style="3" customWidth="1"/>
    <col min="15319" max="15319" width="47.42578125" style="3" customWidth="1"/>
    <col min="15320" max="15320" width="8.140625" style="3" customWidth="1"/>
    <col min="15321" max="15321" width="7.140625" style="3" customWidth="1"/>
    <col min="15322" max="15322" width="6.7109375" style="3" customWidth="1"/>
    <col min="15323" max="15324" width="9.140625" style="3"/>
    <col min="15325" max="15325" width="48" style="3" customWidth="1"/>
    <col min="15326" max="15329" width="9.140625" style="3"/>
    <col min="15330" max="15330" width="9" style="3" customWidth="1"/>
    <col min="15331" max="15331" width="45.85546875" style="3" customWidth="1"/>
    <col min="15332" max="15336" width="9.140625" style="3"/>
    <col min="15337" max="15337" width="45.5703125" style="3" customWidth="1"/>
    <col min="15338" max="15342" width="9.140625" style="3"/>
    <col min="15343" max="15343" width="11.5703125" style="3" customWidth="1"/>
    <col min="15344" max="15344" width="37.5703125" style="3" customWidth="1"/>
    <col min="15345" max="15573" width="9.140625" style="3"/>
    <col min="15574" max="15574" width="10.140625" style="3" customWidth="1"/>
    <col min="15575" max="15575" width="47.42578125" style="3" customWidth="1"/>
    <col min="15576" max="15576" width="8.140625" style="3" customWidth="1"/>
    <col min="15577" max="15577" width="7.140625" style="3" customWidth="1"/>
    <col min="15578" max="15578" width="6.7109375" style="3" customWidth="1"/>
    <col min="15579" max="15580" width="9.140625" style="3"/>
    <col min="15581" max="15581" width="48" style="3" customWidth="1"/>
    <col min="15582" max="15585" width="9.140625" style="3"/>
    <col min="15586" max="15586" width="9" style="3" customWidth="1"/>
    <col min="15587" max="15587" width="45.85546875" style="3" customWidth="1"/>
    <col min="15588" max="15592" width="9.140625" style="3"/>
    <col min="15593" max="15593" width="45.5703125" style="3" customWidth="1"/>
    <col min="15594" max="15598" width="9.140625" style="3"/>
    <col min="15599" max="15599" width="11.5703125" style="3" customWidth="1"/>
    <col min="15600" max="15600" width="37.5703125" style="3" customWidth="1"/>
    <col min="15601" max="15829" width="9.140625" style="3"/>
    <col min="15830" max="15830" width="10.140625" style="3" customWidth="1"/>
    <col min="15831" max="15831" width="47.42578125" style="3" customWidth="1"/>
    <col min="15832" max="15832" width="8.140625" style="3" customWidth="1"/>
    <col min="15833" max="15833" width="7.140625" style="3" customWidth="1"/>
    <col min="15834" max="15834" width="6.7109375" style="3" customWidth="1"/>
    <col min="15835" max="15836" width="9.140625" style="3"/>
    <col min="15837" max="15837" width="48" style="3" customWidth="1"/>
    <col min="15838" max="15841" width="9.140625" style="3"/>
    <col min="15842" max="15842" width="9" style="3" customWidth="1"/>
    <col min="15843" max="15843" width="45.85546875" style="3" customWidth="1"/>
    <col min="15844" max="15848" width="9.140625" style="3"/>
    <col min="15849" max="15849" width="45.5703125" style="3" customWidth="1"/>
    <col min="15850" max="15854" width="9.140625" style="3"/>
    <col min="15855" max="15855" width="11.5703125" style="3" customWidth="1"/>
    <col min="15856" max="15856" width="37.5703125" style="3" customWidth="1"/>
    <col min="15857" max="16085" width="9.140625" style="3"/>
    <col min="16086" max="16086" width="10.140625" style="3" customWidth="1"/>
    <col min="16087" max="16087" width="47.42578125" style="3" customWidth="1"/>
    <col min="16088" max="16088" width="8.140625" style="3" customWidth="1"/>
    <col min="16089" max="16089" width="7.140625" style="3" customWidth="1"/>
    <col min="16090" max="16090" width="6.7109375" style="3" customWidth="1"/>
    <col min="16091" max="16092" width="9.140625" style="3"/>
    <col min="16093" max="16093" width="48" style="3" customWidth="1"/>
    <col min="16094" max="16097" width="9.140625" style="3"/>
    <col min="16098" max="16098" width="9" style="3" customWidth="1"/>
    <col min="16099" max="16099" width="45.85546875" style="3" customWidth="1"/>
    <col min="16100" max="16104" width="9.140625" style="3"/>
    <col min="16105" max="16105" width="45.5703125" style="3" customWidth="1"/>
    <col min="16106" max="16110" width="9.140625" style="3"/>
    <col min="16111" max="16111" width="11.5703125" style="3" customWidth="1"/>
    <col min="16112" max="16112" width="37.5703125" style="3" customWidth="1"/>
    <col min="16113" max="16384" width="9.140625" style="3"/>
  </cols>
  <sheetData>
    <row r="1" spans="1:6" x14ac:dyDescent="0.2">
      <c r="A1" s="1">
        <v>45625</v>
      </c>
      <c r="B1" s="2" t="s">
        <v>0</v>
      </c>
      <c r="C1" s="2"/>
      <c r="D1" s="2"/>
      <c r="E1" s="2"/>
      <c r="F1" s="2">
        <v>48680.58</v>
      </c>
    </row>
    <row r="2" spans="1:6" x14ac:dyDescent="0.2">
      <c r="A2" s="1">
        <v>45627</v>
      </c>
      <c r="B2" s="2" t="s">
        <v>1</v>
      </c>
      <c r="C2" s="2"/>
      <c r="D2" s="2"/>
      <c r="E2" s="2"/>
      <c r="F2" s="2">
        <v>42554</v>
      </c>
    </row>
    <row r="3" spans="1:6" x14ac:dyDescent="0.2">
      <c r="A3" s="1">
        <v>45627</v>
      </c>
      <c r="B3" s="2" t="s">
        <v>2</v>
      </c>
      <c r="C3" s="2"/>
      <c r="D3" s="2"/>
      <c r="E3" s="2"/>
      <c r="F3" s="2">
        <v>33309</v>
      </c>
    </row>
    <row r="4" spans="1:6" x14ac:dyDescent="0.2">
      <c r="A4" s="1">
        <v>45627</v>
      </c>
      <c r="B4" s="2" t="s">
        <v>3</v>
      </c>
      <c r="C4" s="2"/>
      <c r="D4" s="2"/>
      <c r="E4" s="2"/>
      <c r="F4" s="2">
        <v>21818</v>
      </c>
    </row>
    <row r="5" spans="1:6" x14ac:dyDescent="0.2">
      <c r="A5" s="1">
        <v>45639</v>
      </c>
      <c r="B5" s="10" t="s">
        <v>4</v>
      </c>
      <c r="C5" s="2">
        <v>50</v>
      </c>
      <c r="D5" s="10" t="s">
        <v>5</v>
      </c>
      <c r="E5" s="2">
        <v>11.5</v>
      </c>
      <c r="F5" s="2">
        <f>C5*E5</f>
        <v>575</v>
      </c>
    </row>
    <row r="6" spans="1:6" x14ac:dyDescent="0.2">
      <c r="A6" s="1">
        <v>45640</v>
      </c>
      <c r="B6" s="10" t="s">
        <v>6</v>
      </c>
      <c r="C6" s="2"/>
      <c r="D6" s="2"/>
      <c r="E6" s="2"/>
      <c r="F6" s="2">
        <v>384</v>
      </c>
    </row>
    <row r="7" spans="1:6" x14ac:dyDescent="0.2">
      <c r="A7" s="1">
        <v>45642</v>
      </c>
      <c r="B7" s="10" t="s">
        <v>7</v>
      </c>
      <c r="C7" s="2"/>
      <c r="D7" s="2"/>
      <c r="E7" s="2"/>
      <c r="F7" s="2">
        <v>11260</v>
      </c>
    </row>
    <row r="8" spans="1:6" x14ac:dyDescent="0.2">
      <c r="A8" s="1">
        <v>45642</v>
      </c>
      <c r="B8" s="10" t="s">
        <v>8</v>
      </c>
      <c r="C8" s="2"/>
      <c r="D8" s="2"/>
      <c r="E8" s="2"/>
      <c r="F8" s="2">
        <v>31893</v>
      </c>
    </row>
    <row r="9" spans="1:6" x14ac:dyDescent="0.2">
      <c r="A9" s="1">
        <v>45643</v>
      </c>
      <c r="B9" s="10" t="s">
        <v>6</v>
      </c>
      <c r="C9" s="2"/>
      <c r="D9" s="2"/>
      <c r="E9" s="2"/>
      <c r="F9" s="2">
        <v>384</v>
      </c>
    </row>
    <row r="10" spans="1:6" x14ac:dyDescent="0.2">
      <c r="A10" s="1">
        <v>45643</v>
      </c>
      <c r="B10" s="10" t="s">
        <v>4</v>
      </c>
      <c r="C10" s="2"/>
      <c r="D10" s="2"/>
      <c r="E10" s="2"/>
      <c r="F10" s="2">
        <v>1120</v>
      </c>
    </row>
    <row r="11" spans="1:6" x14ac:dyDescent="0.2">
      <c r="A11" s="1">
        <v>45650</v>
      </c>
      <c r="B11" s="10" t="s">
        <v>9</v>
      </c>
      <c r="C11" s="2"/>
      <c r="D11" s="2"/>
      <c r="E11" s="2"/>
      <c r="F11" s="2">
        <v>10261</v>
      </c>
    </row>
    <row r="12" spans="1:6" x14ac:dyDescent="0.2">
      <c r="A12" s="1">
        <v>45650</v>
      </c>
      <c r="B12" s="10" t="s">
        <v>10</v>
      </c>
      <c r="C12" s="2"/>
      <c r="D12" s="2"/>
      <c r="E12" s="2"/>
      <c r="F12" s="2">
        <v>8000</v>
      </c>
    </row>
    <row r="13" spans="1:6" x14ac:dyDescent="0.2">
      <c r="A13" s="1">
        <v>45655</v>
      </c>
      <c r="B13" s="10" t="s">
        <v>11</v>
      </c>
      <c r="C13" s="2"/>
      <c r="D13" s="2"/>
      <c r="E13" s="2"/>
      <c r="F13" s="2">
        <v>8910</v>
      </c>
    </row>
    <row r="14" spans="1:6" x14ac:dyDescent="0.2">
      <c r="A14" s="1">
        <v>45655</v>
      </c>
      <c r="B14" s="10" t="s">
        <v>12</v>
      </c>
      <c r="C14" s="2"/>
      <c r="D14" s="2"/>
      <c r="E14" s="2"/>
      <c r="F14" s="2">
        <v>4831</v>
      </c>
    </row>
    <row r="15" spans="1:6" x14ac:dyDescent="0.2">
      <c r="A15" s="1">
        <v>45655</v>
      </c>
      <c r="B15" s="10" t="s">
        <v>13</v>
      </c>
      <c r="C15" s="2"/>
      <c r="D15" s="2"/>
      <c r="E15" s="2"/>
      <c r="F15" s="2">
        <v>539</v>
      </c>
    </row>
    <row r="16" spans="1:6" x14ac:dyDescent="0.2">
      <c r="A16" s="1">
        <v>45655</v>
      </c>
      <c r="B16" s="10" t="s">
        <v>14</v>
      </c>
      <c r="C16" s="2"/>
      <c r="D16" s="2"/>
      <c r="E16" s="2"/>
      <c r="F16" s="2">
        <v>410</v>
      </c>
    </row>
    <row r="17" spans="1:6" x14ac:dyDescent="0.2">
      <c r="A17" s="1">
        <v>45659</v>
      </c>
      <c r="B17" s="10" t="s">
        <v>15</v>
      </c>
      <c r="C17" s="2"/>
      <c r="D17" s="2"/>
      <c r="E17" s="2"/>
      <c r="F17" s="2">
        <v>6466</v>
      </c>
    </row>
    <row r="18" spans="1:6" x14ac:dyDescent="0.2">
      <c r="A18" s="1">
        <v>45659</v>
      </c>
      <c r="B18" s="10" t="s">
        <v>16</v>
      </c>
      <c r="C18" s="2"/>
      <c r="D18" s="2"/>
      <c r="E18" s="2"/>
      <c r="F18" s="2">
        <v>3308</v>
      </c>
    </row>
    <row r="19" spans="1:6" x14ac:dyDescent="0.2">
      <c r="A19" s="1">
        <v>45662</v>
      </c>
      <c r="B19" s="10" t="s">
        <v>17</v>
      </c>
      <c r="C19" s="2"/>
      <c r="D19" s="2"/>
      <c r="E19" s="2"/>
      <c r="F19" s="2">
        <v>1140</v>
      </c>
    </row>
    <row r="20" spans="1:6" x14ac:dyDescent="0.2">
      <c r="A20" s="1">
        <v>45662</v>
      </c>
      <c r="B20" s="10" t="s">
        <v>18</v>
      </c>
      <c r="C20" s="2"/>
      <c r="D20" s="2"/>
      <c r="E20" s="2"/>
      <c r="F20" s="2">
        <v>4132</v>
      </c>
    </row>
    <row r="21" spans="1:6" x14ac:dyDescent="0.2">
      <c r="A21" s="1">
        <v>45663</v>
      </c>
      <c r="B21" s="10" t="s">
        <v>19</v>
      </c>
      <c r="C21" s="2"/>
      <c r="D21" s="2"/>
      <c r="E21" s="2"/>
      <c r="F21" s="2">
        <v>120.75</v>
      </c>
    </row>
    <row r="22" spans="1:6" x14ac:dyDescent="0.2">
      <c r="A22" s="1">
        <v>45664</v>
      </c>
      <c r="B22" s="10" t="s">
        <v>20</v>
      </c>
      <c r="C22" s="2"/>
      <c r="D22" s="2"/>
      <c r="E22" s="2"/>
      <c r="F22" s="2">
        <v>2197</v>
      </c>
    </row>
    <row r="23" spans="1:6" x14ac:dyDescent="0.2">
      <c r="A23" s="1">
        <v>45664</v>
      </c>
      <c r="B23" s="10" t="s">
        <v>21</v>
      </c>
      <c r="C23" s="2"/>
      <c r="D23" s="2"/>
      <c r="E23" s="2"/>
      <c r="F23" s="2">
        <v>731</v>
      </c>
    </row>
    <row r="24" spans="1:6" x14ac:dyDescent="0.2">
      <c r="A24" s="11">
        <v>45665</v>
      </c>
      <c r="B24" s="12" t="s">
        <v>22</v>
      </c>
      <c r="C24" s="12"/>
      <c r="D24" s="12"/>
      <c r="E24" s="12"/>
      <c r="F24" s="12">
        <v>3901</v>
      </c>
    </row>
    <row r="25" spans="1:6" x14ac:dyDescent="0.2">
      <c r="A25" s="13">
        <v>45668</v>
      </c>
      <c r="B25" s="10" t="s">
        <v>23</v>
      </c>
      <c r="C25" s="10"/>
      <c r="D25" s="10"/>
      <c r="E25" s="10"/>
      <c r="F25" s="10">
        <v>4166</v>
      </c>
    </row>
    <row r="26" spans="1:6" x14ac:dyDescent="0.2">
      <c r="A26" s="13">
        <v>45668</v>
      </c>
      <c r="B26" s="10" t="s">
        <v>24</v>
      </c>
      <c r="C26" s="10"/>
      <c r="D26" s="10"/>
      <c r="E26" s="10"/>
      <c r="F26" s="10">
        <v>108</v>
      </c>
    </row>
    <row r="27" spans="1:6" x14ac:dyDescent="0.2">
      <c r="A27" s="13">
        <v>45668</v>
      </c>
      <c r="B27" s="10" t="s">
        <v>25</v>
      </c>
      <c r="C27" s="10"/>
      <c r="D27" s="10"/>
      <c r="E27" s="10"/>
      <c r="F27" s="10">
        <v>937.44</v>
      </c>
    </row>
    <row r="28" spans="1:6" x14ac:dyDescent="0.2">
      <c r="A28" s="13">
        <v>45669</v>
      </c>
      <c r="B28" s="10" t="s">
        <v>26</v>
      </c>
      <c r="C28" s="10"/>
      <c r="D28" s="10"/>
      <c r="E28" s="10"/>
      <c r="F28" s="10">
        <v>224</v>
      </c>
    </row>
    <row r="29" spans="1:6" x14ac:dyDescent="0.2">
      <c r="A29" s="13">
        <v>45669</v>
      </c>
      <c r="B29" s="10" t="s">
        <v>27</v>
      </c>
      <c r="C29" s="10"/>
      <c r="D29" s="10"/>
      <c r="E29" s="10"/>
      <c r="F29" s="10">
        <v>537</v>
      </c>
    </row>
    <row r="30" spans="1:6" x14ac:dyDescent="0.2">
      <c r="A30" s="13">
        <v>45670</v>
      </c>
      <c r="B30" s="10" t="s">
        <v>28</v>
      </c>
      <c r="C30" s="10"/>
      <c r="D30" s="10"/>
      <c r="E30" s="10"/>
      <c r="F30" s="10">
        <v>1900</v>
      </c>
    </row>
    <row r="31" spans="1:6" x14ac:dyDescent="0.2">
      <c r="A31" s="13">
        <v>45670</v>
      </c>
      <c r="B31" s="10" t="s">
        <v>23</v>
      </c>
      <c r="C31" s="10"/>
      <c r="D31" s="10"/>
      <c r="E31" s="10"/>
      <c r="F31" s="10">
        <v>1116</v>
      </c>
    </row>
    <row r="32" spans="1:6" x14ac:dyDescent="0.2">
      <c r="A32" s="13">
        <v>45671</v>
      </c>
      <c r="B32" s="10" t="s">
        <v>29</v>
      </c>
      <c r="C32" s="10"/>
      <c r="D32" s="10"/>
      <c r="E32" s="10"/>
      <c r="F32" s="10">
        <v>7770</v>
      </c>
    </row>
    <row r="33" spans="1:6" x14ac:dyDescent="0.2">
      <c r="A33" s="13">
        <v>45671</v>
      </c>
      <c r="B33" s="10" t="s">
        <v>23</v>
      </c>
      <c r="C33" s="10"/>
      <c r="D33" s="10"/>
      <c r="E33" s="10"/>
      <c r="F33" s="10">
        <v>1076</v>
      </c>
    </row>
    <row r="34" spans="1:6" x14ac:dyDescent="0.2">
      <c r="A34" s="13">
        <v>45673</v>
      </c>
      <c r="B34" s="10" t="s">
        <v>30</v>
      </c>
      <c r="C34" s="10"/>
      <c r="D34" s="10"/>
      <c r="E34" s="10"/>
      <c r="F34" s="10">
        <v>474</v>
      </c>
    </row>
    <row r="35" spans="1:6" x14ac:dyDescent="0.2">
      <c r="A35" s="13">
        <v>45673</v>
      </c>
      <c r="B35" s="10" t="s">
        <v>31</v>
      </c>
      <c r="C35" s="10"/>
      <c r="D35" s="10"/>
      <c r="E35" s="10"/>
      <c r="F35" s="10">
        <v>5277</v>
      </c>
    </row>
    <row r="36" spans="1:6" x14ac:dyDescent="0.2">
      <c r="A36" s="13">
        <v>45674</v>
      </c>
      <c r="B36" s="10" t="s">
        <v>32</v>
      </c>
      <c r="C36" s="10">
        <v>17</v>
      </c>
      <c r="D36" s="10" t="s">
        <v>5</v>
      </c>
      <c r="E36" s="10">
        <v>297</v>
      </c>
      <c r="F36" s="10">
        <f>C36*E36</f>
        <v>5049</v>
      </c>
    </row>
    <row r="37" spans="1:6" x14ac:dyDescent="0.2">
      <c r="A37" s="13">
        <v>45674</v>
      </c>
      <c r="B37" s="10" t="s">
        <v>33</v>
      </c>
      <c r="C37" s="10"/>
      <c r="D37" s="10"/>
      <c r="E37" s="10"/>
      <c r="F37" s="10">
        <v>725.75</v>
      </c>
    </row>
    <row r="38" spans="1:6" x14ac:dyDescent="0.2">
      <c r="A38" s="13">
        <v>45674</v>
      </c>
      <c r="B38" s="10" t="s">
        <v>34</v>
      </c>
      <c r="C38" s="10"/>
      <c r="D38" s="10"/>
      <c r="E38" s="10"/>
      <c r="F38" s="10">
        <v>1054</v>
      </c>
    </row>
    <row r="39" spans="1:6" x14ac:dyDescent="0.2">
      <c r="A39" s="13">
        <v>45311</v>
      </c>
      <c r="B39" s="10" t="s">
        <v>35</v>
      </c>
      <c r="C39" s="10"/>
      <c r="D39" s="10"/>
      <c r="E39" s="10"/>
      <c r="F39" s="10">
        <v>1966</v>
      </c>
    </row>
    <row r="40" spans="1:6" x14ac:dyDescent="0.2">
      <c r="A40" s="13">
        <v>45312</v>
      </c>
      <c r="B40" s="10" t="s">
        <v>36</v>
      </c>
      <c r="C40" s="10"/>
      <c r="D40" s="10"/>
      <c r="E40" s="10"/>
      <c r="F40" s="10">
        <v>1488.5</v>
      </c>
    </row>
    <row r="41" spans="1:6" x14ac:dyDescent="0.2">
      <c r="A41" s="13">
        <v>45312</v>
      </c>
      <c r="B41" s="10" t="s">
        <v>37</v>
      </c>
      <c r="C41" s="10">
        <v>3</v>
      </c>
      <c r="D41" s="10" t="s">
        <v>5</v>
      </c>
      <c r="E41" s="10">
        <v>191</v>
      </c>
      <c r="F41" s="10">
        <f>C41*E41</f>
        <v>573</v>
      </c>
    </row>
    <row r="42" spans="1:6" x14ac:dyDescent="0.2">
      <c r="A42" s="13">
        <v>45312</v>
      </c>
      <c r="B42" s="10" t="s">
        <v>38</v>
      </c>
      <c r="C42" s="10">
        <v>5</v>
      </c>
      <c r="D42" s="10" t="s">
        <v>5</v>
      </c>
      <c r="E42" s="10">
        <v>353</v>
      </c>
      <c r="F42" s="10">
        <f>C42*E42</f>
        <v>1765</v>
      </c>
    </row>
    <row r="43" spans="1:6" x14ac:dyDescent="0.2">
      <c r="A43" s="13">
        <v>45679</v>
      </c>
      <c r="B43" s="10" t="s">
        <v>39</v>
      </c>
      <c r="C43" s="10"/>
      <c r="D43" s="10"/>
      <c r="E43" s="10"/>
      <c r="F43" s="10">
        <v>1000</v>
      </c>
    </row>
    <row r="44" spans="1:6" x14ac:dyDescent="0.2">
      <c r="A44" s="13">
        <v>45679</v>
      </c>
      <c r="B44" s="10" t="s">
        <v>40</v>
      </c>
      <c r="C44" s="10"/>
      <c r="D44" s="10"/>
      <c r="E44" s="10"/>
      <c r="F44" s="10">
        <v>502</v>
      </c>
    </row>
    <row r="45" spans="1:6" x14ac:dyDescent="0.2">
      <c r="A45" s="13">
        <v>45679</v>
      </c>
      <c r="B45" s="10" t="s">
        <v>41</v>
      </c>
      <c r="C45" s="10"/>
      <c r="D45" s="10"/>
      <c r="E45" s="10"/>
      <c r="F45" s="10">
        <v>1405</v>
      </c>
    </row>
    <row r="46" spans="1:6" x14ac:dyDescent="0.2">
      <c r="A46" s="1">
        <v>45679</v>
      </c>
      <c r="B46" s="10" t="s">
        <v>42</v>
      </c>
      <c r="C46" s="2"/>
      <c r="D46" s="2"/>
      <c r="E46" s="2"/>
      <c r="F46" s="10">
        <v>374</v>
      </c>
    </row>
    <row r="47" spans="1:6" x14ac:dyDescent="0.2">
      <c r="A47" s="1">
        <v>45679</v>
      </c>
      <c r="B47" s="10" t="s">
        <v>43</v>
      </c>
      <c r="C47" s="10"/>
      <c r="D47" s="10"/>
      <c r="E47" s="10"/>
      <c r="F47" s="10">
        <v>1290</v>
      </c>
    </row>
    <row r="48" spans="1:6" x14ac:dyDescent="0.2">
      <c r="A48" s="1">
        <v>45680</v>
      </c>
      <c r="B48" s="10" t="s">
        <v>44</v>
      </c>
      <c r="C48" s="10"/>
      <c r="D48" s="10"/>
      <c r="E48" s="10"/>
      <c r="F48" s="10">
        <v>400</v>
      </c>
    </row>
    <row r="49" spans="1:6" x14ac:dyDescent="0.2">
      <c r="A49" s="1">
        <v>45680</v>
      </c>
      <c r="B49" s="10" t="s">
        <v>45</v>
      </c>
      <c r="C49" s="2"/>
      <c r="D49" s="2"/>
      <c r="E49" s="2"/>
      <c r="F49" s="10">
        <v>498</v>
      </c>
    </row>
    <row r="50" spans="1:6" x14ac:dyDescent="0.2">
      <c r="A50" s="13">
        <v>45681</v>
      </c>
      <c r="B50" s="10" t="s">
        <v>46</v>
      </c>
      <c r="C50" s="10"/>
      <c r="D50" s="10"/>
      <c r="E50" s="10"/>
      <c r="F50" s="10">
        <v>239</v>
      </c>
    </row>
    <row r="51" spans="1:6" x14ac:dyDescent="0.2">
      <c r="A51" s="13">
        <v>45681</v>
      </c>
      <c r="B51" s="10" t="s">
        <v>40</v>
      </c>
      <c r="C51" s="10"/>
      <c r="D51" s="10"/>
      <c r="E51" s="10"/>
      <c r="F51" s="10">
        <v>44.72</v>
      </c>
    </row>
    <row r="52" spans="1:6" x14ac:dyDescent="0.2">
      <c r="A52" s="13">
        <v>45681</v>
      </c>
      <c r="B52" s="10" t="s">
        <v>41</v>
      </c>
      <c r="C52" s="10"/>
      <c r="D52" s="10"/>
      <c r="E52" s="10"/>
      <c r="F52" s="10">
        <v>685.41</v>
      </c>
    </row>
    <row r="53" spans="1:6" x14ac:dyDescent="0.2">
      <c r="A53" s="13">
        <v>45681</v>
      </c>
      <c r="B53" s="10" t="s">
        <v>47</v>
      </c>
      <c r="C53" s="10"/>
      <c r="D53" s="10"/>
      <c r="E53" s="10"/>
      <c r="F53" s="10">
        <v>3997</v>
      </c>
    </row>
    <row r="54" spans="1:6" x14ac:dyDescent="0.2">
      <c r="A54" s="13">
        <v>45681</v>
      </c>
      <c r="B54" s="10" t="s">
        <v>48</v>
      </c>
      <c r="C54" s="10"/>
      <c r="D54" s="10"/>
      <c r="E54" s="10"/>
      <c r="F54" s="10">
        <v>576</v>
      </c>
    </row>
    <row r="55" spans="1:6" x14ac:dyDescent="0.2">
      <c r="A55" s="13">
        <v>45683</v>
      </c>
      <c r="B55" s="10" t="s">
        <v>49</v>
      </c>
      <c r="C55" s="10"/>
      <c r="D55" s="10"/>
      <c r="E55" s="10"/>
      <c r="F55" s="10">
        <v>9873.5</v>
      </c>
    </row>
    <row r="56" spans="1:6" x14ac:dyDescent="0.2">
      <c r="A56" s="13">
        <v>45683</v>
      </c>
      <c r="B56" s="10" t="s">
        <v>50</v>
      </c>
      <c r="C56" s="10"/>
      <c r="D56" s="10"/>
      <c r="E56" s="10"/>
      <c r="F56" s="10">
        <v>3620</v>
      </c>
    </row>
    <row r="57" spans="1:6" x14ac:dyDescent="0.2">
      <c r="A57" s="13">
        <v>45684</v>
      </c>
      <c r="B57" s="10" t="s">
        <v>51</v>
      </c>
      <c r="C57" s="10"/>
      <c r="D57" s="10"/>
      <c r="E57" s="10"/>
      <c r="F57" s="10">
        <v>136</v>
      </c>
    </row>
    <row r="58" spans="1:6" x14ac:dyDescent="0.2">
      <c r="A58" s="13">
        <v>45684</v>
      </c>
      <c r="B58" s="10" t="s">
        <v>52</v>
      </c>
      <c r="C58" s="10"/>
      <c r="D58" s="10"/>
      <c r="E58" s="10"/>
      <c r="F58" s="10">
        <v>921</v>
      </c>
    </row>
    <row r="59" spans="1:6" x14ac:dyDescent="0.2">
      <c r="A59" s="13">
        <v>45686</v>
      </c>
      <c r="B59" s="10" t="s">
        <v>53</v>
      </c>
      <c r="C59" s="10"/>
      <c r="D59" s="10"/>
      <c r="E59" s="10"/>
      <c r="F59" s="10">
        <v>4370</v>
      </c>
    </row>
    <row r="60" spans="1:6" x14ac:dyDescent="0.2">
      <c r="A60" s="13">
        <v>45686</v>
      </c>
      <c r="B60" s="10" t="s">
        <v>54</v>
      </c>
      <c r="C60" s="10"/>
      <c r="D60" s="10"/>
      <c r="E60" s="10"/>
      <c r="F60" s="10">
        <v>250</v>
      </c>
    </row>
    <row r="61" spans="1:6" x14ac:dyDescent="0.2">
      <c r="A61" s="13">
        <v>45687</v>
      </c>
      <c r="B61" s="10" t="s">
        <v>55</v>
      </c>
      <c r="C61" s="10"/>
      <c r="D61" s="10"/>
      <c r="E61" s="10"/>
      <c r="F61" s="10">
        <v>23180</v>
      </c>
    </row>
    <row r="62" spans="1:6" x14ac:dyDescent="0.2">
      <c r="A62" s="13">
        <v>45687</v>
      </c>
      <c r="B62" s="10" t="s">
        <v>56</v>
      </c>
      <c r="C62" s="10"/>
      <c r="D62" s="10"/>
      <c r="E62" s="10"/>
      <c r="F62" s="10">
        <v>425</v>
      </c>
    </row>
    <row r="63" spans="1:6" x14ac:dyDescent="0.2">
      <c r="A63" s="13">
        <v>45687</v>
      </c>
      <c r="B63" s="10" t="s">
        <v>57</v>
      </c>
      <c r="C63" s="10"/>
      <c r="D63" s="10"/>
      <c r="E63" s="10"/>
      <c r="F63" s="10">
        <v>269.99</v>
      </c>
    </row>
    <row r="64" spans="1:6" x14ac:dyDescent="0.2">
      <c r="A64" s="13">
        <v>45687</v>
      </c>
      <c r="B64" s="10" t="s">
        <v>58</v>
      </c>
      <c r="C64" s="10"/>
      <c r="D64" s="10"/>
      <c r="E64" s="10"/>
      <c r="F64" s="10">
        <v>10703</v>
      </c>
    </row>
    <row r="65" spans="1:6" x14ac:dyDescent="0.2">
      <c r="A65" s="13">
        <v>45687</v>
      </c>
      <c r="B65" s="10" t="s">
        <v>59</v>
      </c>
      <c r="C65" s="10"/>
      <c r="D65" s="10"/>
      <c r="E65" s="10"/>
      <c r="F65" s="10">
        <v>1000</v>
      </c>
    </row>
    <row r="66" spans="1:6" x14ac:dyDescent="0.2">
      <c r="A66" s="13">
        <v>45689</v>
      </c>
      <c r="B66" s="10" t="s">
        <v>60</v>
      </c>
      <c r="C66" s="10"/>
      <c r="D66" s="10"/>
      <c r="E66" s="10"/>
      <c r="F66" s="10">
        <v>400</v>
      </c>
    </row>
    <row r="67" spans="1:6" x14ac:dyDescent="0.2">
      <c r="A67" s="13">
        <v>45689</v>
      </c>
      <c r="B67" s="10" t="s">
        <v>61</v>
      </c>
      <c r="C67" s="10"/>
      <c r="D67" s="10"/>
      <c r="E67" s="10"/>
      <c r="F67" s="10">
        <v>1120</v>
      </c>
    </row>
    <row r="68" spans="1:6" x14ac:dyDescent="0.2">
      <c r="A68" s="13">
        <v>45689</v>
      </c>
      <c r="B68" s="10" t="s">
        <v>62</v>
      </c>
      <c r="C68" s="10"/>
      <c r="D68" s="10"/>
      <c r="E68" s="10"/>
      <c r="F68" s="10">
        <v>750</v>
      </c>
    </row>
    <row r="69" spans="1:6" x14ac:dyDescent="0.2">
      <c r="A69" s="13">
        <v>45689</v>
      </c>
      <c r="B69" s="10" t="s">
        <v>63</v>
      </c>
      <c r="C69" s="10"/>
      <c r="D69" s="10"/>
      <c r="E69" s="10"/>
      <c r="F69" s="10">
        <v>995</v>
      </c>
    </row>
    <row r="70" spans="1:6" x14ac:dyDescent="0.2">
      <c r="A70" s="13">
        <v>45690</v>
      </c>
      <c r="B70" s="10" t="s">
        <v>44</v>
      </c>
      <c r="C70" s="10"/>
      <c r="D70" s="10"/>
      <c r="E70" s="10"/>
      <c r="F70" s="10">
        <v>452</v>
      </c>
    </row>
    <row r="71" spans="1:6" x14ac:dyDescent="0.2">
      <c r="A71" s="13">
        <v>45690</v>
      </c>
      <c r="B71" s="10" t="s">
        <v>64</v>
      </c>
      <c r="C71" s="10"/>
      <c r="D71" s="10"/>
      <c r="E71" s="10"/>
      <c r="F71" s="10">
        <v>674</v>
      </c>
    </row>
    <row r="72" spans="1:6" x14ac:dyDescent="0.2">
      <c r="A72" s="13">
        <v>45690</v>
      </c>
      <c r="B72" s="10" t="s">
        <v>65</v>
      </c>
      <c r="C72" s="10">
        <v>1</v>
      </c>
      <c r="D72" s="10" t="s">
        <v>5</v>
      </c>
      <c r="E72" s="10">
        <v>45</v>
      </c>
      <c r="F72" s="10">
        <v>45</v>
      </c>
    </row>
    <row r="73" spans="1:6" x14ac:dyDescent="0.2">
      <c r="A73" s="13">
        <v>45690</v>
      </c>
      <c r="B73" s="10" t="s">
        <v>66</v>
      </c>
      <c r="C73" s="10"/>
      <c r="D73" s="10"/>
      <c r="E73" s="10"/>
      <c r="F73" s="10">
        <v>9840</v>
      </c>
    </row>
    <row r="74" spans="1:6" x14ac:dyDescent="0.2">
      <c r="A74" s="13">
        <v>45691</v>
      </c>
      <c r="B74" s="10" t="s">
        <v>67</v>
      </c>
      <c r="C74" s="10"/>
      <c r="D74" s="10"/>
      <c r="E74" s="10"/>
      <c r="F74" s="10">
        <v>40650</v>
      </c>
    </row>
    <row r="75" spans="1:6" x14ac:dyDescent="0.2">
      <c r="A75" s="13">
        <v>45691</v>
      </c>
      <c r="B75" s="10" t="s">
        <v>68</v>
      </c>
      <c r="C75" s="10"/>
      <c r="D75" s="10"/>
      <c r="E75" s="10"/>
      <c r="F75" s="10">
        <v>6553</v>
      </c>
    </row>
    <row r="76" spans="1:6" x14ac:dyDescent="0.2">
      <c r="A76" s="13">
        <v>45691</v>
      </c>
      <c r="B76" s="10" t="s">
        <v>69</v>
      </c>
      <c r="C76" s="10"/>
      <c r="D76" s="10"/>
      <c r="E76" s="10"/>
      <c r="F76" s="10">
        <v>546</v>
      </c>
    </row>
    <row r="77" spans="1:6" x14ac:dyDescent="0.2">
      <c r="A77" s="13">
        <v>45692</v>
      </c>
      <c r="B77" s="10" t="s">
        <v>70</v>
      </c>
      <c r="C77" s="10"/>
      <c r="D77" s="10"/>
      <c r="E77" s="10"/>
      <c r="F77" s="10">
        <v>1110</v>
      </c>
    </row>
    <row r="78" spans="1:6" x14ac:dyDescent="0.2">
      <c r="A78" s="16">
        <v>45692</v>
      </c>
      <c r="B78" s="17" t="s">
        <v>71</v>
      </c>
      <c r="C78" s="17"/>
      <c r="D78" s="17"/>
      <c r="E78" s="17"/>
      <c r="F78" s="17">
        <v>427</v>
      </c>
    </row>
    <row r="79" spans="1:6" x14ac:dyDescent="0.2">
      <c r="A79" s="16">
        <v>45692</v>
      </c>
      <c r="B79" s="17" t="s">
        <v>72</v>
      </c>
      <c r="C79" s="17"/>
      <c r="D79" s="17"/>
      <c r="E79" s="17"/>
      <c r="F79" s="17">
        <v>764</v>
      </c>
    </row>
    <row r="80" spans="1:6" x14ac:dyDescent="0.2">
      <c r="A80" s="16">
        <v>45693</v>
      </c>
      <c r="B80" s="17" t="s">
        <v>73</v>
      </c>
      <c r="C80" s="17"/>
      <c r="D80" s="17"/>
      <c r="E80" s="17"/>
      <c r="F80" s="17">
        <v>387</v>
      </c>
    </row>
    <row r="82" spans="1:6" x14ac:dyDescent="0.2">
      <c r="A82" s="14"/>
      <c r="B82" s="14" t="s">
        <v>74</v>
      </c>
      <c r="C82" s="14"/>
      <c r="D82" s="14"/>
      <c r="E82" s="14"/>
      <c r="F82" s="14">
        <f>SUM(F1:F81)</f>
        <v>413603.63999999996</v>
      </c>
    </row>
    <row r="83" spans="1:6" x14ac:dyDescent="0.2">
      <c r="A83" s="14"/>
      <c r="B83" s="14"/>
      <c r="C83" s="14"/>
      <c r="D83" s="14"/>
      <c r="E83" s="14"/>
      <c r="F83" s="14"/>
    </row>
    <row r="84" spans="1:6" x14ac:dyDescent="0.2">
      <c r="A84" s="6"/>
      <c r="B84" s="10" t="s">
        <v>75</v>
      </c>
      <c r="C84" s="10"/>
      <c r="D84" s="10"/>
      <c r="E84" s="10"/>
      <c r="F84" s="10">
        <v>60637.900000000009</v>
      </c>
    </row>
    <row r="85" spans="1:6" ht="15" x14ac:dyDescent="0.25">
      <c r="A85" s="6"/>
      <c r="B85" s="4" t="s">
        <v>76</v>
      </c>
      <c r="C85" s="5"/>
      <c r="D85" s="5"/>
      <c r="E85" s="5"/>
      <c r="F85" s="5"/>
    </row>
    <row r="86" spans="1:6" x14ac:dyDescent="0.2">
      <c r="A86" s="6"/>
      <c r="B86" s="2" t="s">
        <v>77</v>
      </c>
      <c r="C86" s="2">
        <v>42.15</v>
      </c>
      <c r="D86" s="2" t="s">
        <v>78</v>
      </c>
      <c r="E86" s="2">
        <v>40</v>
      </c>
      <c r="F86" s="2">
        <f>C86*E86</f>
        <v>1686</v>
      </c>
    </row>
    <row r="87" spans="1:6" x14ac:dyDescent="0.2">
      <c r="A87" s="6"/>
      <c r="B87" s="2" t="s">
        <v>79</v>
      </c>
      <c r="C87" s="2">
        <v>42.15</v>
      </c>
      <c r="D87" s="2" t="s">
        <v>78</v>
      </c>
      <c r="E87" s="2">
        <v>340</v>
      </c>
      <c r="F87" s="2">
        <f>C87*E87</f>
        <v>14331</v>
      </c>
    </row>
    <row r="88" spans="1:6" ht="15" x14ac:dyDescent="0.25">
      <c r="A88" s="6"/>
      <c r="B88" s="4" t="s">
        <v>80</v>
      </c>
      <c r="C88" s="5"/>
      <c r="D88" s="5"/>
      <c r="E88" s="5"/>
      <c r="F88" s="5"/>
    </row>
    <row r="89" spans="1:6" x14ac:dyDescent="0.2">
      <c r="A89" s="6"/>
      <c r="B89" s="2" t="s">
        <v>77</v>
      </c>
      <c r="C89" s="2">
        <v>38.32</v>
      </c>
      <c r="D89" s="2" t="s">
        <v>78</v>
      </c>
      <c r="E89" s="2">
        <v>40</v>
      </c>
      <c r="F89" s="2">
        <f>C89*E89</f>
        <v>1532.8</v>
      </c>
    </row>
    <row r="90" spans="1:6" x14ac:dyDescent="0.2">
      <c r="A90" s="6"/>
      <c r="B90" s="2" t="s">
        <v>81</v>
      </c>
      <c r="C90" s="2">
        <v>1</v>
      </c>
      <c r="D90" s="2" t="s">
        <v>82</v>
      </c>
      <c r="E90" s="2">
        <v>1500</v>
      </c>
      <c r="F90" s="2">
        <f>C90*E90</f>
        <v>1500</v>
      </c>
    </row>
    <row r="91" spans="1:6" x14ac:dyDescent="0.2">
      <c r="A91" s="6"/>
      <c r="B91" s="2" t="s">
        <v>79</v>
      </c>
      <c r="C91" s="2">
        <v>38.32</v>
      </c>
      <c r="D91" s="2" t="s">
        <v>78</v>
      </c>
      <c r="E91" s="2">
        <v>340</v>
      </c>
      <c r="F91" s="2">
        <f>C91*E91</f>
        <v>13028.8</v>
      </c>
    </row>
    <row r="92" spans="1:6" ht="15" x14ac:dyDescent="0.25">
      <c r="A92" s="6"/>
      <c r="B92" s="4" t="s">
        <v>83</v>
      </c>
      <c r="C92" s="5"/>
      <c r="D92" s="5"/>
      <c r="E92" s="5"/>
      <c r="F92" s="5"/>
    </row>
    <row r="93" spans="1:6" x14ac:dyDescent="0.2">
      <c r="A93" s="6"/>
      <c r="B93" s="2" t="s">
        <v>77</v>
      </c>
      <c r="C93" s="2">
        <v>29.73</v>
      </c>
      <c r="D93" s="2" t="s">
        <v>78</v>
      </c>
      <c r="E93" s="2">
        <v>40</v>
      </c>
      <c r="F93" s="2">
        <f>C93*E93</f>
        <v>1189.2</v>
      </c>
    </row>
    <row r="94" spans="1:6" x14ac:dyDescent="0.2">
      <c r="A94" s="6"/>
      <c r="B94" s="2" t="s">
        <v>79</v>
      </c>
      <c r="C94" s="2">
        <v>29.73</v>
      </c>
      <c r="D94" s="2" t="s">
        <v>78</v>
      </c>
      <c r="E94" s="2">
        <v>340</v>
      </c>
      <c r="F94" s="2">
        <f>C94*E94</f>
        <v>10108.200000000001</v>
      </c>
    </row>
    <row r="95" spans="1:6" x14ac:dyDescent="0.2">
      <c r="A95" s="6"/>
      <c r="B95" s="15" t="s">
        <v>84</v>
      </c>
      <c r="C95" s="15"/>
      <c r="D95" s="15"/>
      <c r="E95" s="15"/>
      <c r="F95" s="15"/>
    </row>
    <row r="96" spans="1:6" x14ac:dyDescent="0.2">
      <c r="A96" s="6"/>
      <c r="B96" s="10" t="s">
        <v>85</v>
      </c>
      <c r="C96" s="2">
        <v>1</v>
      </c>
      <c r="D96" s="10" t="s">
        <v>86</v>
      </c>
      <c r="E96" s="2">
        <v>2000</v>
      </c>
      <c r="F96" s="2">
        <f>C96*E96</f>
        <v>2000</v>
      </c>
    </row>
    <row r="97" spans="1:6" x14ac:dyDescent="0.2">
      <c r="A97" s="6"/>
      <c r="B97" s="10" t="s">
        <v>87</v>
      </c>
      <c r="C97" s="2">
        <v>3.09</v>
      </c>
      <c r="D97" s="10" t="s">
        <v>78</v>
      </c>
      <c r="E97" s="2">
        <v>1600</v>
      </c>
      <c r="F97" s="2">
        <f>C97*E97</f>
        <v>4944</v>
      </c>
    </row>
    <row r="98" spans="1:6" x14ac:dyDescent="0.2">
      <c r="A98" s="6"/>
      <c r="B98" s="10" t="s">
        <v>88</v>
      </c>
      <c r="C98" s="2">
        <v>12.81</v>
      </c>
      <c r="D98" s="10" t="s">
        <v>78</v>
      </c>
      <c r="E98" s="2">
        <v>500</v>
      </c>
      <c r="F98" s="2">
        <f>C98*E98</f>
        <v>6405</v>
      </c>
    </row>
    <row r="99" spans="1:6" x14ac:dyDescent="0.2">
      <c r="A99" s="6"/>
      <c r="B99" s="10" t="s">
        <v>89</v>
      </c>
      <c r="C99" s="2">
        <v>12.81</v>
      </c>
      <c r="D99" s="10" t="s">
        <v>78</v>
      </c>
      <c r="E99" s="2">
        <v>600</v>
      </c>
      <c r="F99" s="2">
        <f>C99*E99</f>
        <v>7686</v>
      </c>
    </row>
    <row r="100" spans="1:6" x14ac:dyDescent="0.2">
      <c r="A100" s="6"/>
      <c r="B100" s="10" t="s">
        <v>90</v>
      </c>
      <c r="C100" s="2">
        <v>9.6</v>
      </c>
      <c r="D100" s="10" t="s">
        <v>91</v>
      </c>
      <c r="E100" s="2">
        <v>500</v>
      </c>
      <c r="F100" s="2">
        <f>C100*E100</f>
        <v>4800</v>
      </c>
    </row>
    <row r="101" spans="1:6" ht="15" x14ac:dyDescent="0.25">
      <c r="A101" s="10" t="s">
        <v>92</v>
      </c>
      <c r="B101" s="4" t="s">
        <v>93</v>
      </c>
      <c r="C101" s="5"/>
      <c r="D101" s="5"/>
      <c r="E101" s="5"/>
      <c r="F101" s="5"/>
    </row>
    <row r="102" spans="1:6" x14ac:dyDescent="0.2">
      <c r="A102" s="10" t="s">
        <v>92</v>
      </c>
      <c r="B102" s="2" t="s">
        <v>94</v>
      </c>
      <c r="C102" s="2">
        <v>6.32</v>
      </c>
      <c r="D102" s="10" t="s">
        <v>78</v>
      </c>
      <c r="E102" s="2">
        <v>400</v>
      </c>
      <c r="F102" s="2">
        <f>C102*E102</f>
        <v>2528</v>
      </c>
    </row>
    <row r="103" spans="1:6" ht="15" x14ac:dyDescent="0.25">
      <c r="A103" s="10" t="s">
        <v>92</v>
      </c>
      <c r="B103" s="4" t="s">
        <v>76</v>
      </c>
      <c r="C103" s="5"/>
      <c r="D103" s="5"/>
      <c r="E103" s="5"/>
      <c r="F103" s="5"/>
    </row>
    <row r="104" spans="1:6" x14ac:dyDescent="0.2">
      <c r="A104" s="10" t="s">
        <v>92</v>
      </c>
      <c r="B104" s="2" t="s">
        <v>95</v>
      </c>
      <c r="C104" s="2">
        <v>10.89</v>
      </c>
      <c r="D104" s="2" t="s">
        <v>78</v>
      </c>
      <c r="E104" s="2">
        <v>650</v>
      </c>
      <c r="F104" s="2">
        <f>C104*E104</f>
        <v>7078.5</v>
      </c>
    </row>
    <row r="105" spans="1:6" x14ac:dyDescent="0.2">
      <c r="A105" s="10" t="s">
        <v>92</v>
      </c>
      <c r="B105" s="2" t="s">
        <v>94</v>
      </c>
      <c r="C105" s="2">
        <v>10.89</v>
      </c>
      <c r="D105" s="2" t="s">
        <v>78</v>
      </c>
      <c r="E105" s="2">
        <v>400</v>
      </c>
      <c r="F105" s="2">
        <f>C105*E105</f>
        <v>4356</v>
      </c>
    </row>
    <row r="106" spans="1:6" x14ac:dyDescent="0.2">
      <c r="A106" s="10" t="s">
        <v>92</v>
      </c>
      <c r="B106" s="2" t="s">
        <v>96</v>
      </c>
      <c r="C106" s="2">
        <v>1</v>
      </c>
      <c r="D106" s="2" t="s">
        <v>82</v>
      </c>
      <c r="E106" s="2">
        <v>5000</v>
      </c>
      <c r="F106" s="2">
        <f>C106*E106</f>
        <v>5000</v>
      </c>
    </row>
    <row r="107" spans="1:6" ht="15" x14ac:dyDescent="0.25">
      <c r="A107" s="10" t="s">
        <v>92</v>
      </c>
      <c r="B107" s="4" t="s">
        <v>80</v>
      </c>
      <c r="C107" s="5"/>
      <c r="D107" s="5"/>
      <c r="E107" s="5"/>
      <c r="F107" s="5"/>
    </row>
    <row r="108" spans="1:6" x14ac:dyDescent="0.2">
      <c r="A108" s="10" t="s">
        <v>92</v>
      </c>
      <c r="B108" s="2" t="s">
        <v>97</v>
      </c>
      <c r="C108" s="2">
        <v>16.22</v>
      </c>
      <c r="D108" s="2" t="s">
        <v>78</v>
      </c>
      <c r="E108" s="2">
        <v>400</v>
      </c>
      <c r="F108" s="2">
        <f>C108*E108</f>
        <v>6488</v>
      </c>
    </row>
    <row r="109" spans="1:6" ht="15" x14ac:dyDescent="0.25">
      <c r="A109" s="10" t="s">
        <v>92</v>
      </c>
      <c r="B109" s="4" t="s">
        <v>83</v>
      </c>
      <c r="C109" s="5"/>
      <c r="D109" s="5"/>
      <c r="E109" s="5"/>
      <c r="F109" s="5"/>
    </row>
    <row r="110" spans="1:6" x14ac:dyDescent="0.2">
      <c r="A110" s="10" t="s">
        <v>92</v>
      </c>
      <c r="B110" s="2" t="s">
        <v>97</v>
      </c>
      <c r="C110" s="2">
        <v>10.11</v>
      </c>
      <c r="D110" s="2" t="s">
        <v>78</v>
      </c>
      <c r="E110" s="2">
        <v>400</v>
      </c>
      <c r="F110" s="2">
        <f>C110*E110</f>
        <v>4044</v>
      </c>
    </row>
    <row r="111" spans="1:6" ht="15" x14ac:dyDescent="0.25">
      <c r="A111" s="10" t="s">
        <v>92</v>
      </c>
      <c r="B111" s="4" t="s">
        <v>98</v>
      </c>
      <c r="C111" s="5"/>
      <c r="D111" s="5"/>
      <c r="E111" s="5"/>
      <c r="F111" s="5"/>
    </row>
    <row r="112" spans="1:6" x14ac:dyDescent="0.2">
      <c r="A112" s="10" t="s">
        <v>92</v>
      </c>
      <c r="B112" s="2" t="s">
        <v>99</v>
      </c>
      <c r="C112" s="2">
        <v>4.09</v>
      </c>
      <c r="D112" s="2" t="s">
        <v>78</v>
      </c>
      <c r="E112" s="2">
        <v>40</v>
      </c>
      <c r="F112" s="2">
        <f t="shared" ref="F112:F118" si="0">C112*E112</f>
        <v>163.6</v>
      </c>
    </row>
    <row r="113" spans="1:6" x14ac:dyDescent="0.2">
      <c r="A113" s="10" t="s">
        <v>92</v>
      </c>
      <c r="B113" s="2" t="s">
        <v>100</v>
      </c>
      <c r="C113" s="2">
        <v>4.09</v>
      </c>
      <c r="D113" s="2" t="s">
        <v>78</v>
      </c>
      <c r="E113" s="2">
        <v>1570</v>
      </c>
      <c r="F113" s="2">
        <f t="shared" si="0"/>
        <v>6421.3</v>
      </c>
    </row>
    <row r="114" spans="1:6" x14ac:dyDescent="0.2">
      <c r="A114" s="10" t="s">
        <v>92</v>
      </c>
      <c r="B114" s="2" t="s">
        <v>101</v>
      </c>
      <c r="C114" s="2">
        <v>8.44</v>
      </c>
      <c r="D114" s="2" t="s">
        <v>91</v>
      </c>
      <c r="E114" s="2">
        <v>500</v>
      </c>
      <c r="F114" s="2">
        <f t="shared" si="0"/>
        <v>4220</v>
      </c>
    </row>
    <row r="115" spans="1:6" x14ac:dyDescent="0.2">
      <c r="A115" s="10" t="s">
        <v>92</v>
      </c>
      <c r="B115" s="2" t="s">
        <v>102</v>
      </c>
      <c r="C115" s="2">
        <v>20.88</v>
      </c>
      <c r="D115" s="2" t="s">
        <v>78</v>
      </c>
      <c r="E115" s="2">
        <v>40</v>
      </c>
      <c r="F115" s="2">
        <f t="shared" si="0"/>
        <v>835.19999999999993</v>
      </c>
    </row>
    <row r="116" spans="1:6" x14ac:dyDescent="0.2">
      <c r="A116" s="10" t="s">
        <v>92</v>
      </c>
      <c r="B116" s="2" t="s">
        <v>103</v>
      </c>
      <c r="C116" s="2">
        <v>20.88</v>
      </c>
      <c r="D116" s="2" t="s">
        <v>78</v>
      </c>
      <c r="E116" s="2">
        <v>1570</v>
      </c>
      <c r="F116" s="2">
        <f t="shared" si="0"/>
        <v>32781.599999999999</v>
      </c>
    </row>
    <row r="117" spans="1:6" x14ac:dyDescent="0.2">
      <c r="A117" s="10" t="s">
        <v>92</v>
      </c>
      <c r="B117" s="2" t="s">
        <v>104</v>
      </c>
      <c r="C117" s="2">
        <v>1</v>
      </c>
      <c r="D117" s="2" t="s">
        <v>82</v>
      </c>
      <c r="E117" s="2">
        <v>2500</v>
      </c>
      <c r="F117" s="2">
        <f t="shared" si="0"/>
        <v>2500</v>
      </c>
    </row>
    <row r="118" spans="1:6" x14ac:dyDescent="0.2">
      <c r="A118" s="10" t="s">
        <v>92</v>
      </c>
      <c r="B118" s="10" t="s">
        <v>105</v>
      </c>
      <c r="C118" s="10">
        <v>1</v>
      </c>
      <c r="D118" s="10" t="s">
        <v>82</v>
      </c>
      <c r="E118" s="2">
        <v>3000</v>
      </c>
      <c r="F118" s="2">
        <f t="shared" si="0"/>
        <v>3000</v>
      </c>
    </row>
    <row r="119" spans="1:6" ht="15" x14ac:dyDescent="0.25">
      <c r="A119" s="10" t="s">
        <v>92</v>
      </c>
      <c r="B119" s="4" t="s">
        <v>84</v>
      </c>
      <c r="C119" s="5"/>
      <c r="D119" s="5"/>
      <c r="E119" s="5"/>
      <c r="F119" s="5"/>
    </row>
    <row r="120" spans="1:6" x14ac:dyDescent="0.2">
      <c r="A120" s="10" t="s">
        <v>92</v>
      </c>
      <c r="B120" s="10" t="s">
        <v>106</v>
      </c>
      <c r="C120" s="2">
        <v>12.81</v>
      </c>
      <c r="D120" s="10" t="s">
        <v>78</v>
      </c>
      <c r="E120" s="10">
        <v>1200</v>
      </c>
      <c r="F120" s="10">
        <f>C120*E120</f>
        <v>15372</v>
      </c>
    </row>
    <row r="121" spans="1:6" x14ac:dyDescent="0.2">
      <c r="A121" s="10" t="s">
        <v>92</v>
      </c>
      <c r="B121" s="15" t="s">
        <v>107</v>
      </c>
      <c r="C121" s="5">
        <v>1636</v>
      </c>
      <c r="D121" s="18" t="s">
        <v>108</v>
      </c>
      <c r="E121" s="5">
        <v>3</v>
      </c>
      <c r="F121" s="18">
        <f>C121*E121</f>
        <v>4908</v>
      </c>
    </row>
    <row r="122" spans="1:6" ht="15" x14ac:dyDescent="0.25">
      <c r="A122" s="25" t="s">
        <v>109</v>
      </c>
      <c r="B122" s="7" t="s">
        <v>110</v>
      </c>
      <c r="C122" s="2">
        <v>81.81</v>
      </c>
      <c r="D122" s="2" t="s">
        <v>78</v>
      </c>
      <c r="E122" s="2">
        <v>410</v>
      </c>
      <c r="F122" s="2">
        <f>C122*E122</f>
        <v>33542.1</v>
      </c>
    </row>
    <row r="123" spans="1:6" ht="15" x14ac:dyDescent="0.25">
      <c r="A123" s="25" t="s">
        <v>109</v>
      </c>
      <c r="B123" s="4" t="s">
        <v>111</v>
      </c>
      <c r="C123" s="5"/>
      <c r="D123" s="5"/>
      <c r="E123" s="5"/>
      <c r="F123" s="5"/>
    </row>
    <row r="124" spans="1:6" ht="15" x14ac:dyDescent="0.25">
      <c r="A124" s="25" t="s">
        <v>109</v>
      </c>
      <c r="B124" s="9" t="s">
        <v>112</v>
      </c>
      <c r="C124" s="2">
        <v>1</v>
      </c>
      <c r="D124" s="7" t="s">
        <v>5</v>
      </c>
      <c r="E124" s="2">
        <v>3000</v>
      </c>
      <c r="F124" s="7">
        <f t="shared" ref="F124:F131" si="1">C124*E124</f>
        <v>3000</v>
      </c>
    </row>
    <row r="125" spans="1:6" ht="15" x14ac:dyDescent="0.25">
      <c r="A125" s="25" t="s">
        <v>109</v>
      </c>
      <c r="B125" s="7" t="s">
        <v>113</v>
      </c>
      <c r="C125" s="7">
        <v>1</v>
      </c>
      <c r="D125" s="7" t="s">
        <v>5</v>
      </c>
      <c r="E125" s="7">
        <v>4200</v>
      </c>
      <c r="F125" s="7">
        <f t="shared" si="1"/>
        <v>4200</v>
      </c>
    </row>
    <row r="126" spans="1:6" ht="15" x14ac:dyDescent="0.25">
      <c r="A126" s="25" t="s">
        <v>109</v>
      </c>
      <c r="B126" s="7" t="s">
        <v>114</v>
      </c>
      <c r="C126" s="7">
        <v>5</v>
      </c>
      <c r="D126" s="7" t="s">
        <v>5</v>
      </c>
      <c r="E126" s="7">
        <v>840</v>
      </c>
      <c r="F126" s="7">
        <f t="shared" si="1"/>
        <v>4200</v>
      </c>
    </row>
    <row r="127" spans="1:6" ht="15" x14ac:dyDescent="0.25">
      <c r="A127" s="25" t="s">
        <v>109</v>
      </c>
      <c r="B127" s="10" t="s">
        <v>115</v>
      </c>
      <c r="C127" s="7">
        <v>52</v>
      </c>
      <c r="D127" s="7" t="s">
        <v>91</v>
      </c>
      <c r="E127" s="7">
        <v>240</v>
      </c>
      <c r="F127" s="7">
        <f t="shared" si="1"/>
        <v>12480</v>
      </c>
    </row>
    <row r="128" spans="1:6" ht="15" x14ac:dyDescent="0.25">
      <c r="A128" s="25" t="s">
        <v>109</v>
      </c>
      <c r="B128" s="10" t="s">
        <v>116</v>
      </c>
      <c r="C128" s="7">
        <v>100</v>
      </c>
      <c r="D128" s="7" t="s">
        <v>91</v>
      </c>
      <c r="E128" s="7">
        <v>150</v>
      </c>
      <c r="F128" s="7">
        <f t="shared" si="1"/>
        <v>15000</v>
      </c>
    </row>
    <row r="129" spans="1:6" ht="15" x14ac:dyDescent="0.25">
      <c r="A129" s="25" t="s">
        <v>109</v>
      </c>
      <c r="B129" s="10" t="s">
        <v>117</v>
      </c>
      <c r="C129" s="7">
        <v>26</v>
      </c>
      <c r="D129" s="7" t="s">
        <v>5</v>
      </c>
      <c r="E129" s="7">
        <v>500</v>
      </c>
      <c r="F129" s="7">
        <f t="shared" si="1"/>
        <v>13000</v>
      </c>
    </row>
    <row r="130" spans="1:6" ht="15" x14ac:dyDescent="0.25">
      <c r="A130" s="25" t="s">
        <v>109</v>
      </c>
      <c r="B130" s="7" t="s">
        <v>118</v>
      </c>
      <c r="C130" s="7">
        <v>28</v>
      </c>
      <c r="D130" s="7" t="s">
        <v>5</v>
      </c>
      <c r="E130" s="7">
        <v>240</v>
      </c>
      <c r="F130" s="7">
        <f t="shared" si="1"/>
        <v>6720</v>
      </c>
    </row>
    <row r="131" spans="1:6" ht="15" x14ac:dyDescent="0.25">
      <c r="A131" s="25" t="s">
        <v>109</v>
      </c>
      <c r="B131" s="7" t="s">
        <v>119</v>
      </c>
      <c r="C131" s="7">
        <v>1</v>
      </c>
      <c r="D131" s="7" t="s">
        <v>5</v>
      </c>
      <c r="E131" s="7">
        <v>1000</v>
      </c>
      <c r="F131" s="7">
        <f t="shared" si="1"/>
        <v>1000</v>
      </c>
    </row>
    <row r="132" spans="1:6" x14ac:dyDescent="0.2">
      <c r="A132" s="25" t="s">
        <v>109</v>
      </c>
      <c r="B132" s="15" t="s">
        <v>84</v>
      </c>
      <c r="C132" s="5"/>
      <c r="D132" s="5"/>
      <c r="E132" s="19"/>
      <c r="F132" s="5"/>
    </row>
    <row r="133" spans="1:6" x14ac:dyDescent="0.2">
      <c r="A133" s="25" t="s">
        <v>109</v>
      </c>
      <c r="B133" s="10" t="s">
        <v>120</v>
      </c>
      <c r="C133" s="2">
        <v>7</v>
      </c>
      <c r="D133" s="20" t="s">
        <v>91</v>
      </c>
      <c r="E133" s="2">
        <v>320</v>
      </c>
      <c r="F133" s="21">
        <f>C133*E133</f>
        <v>2240</v>
      </c>
    </row>
    <row r="134" spans="1:6" x14ac:dyDescent="0.2">
      <c r="A134" s="25" t="s">
        <v>109</v>
      </c>
      <c r="B134" s="10" t="s">
        <v>121</v>
      </c>
      <c r="C134" s="2">
        <v>7</v>
      </c>
      <c r="D134" s="20" t="s">
        <v>91</v>
      </c>
      <c r="E134" s="2">
        <v>200</v>
      </c>
      <c r="F134" s="21">
        <f>C134*E134</f>
        <v>1400</v>
      </c>
    </row>
    <row r="135" spans="1:6" x14ac:dyDescent="0.2">
      <c r="A135" s="25" t="s">
        <v>109</v>
      </c>
      <c r="B135" s="10" t="s">
        <v>122</v>
      </c>
      <c r="C135" s="2">
        <v>1</v>
      </c>
      <c r="D135" s="10" t="s">
        <v>5</v>
      </c>
      <c r="E135" s="22">
        <f>5000/0.7</f>
        <v>7142.8571428571431</v>
      </c>
      <c r="F135" s="23">
        <f>C135*E135</f>
        <v>7142.8571428571431</v>
      </c>
    </row>
    <row r="136" spans="1:6" x14ac:dyDescent="0.2">
      <c r="A136" s="25" t="s">
        <v>109</v>
      </c>
      <c r="B136" s="10" t="s">
        <v>123</v>
      </c>
      <c r="C136" s="2">
        <v>1</v>
      </c>
      <c r="D136" s="10" t="s">
        <v>5</v>
      </c>
      <c r="E136" s="23">
        <v>1000</v>
      </c>
      <c r="F136" s="2">
        <f>C136*E136</f>
        <v>1000</v>
      </c>
    </row>
    <row r="137" spans="1:6" x14ac:dyDescent="0.2">
      <c r="A137" s="25" t="s">
        <v>109</v>
      </c>
      <c r="B137" s="2" t="s">
        <v>124</v>
      </c>
      <c r="C137" s="2">
        <v>1</v>
      </c>
      <c r="D137" s="2" t="s">
        <v>5</v>
      </c>
      <c r="E137" s="2">
        <v>2000</v>
      </c>
      <c r="F137" s="2">
        <f>C137*E137</f>
        <v>2000</v>
      </c>
    </row>
    <row r="138" spans="1:6" x14ac:dyDescent="0.2">
      <c r="A138" s="25" t="s">
        <v>109</v>
      </c>
      <c r="B138" s="15" t="s">
        <v>76</v>
      </c>
      <c r="C138" s="5"/>
      <c r="D138" s="5"/>
      <c r="E138" s="5"/>
      <c r="F138" s="5"/>
    </row>
    <row r="139" spans="1:6" x14ac:dyDescent="0.2">
      <c r="A139" s="25" t="s">
        <v>109</v>
      </c>
      <c r="B139" s="2" t="s">
        <v>125</v>
      </c>
      <c r="C139" s="2">
        <v>6</v>
      </c>
      <c r="D139" s="2" t="s">
        <v>5</v>
      </c>
      <c r="E139" s="2">
        <v>400</v>
      </c>
      <c r="F139" s="2">
        <f>C139*E139</f>
        <v>2400</v>
      </c>
    </row>
    <row r="140" spans="1:6" x14ac:dyDescent="0.2">
      <c r="A140" s="25" t="s">
        <v>109</v>
      </c>
      <c r="B140" s="10" t="s">
        <v>122</v>
      </c>
      <c r="C140" s="2">
        <v>1</v>
      </c>
      <c r="D140" s="10" t="s">
        <v>5</v>
      </c>
      <c r="E140" s="23">
        <f>2500/0.7</f>
        <v>3571.4285714285716</v>
      </c>
      <c r="F140" s="23">
        <f>C140*E140</f>
        <v>3571.4285714285716</v>
      </c>
    </row>
    <row r="141" spans="1:6" ht="15" x14ac:dyDescent="0.25">
      <c r="A141" s="25" t="s">
        <v>109</v>
      </c>
      <c r="B141" s="24" t="s">
        <v>98</v>
      </c>
      <c r="C141" s="24"/>
      <c r="D141" s="24"/>
      <c r="E141" s="24"/>
      <c r="F141" s="24"/>
    </row>
    <row r="142" spans="1:6" ht="15" x14ac:dyDescent="0.25">
      <c r="A142" s="25" t="s">
        <v>109</v>
      </c>
      <c r="B142" s="9" t="s">
        <v>126</v>
      </c>
      <c r="C142" s="2">
        <v>1</v>
      </c>
      <c r="D142" s="2" t="s">
        <v>5</v>
      </c>
      <c r="E142" s="2">
        <v>2000</v>
      </c>
      <c r="F142" s="2">
        <f>C142*E142</f>
        <v>2000</v>
      </c>
    </row>
    <row r="143" spans="1:6" x14ac:dyDescent="0.2">
      <c r="A143" s="25" t="s">
        <v>109</v>
      </c>
      <c r="B143" s="2" t="s">
        <v>127</v>
      </c>
      <c r="C143" s="2">
        <v>2.64</v>
      </c>
      <c r="D143" s="2" t="s">
        <v>91</v>
      </c>
      <c r="E143" s="2">
        <v>160</v>
      </c>
      <c r="F143" s="2">
        <f>C143*E143</f>
        <v>422.40000000000003</v>
      </c>
    </row>
    <row r="144" spans="1:6" x14ac:dyDescent="0.2">
      <c r="A144" s="10" t="s">
        <v>128</v>
      </c>
      <c r="B144" s="2" t="s">
        <v>129</v>
      </c>
      <c r="C144" s="2">
        <v>45.15</v>
      </c>
      <c r="D144" s="2" t="s">
        <v>78</v>
      </c>
      <c r="E144" s="2">
        <v>700</v>
      </c>
      <c r="F144" s="2">
        <f>C144*E144</f>
        <v>31605</v>
      </c>
    </row>
    <row r="145" spans="1:6" x14ac:dyDescent="0.2">
      <c r="A145" s="10" t="s">
        <v>128</v>
      </c>
      <c r="B145" s="2" t="s">
        <v>130</v>
      </c>
      <c r="C145" s="2">
        <v>16</v>
      </c>
      <c r="D145" s="2" t="s">
        <v>78</v>
      </c>
      <c r="E145" s="2">
        <v>910</v>
      </c>
      <c r="F145" s="2">
        <f>C145*E145</f>
        <v>14560</v>
      </c>
    </row>
    <row r="146" spans="1:6" x14ac:dyDescent="0.2">
      <c r="A146" s="10" t="s">
        <v>128</v>
      </c>
      <c r="B146" s="2" t="s">
        <v>131</v>
      </c>
      <c r="C146" s="2">
        <f>25*2.5</f>
        <v>62.5</v>
      </c>
      <c r="D146" s="2" t="s">
        <v>91</v>
      </c>
      <c r="E146" s="2">
        <v>160</v>
      </c>
      <c r="F146" s="2">
        <f>C146*E146</f>
        <v>10000</v>
      </c>
    </row>
    <row r="147" spans="1:6" ht="15" x14ac:dyDescent="0.25">
      <c r="A147" s="10" t="s">
        <v>128</v>
      </c>
      <c r="B147" s="4" t="s">
        <v>132</v>
      </c>
      <c r="C147" s="5"/>
      <c r="D147" s="5"/>
      <c r="E147" s="5"/>
      <c r="F147" s="5"/>
    </row>
    <row r="148" spans="1:6" x14ac:dyDescent="0.2">
      <c r="A148" s="10" t="s">
        <v>128</v>
      </c>
      <c r="B148" s="2" t="s">
        <v>77</v>
      </c>
      <c r="C148" s="2">
        <v>9.6300000000000008</v>
      </c>
      <c r="D148" s="2" t="s">
        <v>78</v>
      </c>
      <c r="E148" s="2">
        <v>40</v>
      </c>
      <c r="F148" s="2">
        <f>C148*E148</f>
        <v>385.20000000000005</v>
      </c>
    </row>
    <row r="149" spans="1:6" x14ac:dyDescent="0.2">
      <c r="A149" s="10" t="s">
        <v>128</v>
      </c>
      <c r="B149" s="2" t="s">
        <v>133</v>
      </c>
      <c r="C149" s="2">
        <v>9.6300000000000008</v>
      </c>
      <c r="D149" s="2" t="s">
        <v>78</v>
      </c>
      <c r="E149" s="2">
        <v>410</v>
      </c>
      <c r="F149" s="2">
        <f>C149*E149</f>
        <v>3948.3</v>
      </c>
    </row>
    <row r="150" spans="1:6" x14ac:dyDescent="0.2">
      <c r="A150" s="10" t="s">
        <v>128</v>
      </c>
      <c r="B150" s="2" t="s">
        <v>134</v>
      </c>
      <c r="C150" s="2">
        <v>1</v>
      </c>
      <c r="D150" s="2" t="s">
        <v>5</v>
      </c>
      <c r="E150" s="2">
        <v>2000</v>
      </c>
      <c r="F150" s="2">
        <f>C150*E150</f>
        <v>2000</v>
      </c>
    </row>
    <row r="151" spans="1:6" x14ac:dyDescent="0.2">
      <c r="A151" s="17"/>
      <c r="B151" s="26" t="s">
        <v>135</v>
      </c>
      <c r="C151" s="27"/>
      <c r="D151" s="27"/>
      <c r="E151" s="27"/>
      <c r="F151" s="27"/>
    </row>
    <row r="152" spans="1:6" x14ac:dyDescent="0.2">
      <c r="A152" s="17"/>
      <c r="B152" s="17" t="s">
        <v>136</v>
      </c>
      <c r="C152" s="27">
        <f>0.5+2+2+2+2</f>
        <v>8.5</v>
      </c>
      <c r="D152" s="17" t="s">
        <v>91</v>
      </c>
      <c r="E152" s="27">
        <v>140</v>
      </c>
      <c r="F152" s="27">
        <f>C152*E152</f>
        <v>1190</v>
      </c>
    </row>
    <row r="153" spans="1:6" x14ac:dyDescent="0.2">
      <c r="A153" s="17"/>
      <c r="B153" s="17" t="s">
        <v>137</v>
      </c>
      <c r="C153" s="27">
        <f>10+11+7</f>
        <v>28</v>
      </c>
      <c r="D153" s="17" t="s">
        <v>138</v>
      </c>
      <c r="E153" s="27">
        <v>215</v>
      </c>
      <c r="F153" s="27">
        <f>C153*E153</f>
        <v>6020</v>
      </c>
    </row>
    <row r="154" spans="1:6" x14ac:dyDescent="0.2">
      <c r="A154" s="17"/>
      <c r="B154" s="17" t="s">
        <v>139</v>
      </c>
      <c r="C154" s="27">
        <v>1</v>
      </c>
      <c r="D154" s="17" t="s">
        <v>86</v>
      </c>
      <c r="E154" s="27">
        <v>2000</v>
      </c>
      <c r="F154" s="27">
        <f>C154*E154</f>
        <v>2000</v>
      </c>
    </row>
    <row r="155" spans="1:6" ht="15" x14ac:dyDescent="0.25">
      <c r="A155" s="17"/>
      <c r="B155" s="28" t="s">
        <v>140</v>
      </c>
      <c r="C155" s="27"/>
      <c r="D155" s="27"/>
      <c r="E155" s="27"/>
      <c r="F155" s="27"/>
    </row>
    <row r="156" spans="1:6" x14ac:dyDescent="0.2">
      <c r="A156" s="17"/>
      <c r="B156" s="27" t="s">
        <v>141</v>
      </c>
      <c r="C156" s="27">
        <v>1</v>
      </c>
      <c r="D156" s="27" t="s">
        <v>5</v>
      </c>
      <c r="E156" s="27">
        <v>3000</v>
      </c>
      <c r="F156" s="27">
        <f t="shared" ref="F156:F162" si="2">C156*E156</f>
        <v>3000</v>
      </c>
    </row>
    <row r="157" spans="1:6" x14ac:dyDescent="0.2">
      <c r="A157" s="17"/>
      <c r="B157" s="27" t="s">
        <v>142</v>
      </c>
      <c r="C157" s="27">
        <v>1</v>
      </c>
      <c r="D157" s="27" t="s">
        <v>5</v>
      </c>
      <c r="E157" s="27">
        <v>3000</v>
      </c>
      <c r="F157" s="27">
        <f t="shared" si="2"/>
        <v>3000</v>
      </c>
    </row>
    <row r="158" spans="1:6" x14ac:dyDescent="0.2">
      <c r="A158" s="17"/>
      <c r="B158" s="27" t="s">
        <v>143</v>
      </c>
      <c r="C158" s="27">
        <v>1</v>
      </c>
      <c r="D158" s="27" t="s">
        <v>5</v>
      </c>
      <c r="E158" s="27">
        <v>3000</v>
      </c>
      <c r="F158" s="27">
        <f t="shared" si="2"/>
        <v>3000</v>
      </c>
    </row>
    <row r="159" spans="1:6" x14ac:dyDescent="0.2">
      <c r="A159" s="17"/>
      <c r="B159" s="27" t="s">
        <v>144</v>
      </c>
      <c r="C159" s="27">
        <v>1</v>
      </c>
      <c r="D159" s="27" t="s">
        <v>5</v>
      </c>
      <c r="E159" s="27">
        <v>3000</v>
      </c>
      <c r="F159" s="27">
        <f t="shared" si="2"/>
        <v>3000</v>
      </c>
    </row>
    <row r="160" spans="1:6" x14ac:dyDescent="0.2">
      <c r="A160" s="17"/>
      <c r="B160" s="27" t="s">
        <v>145</v>
      </c>
      <c r="C160" s="27">
        <v>1</v>
      </c>
      <c r="D160" s="27" t="s">
        <v>5</v>
      </c>
      <c r="E160" s="27">
        <v>600</v>
      </c>
      <c r="F160" s="27">
        <f t="shared" si="2"/>
        <v>600</v>
      </c>
    </row>
    <row r="161" spans="1:6" x14ac:dyDescent="0.2">
      <c r="A161" s="17"/>
      <c r="B161" s="17" t="s">
        <v>146</v>
      </c>
      <c r="C161" s="27">
        <v>1</v>
      </c>
      <c r="D161" s="27" t="s">
        <v>5</v>
      </c>
      <c r="E161" s="27">
        <v>1700</v>
      </c>
      <c r="F161" s="27">
        <f t="shared" si="2"/>
        <v>1700</v>
      </c>
    </row>
    <row r="162" spans="1:6" x14ac:dyDescent="0.2">
      <c r="A162" s="17"/>
      <c r="B162" s="17" t="s">
        <v>147</v>
      </c>
      <c r="C162" s="27">
        <v>1</v>
      </c>
      <c r="D162" s="17" t="s">
        <v>5</v>
      </c>
      <c r="E162" s="27">
        <v>2000</v>
      </c>
      <c r="F162" s="27">
        <f t="shared" si="2"/>
        <v>2000</v>
      </c>
    </row>
    <row r="163" spans="1:6" x14ac:dyDescent="0.2">
      <c r="A163" s="17"/>
      <c r="B163" s="17" t="s">
        <v>148</v>
      </c>
      <c r="C163" s="27"/>
      <c r="D163" s="27"/>
      <c r="E163" s="27"/>
      <c r="F163" s="27"/>
    </row>
    <row r="164" spans="1:6" x14ac:dyDescent="0.2">
      <c r="A164" s="17"/>
      <c r="B164" s="27" t="s">
        <v>149</v>
      </c>
      <c r="C164" s="27"/>
      <c r="D164" s="27"/>
      <c r="E164" s="27"/>
      <c r="F164" s="27"/>
    </row>
    <row r="165" spans="1:6" x14ac:dyDescent="0.2">
      <c r="A165" s="17"/>
      <c r="B165" s="17" t="s">
        <v>150</v>
      </c>
      <c r="C165" s="27">
        <v>3</v>
      </c>
      <c r="D165" s="17" t="s">
        <v>5</v>
      </c>
      <c r="E165" s="27">
        <v>400</v>
      </c>
      <c r="F165" s="27">
        <f>C165*E165</f>
        <v>1200</v>
      </c>
    </row>
    <row r="166" spans="1:6" x14ac:dyDescent="0.2">
      <c r="A166" s="17"/>
      <c r="B166" s="26" t="s">
        <v>151</v>
      </c>
      <c r="C166" s="27"/>
      <c r="D166" s="27"/>
      <c r="E166" s="27"/>
      <c r="F166" s="27"/>
    </row>
    <row r="167" spans="1:6" x14ac:dyDescent="0.2">
      <c r="A167" s="17"/>
      <c r="B167" s="17" t="s">
        <v>152</v>
      </c>
      <c r="C167" s="27">
        <v>1</v>
      </c>
      <c r="D167" s="17" t="s">
        <v>86</v>
      </c>
      <c r="E167" s="27">
        <v>500</v>
      </c>
      <c r="F167" s="27">
        <f>C167*E167</f>
        <v>500</v>
      </c>
    </row>
    <row r="168" spans="1:6" x14ac:dyDescent="0.2">
      <c r="A168" s="17"/>
      <c r="B168" s="17" t="s">
        <v>153</v>
      </c>
      <c r="C168" s="27">
        <v>2</v>
      </c>
      <c r="D168" s="17" t="s">
        <v>5</v>
      </c>
      <c r="E168" s="27">
        <v>750</v>
      </c>
      <c r="F168" s="27">
        <f>C168*E168</f>
        <v>1500</v>
      </c>
    </row>
    <row r="169" spans="1:6" x14ac:dyDescent="0.2">
      <c r="A169" s="17"/>
      <c r="B169" s="17" t="s">
        <v>154</v>
      </c>
      <c r="C169" s="27">
        <v>1</v>
      </c>
      <c r="D169" s="17" t="s">
        <v>5</v>
      </c>
      <c r="E169" s="27">
        <v>4000</v>
      </c>
      <c r="F169" s="27">
        <f>C169*E169</f>
        <v>4000</v>
      </c>
    </row>
    <row r="170" spans="1:6" x14ac:dyDescent="0.2">
      <c r="A170" s="10"/>
      <c r="B170" s="10" t="s">
        <v>155</v>
      </c>
      <c r="C170" s="2">
        <v>1</v>
      </c>
      <c r="D170" s="10" t="s">
        <v>5</v>
      </c>
      <c r="E170" s="2">
        <v>1000</v>
      </c>
      <c r="F170" s="2">
        <f>C170*E170</f>
        <v>1000</v>
      </c>
    </row>
    <row r="171" spans="1:6" x14ac:dyDescent="0.2">
      <c r="A171" s="10"/>
      <c r="B171" s="10" t="s">
        <v>156</v>
      </c>
      <c r="C171" s="2">
        <v>1</v>
      </c>
      <c r="D171" s="10" t="s">
        <v>5</v>
      </c>
      <c r="E171" s="2">
        <v>1000</v>
      </c>
      <c r="F171" s="2">
        <f>C171*E171</f>
        <v>1000</v>
      </c>
    </row>
    <row r="172" spans="1:6" x14ac:dyDescent="0.2">
      <c r="A172" s="14"/>
      <c r="B172" s="14"/>
      <c r="C172" s="14"/>
      <c r="D172" s="14"/>
      <c r="E172" s="14"/>
      <c r="F172" s="14"/>
    </row>
    <row r="173" spans="1:6" x14ac:dyDescent="0.2">
      <c r="A173" s="14"/>
      <c r="B173" s="14" t="s">
        <v>157</v>
      </c>
      <c r="C173" s="14"/>
      <c r="D173" s="14"/>
      <c r="E173" s="14"/>
      <c r="F173" s="14">
        <f>SUM(F84:F172)</f>
        <v>442072.38571428577</v>
      </c>
    </row>
    <row r="175" spans="1:6" x14ac:dyDescent="0.2">
      <c r="A175" s="1">
        <v>45624</v>
      </c>
      <c r="B175" s="10" t="s">
        <v>158</v>
      </c>
      <c r="C175" s="2"/>
      <c r="D175" s="2"/>
      <c r="E175" s="2"/>
      <c r="F175" s="2">
        <v>-100000</v>
      </c>
    </row>
    <row r="176" spans="1:6" x14ac:dyDescent="0.2">
      <c r="A176" s="1">
        <v>45627</v>
      </c>
      <c r="B176" s="10" t="s">
        <v>159</v>
      </c>
      <c r="C176" s="2"/>
      <c r="D176" s="2"/>
      <c r="E176" s="2"/>
      <c r="F176" s="2">
        <v>-46362</v>
      </c>
    </row>
    <row r="177" spans="1:6" x14ac:dyDescent="0.2">
      <c r="A177" s="1">
        <v>45642</v>
      </c>
      <c r="B177" s="10" t="s">
        <v>159</v>
      </c>
      <c r="C177" s="2"/>
      <c r="D177" s="2"/>
      <c r="E177" s="2"/>
      <c r="F177" s="2">
        <v>-44112</v>
      </c>
    </row>
    <row r="178" spans="1:6" x14ac:dyDescent="0.2">
      <c r="A178" s="1">
        <v>45651</v>
      </c>
      <c r="B178" s="10" t="s">
        <v>160</v>
      </c>
      <c r="C178" s="2"/>
      <c r="D178" s="2"/>
      <c r="E178" s="2"/>
      <c r="F178" s="2">
        <v>-80403</v>
      </c>
    </row>
    <row r="179" spans="1:6" x14ac:dyDescent="0.2">
      <c r="A179" s="1">
        <v>45656</v>
      </c>
      <c r="B179" s="10" t="s">
        <v>159</v>
      </c>
      <c r="C179" s="2"/>
      <c r="D179" s="2"/>
      <c r="E179" s="2"/>
      <c r="F179" s="2">
        <v>-14690</v>
      </c>
    </row>
    <row r="180" spans="1:6" x14ac:dyDescent="0.2">
      <c r="A180" s="1">
        <v>45298</v>
      </c>
      <c r="B180" s="10" t="s">
        <v>159</v>
      </c>
      <c r="C180" s="2"/>
      <c r="D180" s="2"/>
      <c r="E180" s="2"/>
      <c r="F180" s="2">
        <v>-15046</v>
      </c>
    </row>
    <row r="181" spans="1:6" x14ac:dyDescent="0.2">
      <c r="A181" s="1">
        <v>45669</v>
      </c>
      <c r="B181" s="10" t="s">
        <v>160</v>
      </c>
      <c r="C181" s="2"/>
      <c r="D181" s="2"/>
      <c r="E181" s="2"/>
      <c r="F181" s="2">
        <v>-81372</v>
      </c>
    </row>
    <row r="182" spans="1:6" x14ac:dyDescent="0.2">
      <c r="A182" s="1">
        <v>45675</v>
      </c>
      <c r="B182" s="10" t="s">
        <v>159</v>
      </c>
      <c r="C182" s="2"/>
      <c r="D182" s="2"/>
      <c r="E182" s="2"/>
      <c r="F182" s="2">
        <v>-25203</v>
      </c>
    </row>
    <row r="183" spans="1:6" x14ac:dyDescent="0.2">
      <c r="A183" s="1">
        <v>45679</v>
      </c>
      <c r="B183" s="10" t="s">
        <v>160</v>
      </c>
      <c r="C183" s="2"/>
      <c r="D183" s="2"/>
      <c r="E183" s="2"/>
      <c r="F183" s="2">
        <v>-105488</v>
      </c>
    </row>
    <row r="184" spans="1:6" x14ac:dyDescent="0.2">
      <c r="A184" s="1">
        <v>45684</v>
      </c>
      <c r="B184" s="10" t="s">
        <v>159</v>
      </c>
      <c r="C184" s="2"/>
      <c r="D184" s="2"/>
      <c r="E184" s="2"/>
      <c r="F184" s="2">
        <v>-24505</v>
      </c>
    </row>
    <row r="185" spans="1:6" x14ac:dyDescent="0.2">
      <c r="A185" s="1">
        <v>45688</v>
      </c>
      <c r="B185" s="10" t="s">
        <v>160</v>
      </c>
      <c r="C185" s="2"/>
      <c r="D185" s="2"/>
      <c r="E185" s="2"/>
      <c r="F185" s="2">
        <v>-156574</v>
      </c>
    </row>
    <row r="186" spans="1:6" x14ac:dyDescent="0.2">
      <c r="A186" s="1">
        <v>45692</v>
      </c>
      <c r="B186" s="10" t="s">
        <v>160</v>
      </c>
      <c r="C186" s="2"/>
      <c r="D186" s="2"/>
      <c r="E186" s="2"/>
      <c r="F186" s="2">
        <v>-25633</v>
      </c>
    </row>
    <row r="187" spans="1:6" x14ac:dyDescent="0.2">
      <c r="A187" s="1">
        <v>45698</v>
      </c>
      <c r="B187" s="10" t="s">
        <v>163</v>
      </c>
      <c r="C187" s="2"/>
      <c r="D187" s="2"/>
      <c r="E187" s="2"/>
      <c r="F187" s="2">
        <v>-136288</v>
      </c>
    </row>
    <row r="188" spans="1:6" x14ac:dyDescent="0.2">
      <c r="A188" s="29"/>
      <c r="B188" s="8"/>
    </row>
    <row r="189" spans="1:6" x14ac:dyDescent="0.2">
      <c r="A189" s="29"/>
      <c r="B189" s="14" t="s">
        <v>161</v>
      </c>
      <c r="C189" s="14"/>
      <c r="D189" s="14"/>
      <c r="E189" s="14"/>
      <c r="F189" s="14">
        <f>SUM(F175:F188)</f>
        <v>-855676</v>
      </c>
    </row>
    <row r="190" spans="1:6" x14ac:dyDescent="0.2">
      <c r="A190" s="29"/>
      <c r="B190" s="8"/>
    </row>
    <row r="191" spans="1:6" x14ac:dyDescent="0.2">
      <c r="B191" s="14" t="s">
        <v>162</v>
      </c>
      <c r="C191" s="14"/>
      <c r="D191" s="14"/>
      <c r="E191" s="14"/>
      <c r="F191" s="14">
        <f>F82+F173+F189</f>
        <v>2.5714285671710968E-2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C9C0-7DF2-4E32-BB70-A05A713A0600}">
  <dimension ref="A1:F61"/>
  <sheetViews>
    <sheetView tabSelected="1" topLeftCell="A22" workbookViewId="0">
      <selection activeCell="B59" sqref="B59"/>
    </sheetView>
  </sheetViews>
  <sheetFormatPr defaultRowHeight="15" x14ac:dyDescent="0.25"/>
  <cols>
    <col min="1" max="1" width="11.85546875" customWidth="1"/>
    <col min="2" max="2" width="47" customWidth="1"/>
  </cols>
  <sheetData>
    <row r="1" spans="1:6" x14ac:dyDescent="0.25">
      <c r="A1" s="30">
        <v>45634</v>
      </c>
      <c r="B1" s="31" t="s">
        <v>164</v>
      </c>
      <c r="C1" s="31"/>
      <c r="D1" s="31"/>
      <c r="E1" s="31"/>
      <c r="F1" s="32">
        <v>23317</v>
      </c>
    </row>
    <row r="2" spans="1:6" x14ac:dyDescent="0.25">
      <c r="A2" s="30">
        <v>45634</v>
      </c>
      <c r="B2" s="31" t="s">
        <v>40</v>
      </c>
      <c r="C2" s="31"/>
      <c r="D2" s="31"/>
      <c r="E2" s="31"/>
      <c r="F2" s="32">
        <v>949.53</v>
      </c>
    </row>
    <row r="3" spans="1:6" x14ac:dyDescent="0.25">
      <c r="A3" s="30">
        <v>45637</v>
      </c>
      <c r="B3" s="31" t="s">
        <v>165</v>
      </c>
      <c r="C3" s="31"/>
      <c r="D3" s="31"/>
      <c r="E3" s="31"/>
      <c r="F3" s="32">
        <v>966</v>
      </c>
    </row>
    <row r="4" spans="1:6" x14ac:dyDescent="0.25">
      <c r="A4" s="30">
        <v>45637</v>
      </c>
      <c r="B4" s="31" t="s">
        <v>166</v>
      </c>
      <c r="C4" s="31"/>
      <c r="D4" s="31"/>
      <c r="E4" s="31"/>
      <c r="F4" s="32">
        <v>3925</v>
      </c>
    </row>
    <row r="5" spans="1:6" x14ac:dyDescent="0.25">
      <c r="A5" s="33">
        <v>45638</v>
      </c>
      <c r="B5" s="31" t="s">
        <v>167</v>
      </c>
      <c r="C5" s="31"/>
      <c r="D5" s="31"/>
      <c r="E5" s="31"/>
      <c r="F5" s="31">
        <v>1457</v>
      </c>
    </row>
    <row r="6" spans="1:6" x14ac:dyDescent="0.25">
      <c r="A6" s="33">
        <v>45639</v>
      </c>
      <c r="B6" s="31" t="s">
        <v>168</v>
      </c>
      <c r="C6" s="31"/>
      <c r="D6" s="31"/>
      <c r="E6" s="31"/>
      <c r="F6" s="31">
        <v>60</v>
      </c>
    </row>
    <row r="7" spans="1:6" x14ac:dyDescent="0.25">
      <c r="A7" s="33">
        <v>45640</v>
      </c>
      <c r="B7" s="31" t="s">
        <v>169</v>
      </c>
      <c r="C7" s="31"/>
      <c r="D7" s="31"/>
      <c r="E7" s="31"/>
      <c r="F7" s="31">
        <v>2920</v>
      </c>
    </row>
    <row r="8" spans="1:6" x14ac:dyDescent="0.25">
      <c r="A8" s="33">
        <v>45644</v>
      </c>
      <c r="B8" s="31" t="s">
        <v>44</v>
      </c>
      <c r="C8" s="31"/>
      <c r="D8" s="31"/>
      <c r="E8" s="31"/>
      <c r="F8" s="31">
        <f>25000+3000+9000+854</f>
        <v>37854</v>
      </c>
    </row>
    <row r="9" spans="1:6" x14ac:dyDescent="0.25">
      <c r="A9" s="33">
        <v>45645</v>
      </c>
      <c r="B9" s="31" t="s">
        <v>170</v>
      </c>
      <c r="C9" s="31"/>
      <c r="D9" s="31"/>
      <c r="E9" s="31"/>
      <c r="F9" s="31">
        <v>3228</v>
      </c>
    </row>
    <row r="10" spans="1:6" x14ac:dyDescent="0.25">
      <c r="A10" s="33">
        <v>45645</v>
      </c>
      <c r="B10" s="31" t="s">
        <v>171</v>
      </c>
      <c r="C10" s="31"/>
      <c r="D10" s="31"/>
      <c r="E10" s="31"/>
      <c r="F10" s="31">
        <v>9767</v>
      </c>
    </row>
    <row r="11" spans="1:6" x14ac:dyDescent="0.25">
      <c r="A11" s="33">
        <v>45645</v>
      </c>
      <c r="B11" s="31" t="s">
        <v>40</v>
      </c>
      <c r="C11" s="31"/>
      <c r="D11" s="31"/>
      <c r="E11" s="31"/>
      <c r="F11" s="31">
        <v>40</v>
      </c>
    </row>
    <row r="12" spans="1:6" x14ac:dyDescent="0.25">
      <c r="A12" s="33">
        <v>45645</v>
      </c>
      <c r="B12" s="31" t="s">
        <v>172</v>
      </c>
      <c r="C12" s="31"/>
      <c r="D12" s="31"/>
      <c r="E12" s="31"/>
      <c r="F12" s="31">
        <v>672</v>
      </c>
    </row>
    <row r="13" spans="1:6" x14ac:dyDescent="0.25">
      <c r="A13" s="33">
        <v>45646</v>
      </c>
      <c r="B13" s="31" t="s">
        <v>173</v>
      </c>
      <c r="C13" s="31"/>
      <c r="D13" s="31"/>
      <c r="E13" s="31"/>
      <c r="F13" s="31">
        <v>149</v>
      </c>
    </row>
    <row r="14" spans="1:6" x14ac:dyDescent="0.25">
      <c r="A14" s="33">
        <v>45648</v>
      </c>
      <c r="B14" s="31" t="s">
        <v>172</v>
      </c>
      <c r="C14" s="31"/>
      <c r="D14" s="31"/>
      <c r="E14" s="31"/>
      <c r="F14" s="31">
        <v>672</v>
      </c>
    </row>
    <row r="15" spans="1:6" x14ac:dyDescent="0.25">
      <c r="A15" s="33">
        <v>45650</v>
      </c>
      <c r="B15" s="31" t="s">
        <v>25</v>
      </c>
      <c r="C15" s="31"/>
      <c r="D15" s="31"/>
      <c r="E15" s="31"/>
      <c r="F15" s="31">
        <v>976</v>
      </c>
    </row>
    <row r="16" spans="1:6" x14ac:dyDescent="0.25">
      <c r="A16" s="33">
        <v>45650</v>
      </c>
      <c r="B16" s="31" t="s">
        <v>25</v>
      </c>
      <c r="C16" s="31"/>
      <c r="D16" s="31"/>
      <c r="E16" s="31"/>
      <c r="F16" s="31">
        <v>546</v>
      </c>
    </row>
    <row r="17" spans="1:6" x14ac:dyDescent="0.25">
      <c r="A17" s="33">
        <v>45650</v>
      </c>
      <c r="B17" s="31" t="s">
        <v>174</v>
      </c>
      <c r="C17" s="31"/>
      <c r="D17" s="31"/>
      <c r="E17" s="31"/>
      <c r="F17" s="31">
        <v>581</v>
      </c>
    </row>
    <row r="18" spans="1:6" x14ac:dyDescent="0.25">
      <c r="A18" s="33">
        <v>45650</v>
      </c>
      <c r="B18" s="31" t="s">
        <v>40</v>
      </c>
      <c r="C18" s="31"/>
      <c r="D18" s="31"/>
      <c r="E18" s="31"/>
      <c r="F18" s="31">
        <v>59</v>
      </c>
    </row>
    <row r="19" spans="1:6" x14ac:dyDescent="0.25">
      <c r="A19" s="33">
        <v>45662</v>
      </c>
      <c r="B19" s="31" t="s">
        <v>175</v>
      </c>
      <c r="C19" s="31"/>
      <c r="D19" s="31"/>
      <c r="E19" s="31"/>
      <c r="F19" s="31">
        <v>1406</v>
      </c>
    </row>
    <row r="20" spans="1:6" x14ac:dyDescent="0.25">
      <c r="A20" s="33">
        <v>45662</v>
      </c>
      <c r="B20" s="31" t="s">
        <v>175</v>
      </c>
      <c r="C20" s="31"/>
      <c r="D20" s="31"/>
      <c r="E20" s="31"/>
      <c r="F20" s="31">
        <v>158</v>
      </c>
    </row>
    <row r="21" spans="1:6" x14ac:dyDescent="0.25">
      <c r="A21" s="33">
        <v>45664</v>
      </c>
      <c r="B21" s="31" t="s">
        <v>176</v>
      </c>
      <c r="C21" s="31"/>
      <c r="D21" s="31"/>
      <c r="E21" s="31"/>
      <c r="F21" s="31">
        <v>2007</v>
      </c>
    </row>
    <row r="23" spans="1:6" x14ac:dyDescent="0.25">
      <c r="B23" s="34" t="s">
        <v>74</v>
      </c>
      <c r="C23" s="34"/>
      <c r="D23" s="34"/>
      <c r="E23" s="34"/>
      <c r="F23" s="34">
        <f>SUM(F1:F22)</f>
        <v>91709.53</v>
      </c>
    </row>
    <row r="24" spans="1:6" x14ac:dyDescent="0.25">
      <c r="B24" s="34"/>
      <c r="C24" s="34"/>
      <c r="D24" s="34"/>
      <c r="E24" s="34"/>
      <c r="F24" s="34"/>
    </row>
    <row r="25" spans="1:6" x14ac:dyDescent="0.25">
      <c r="B25" s="35" t="s">
        <v>111</v>
      </c>
      <c r="C25" s="36"/>
      <c r="D25" s="36"/>
      <c r="E25" s="36"/>
      <c r="F25" s="36"/>
    </row>
    <row r="26" spans="1:6" x14ac:dyDescent="0.25">
      <c r="B26" s="36" t="s">
        <v>114</v>
      </c>
      <c r="C26" s="36">
        <v>4</v>
      </c>
      <c r="D26" s="36" t="s">
        <v>5</v>
      </c>
      <c r="E26" s="36">
        <v>840</v>
      </c>
      <c r="F26" s="36">
        <f>C26*E26</f>
        <v>3360</v>
      </c>
    </row>
    <row r="27" spans="1:6" x14ac:dyDescent="0.25">
      <c r="B27" s="31" t="s">
        <v>115</v>
      </c>
      <c r="C27" s="36">
        <v>59</v>
      </c>
      <c r="D27" s="36" t="s">
        <v>91</v>
      </c>
      <c r="E27" s="36">
        <v>240</v>
      </c>
      <c r="F27" s="36">
        <f>C27*E27</f>
        <v>14160</v>
      </c>
    </row>
    <row r="28" spans="1:6" x14ac:dyDescent="0.25">
      <c r="B28" s="31" t="s">
        <v>116</v>
      </c>
      <c r="C28" s="36">
        <v>81</v>
      </c>
      <c r="D28" s="36" t="s">
        <v>91</v>
      </c>
      <c r="E28" s="36">
        <v>150</v>
      </c>
      <c r="F28" s="36">
        <f>C28*E28</f>
        <v>12150</v>
      </c>
    </row>
    <row r="29" spans="1:6" x14ac:dyDescent="0.25">
      <c r="B29" s="31" t="s">
        <v>117</v>
      </c>
      <c r="C29" s="36">
        <v>24</v>
      </c>
      <c r="D29" s="36" t="s">
        <v>5</v>
      </c>
      <c r="E29" s="36">
        <v>500</v>
      </c>
      <c r="F29" s="36">
        <f>C29*E29</f>
        <v>12000</v>
      </c>
    </row>
    <row r="30" spans="1:6" x14ac:dyDescent="0.25">
      <c r="B30" s="35" t="s">
        <v>177</v>
      </c>
      <c r="C30" s="31"/>
      <c r="D30" s="31"/>
      <c r="E30" s="31"/>
      <c r="F30" s="31"/>
    </row>
    <row r="31" spans="1:6" x14ac:dyDescent="0.25">
      <c r="B31" s="31" t="s">
        <v>178</v>
      </c>
      <c r="C31" s="31">
        <v>2</v>
      </c>
      <c r="D31" s="31" t="s">
        <v>179</v>
      </c>
      <c r="E31" s="31">
        <v>1000</v>
      </c>
      <c r="F31" s="31">
        <f>C31*E31</f>
        <v>2000</v>
      </c>
    </row>
    <row r="32" spans="1:6" x14ac:dyDescent="0.25">
      <c r="B32" s="31" t="s">
        <v>180</v>
      </c>
      <c r="C32" s="31">
        <v>3</v>
      </c>
      <c r="D32" s="31" t="s">
        <v>179</v>
      </c>
      <c r="E32" s="31">
        <v>500</v>
      </c>
      <c r="F32" s="31">
        <f>C32*E32</f>
        <v>1500</v>
      </c>
    </row>
    <row r="33" spans="2:6" x14ac:dyDescent="0.25">
      <c r="B33" s="31" t="s">
        <v>77</v>
      </c>
      <c r="C33" s="31">
        <f>106.22+2.06</f>
        <v>108.28</v>
      </c>
      <c r="D33" s="31" t="s">
        <v>78</v>
      </c>
      <c r="E33" s="31">
        <v>50</v>
      </c>
      <c r="F33" s="31">
        <f>C33*E33</f>
        <v>5414</v>
      </c>
    </row>
    <row r="34" spans="2:6" x14ac:dyDescent="0.25">
      <c r="B34" s="31" t="s">
        <v>181</v>
      </c>
      <c r="C34" s="31">
        <f>106.22+2.06-7.21</f>
        <v>101.07000000000001</v>
      </c>
      <c r="D34" s="31" t="s">
        <v>78</v>
      </c>
      <c r="E34" s="31">
        <v>340</v>
      </c>
      <c r="F34" s="31">
        <f>C34*E34</f>
        <v>34363.800000000003</v>
      </c>
    </row>
    <row r="35" spans="2:6" x14ac:dyDescent="0.25">
      <c r="B35" s="31" t="s">
        <v>182</v>
      </c>
      <c r="C35" s="31"/>
      <c r="D35" s="31"/>
      <c r="E35" s="31"/>
      <c r="F35" s="31">
        <v>4000</v>
      </c>
    </row>
    <row r="36" spans="2:6" x14ac:dyDescent="0.25">
      <c r="B36" s="35" t="s">
        <v>183</v>
      </c>
      <c r="C36" s="31"/>
      <c r="D36" s="31"/>
      <c r="E36" s="31"/>
      <c r="F36" s="31"/>
    </row>
    <row r="37" spans="2:6" x14ac:dyDescent="0.25">
      <c r="B37" s="31" t="s">
        <v>184</v>
      </c>
      <c r="C37" s="31"/>
      <c r="D37" s="31"/>
      <c r="E37" s="31"/>
      <c r="F37" s="31">
        <v>6500</v>
      </c>
    </row>
    <row r="38" spans="2:6" x14ac:dyDescent="0.25">
      <c r="B38" s="38" t="s">
        <v>185</v>
      </c>
      <c r="C38" s="38">
        <v>1</v>
      </c>
      <c r="D38" s="38" t="s">
        <v>5</v>
      </c>
      <c r="E38" s="38">
        <v>3500</v>
      </c>
      <c r="F38" s="38">
        <f>C38*E38</f>
        <v>3500</v>
      </c>
    </row>
    <row r="39" spans="2:6" x14ac:dyDescent="0.25">
      <c r="B39" s="38" t="s">
        <v>186</v>
      </c>
      <c r="C39" s="38">
        <v>28.75</v>
      </c>
      <c r="D39" s="38" t="s">
        <v>78</v>
      </c>
      <c r="E39" s="38">
        <v>50</v>
      </c>
      <c r="F39" s="38">
        <f>C39*E39</f>
        <v>1437.5</v>
      </c>
    </row>
    <row r="40" spans="2:6" x14ac:dyDescent="0.25">
      <c r="B40" s="38" t="s">
        <v>187</v>
      </c>
      <c r="C40" s="38">
        <f>4.5+24.25</f>
        <v>28.75</v>
      </c>
      <c r="D40" s="38" t="s">
        <v>78</v>
      </c>
      <c r="E40" s="38">
        <v>2800</v>
      </c>
      <c r="F40" s="38">
        <f>C40*E40</f>
        <v>80500</v>
      </c>
    </row>
    <row r="41" spans="2:6" x14ac:dyDescent="0.25">
      <c r="B41" s="39" t="s">
        <v>188</v>
      </c>
      <c r="C41" s="38">
        <v>5</v>
      </c>
      <c r="D41" s="38" t="s">
        <v>5</v>
      </c>
      <c r="E41" s="38">
        <v>470</v>
      </c>
      <c r="F41" s="38">
        <f>C41*E41</f>
        <v>2350</v>
      </c>
    </row>
    <row r="42" spans="2:6" x14ac:dyDescent="0.25">
      <c r="B42" s="35" t="s">
        <v>177</v>
      </c>
      <c r="C42" s="31"/>
      <c r="D42" s="31"/>
      <c r="E42" s="31"/>
      <c r="F42" s="31"/>
    </row>
    <row r="43" spans="2:6" x14ac:dyDescent="0.25">
      <c r="B43" s="31" t="s">
        <v>189</v>
      </c>
      <c r="C43" s="38">
        <v>1</v>
      </c>
      <c r="D43" s="38" t="s">
        <v>5</v>
      </c>
      <c r="E43" s="38">
        <v>2500</v>
      </c>
      <c r="F43" s="38">
        <f>C43*E43</f>
        <v>2500</v>
      </c>
    </row>
    <row r="44" spans="2:6" x14ac:dyDescent="0.25">
      <c r="B44" s="31" t="s">
        <v>190</v>
      </c>
      <c r="C44" s="31">
        <v>7.21</v>
      </c>
      <c r="D44" s="31" t="s">
        <v>78</v>
      </c>
      <c r="E44" s="31">
        <v>340</v>
      </c>
      <c r="F44" s="31">
        <f>C44*E44</f>
        <v>2451.4</v>
      </c>
    </row>
    <row r="45" spans="2:6" x14ac:dyDescent="0.25">
      <c r="B45" s="31" t="s">
        <v>120</v>
      </c>
      <c r="C45" s="38">
        <v>17.72</v>
      </c>
      <c r="D45" s="31" t="s">
        <v>91</v>
      </c>
      <c r="E45" s="38">
        <v>200</v>
      </c>
      <c r="F45" s="38">
        <f>C45*E45</f>
        <v>3544</v>
      </c>
    </row>
    <row r="46" spans="2:6" x14ac:dyDescent="0.25">
      <c r="B46" s="34"/>
      <c r="C46" s="34"/>
      <c r="D46" s="34"/>
      <c r="E46" s="34"/>
      <c r="F46" s="34"/>
    </row>
    <row r="47" spans="2:6" x14ac:dyDescent="0.25">
      <c r="B47" s="34" t="s">
        <v>157</v>
      </c>
      <c r="C47" s="34"/>
      <c r="D47" s="34"/>
      <c r="E47" s="34"/>
      <c r="F47" s="34">
        <f>SUM(F25:F46)</f>
        <v>191730.69999999998</v>
      </c>
    </row>
    <row r="49" spans="1:6" x14ac:dyDescent="0.25">
      <c r="A49" s="30">
        <v>45634</v>
      </c>
      <c r="B49" s="31" t="s">
        <v>191</v>
      </c>
      <c r="C49" s="31"/>
      <c r="D49" s="31"/>
      <c r="E49" s="31"/>
      <c r="F49" s="32">
        <v>-24267</v>
      </c>
    </row>
    <row r="50" spans="1:6" x14ac:dyDescent="0.25">
      <c r="A50" s="30">
        <v>45637</v>
      </c>
      <c r="B50" s="31" t="s">
        <v>159</v>
      </c>
      <c r="C50" s="31"/>
      <c r="D50" s="31"/>
      <c r="E50" s="31"/>
      <c r="F50" s="32">
        <v>-4891</v>
      </c>
    </row>
    <row r="51" spans="1:6" x14ac:dyDescent="0.25">
      <c r="A51" s="30">
        <v>45640</v>
      </c>
      <c r="B51" s="31" t="s">
        <v>159</v>
      </c>
      <c r="C51" s="31"/>
      <c r="D51" s="31"/>
      <c r="E51" s="31"/>
      <c r="F51" s="32">
        <v>-4437</v>
      </c>
    </row>
    <row r="52" spans="1:6" x14ac:dyDescent="0.25">
      <c r="A52" s="30">
        <v>45642</v>
      </c>
      <c r="B52" s="31" t="s">
        <v>192</v>
      </c>
      <c r="C52" s="31"/>
      <c r="D52" s="31"/>
      <c r="E52" s="31"/>
      <c r="F52" s="32">
        <v>-88947</v>
      </c>
    </row>
    <row r="53" spans="1:6" x14ac:dyDescent="0.25">
      <c r="A53" s="30">
        <v>45644</v>
      </c>
      <c r="B53" s="31" t="s">
        <v>193</v>
      </c>
      <c r="C53" s="31"/>
      <c r="D53" s="31"/>
      <c r="E53" s="31"/>
      <c r="F53" s="32">
        <v>-37854</v>
      </c>
    </row>
    <row r="54" spans="1:6" x14ac:dyDescent="0.25">
      <c r="A54" s="30">
        <v>45646</v>
      </c>
      <c r="B54" s="31" t="s">
        <v>159</v>
      </c>
      <c r="C54" s="31"/>
      <c r="D54" s="31"/>
      <c r="E54" s="31"/>
      <c r="F54" s="32">
        <v>-13707</v>
      </c>
    </row>
    <row r="55" spans="1:6" x14ac:dyDescent="0.25">
      <c r="A55" s="30">
        <v>45650</v>
      </c>
      <c r="B55" s="31" t="s">
        <v>159</v>
      </c>
      <c r="C55" s="31"/>
      <c r="D55" s="31"/>
      <c r="E55" s="31"/>
      <c r="F55" s="32">
        <v>-2983</v>
      </c>
    </row>
    <row r="56" spans="1:6" x14ac:dyDescent="0.25">
      <c r="A56" s="30">
        <v>45650</v>
      </c>
      <c r="B56" s="31" t="s">
        <v>192</v>
      </c>
      <c r="C56" s="31"/>
      <c r="D56" s="31"/>
      <c r="E56" s="31"/>
      <c r="F56" s="32">
        <v>-102783.2</v>
      </c>
    </row>
    <row r="57" spans="1:6" x14ac:dyDescent="0.25">
      <c r="A57" s="30">
        <v>45665</v>
      </c>
      <c r="B57" s="31" t="s">
        <v>159</v>
      </c>
      <c r="C57" s="31"/>
      <c r="D57" s="31"/>
      <c r="E57" s="31"/>
      <c r="F57" s="32">
        <v>-3571</v>
      </c>
    </row>
    <row r="59" spans="1:6" x14ac:dyDescent="0.25">
      <c r="B59" s="14" t="s">
        <v>161</v>
      </c>
      <c r="C59" s="34"/>
      <c r="D59" s="34"/>
      <c r="E59" s="34"/>
      <c r="F59" s="34">
        <f>SUM(F49:F58)</f>
        <v>-283440.2</v>
      </c>
    </row>
    <row r="60" spans="1:6" x14ac:dyDescent="0.25">
      <c r="F60" s="37"/>
    </row>
    <row r="61" spans="1:6" x14ac:dyDescent="0.25">
      <c r="B61" s="14" t="s">
        <v>162</v>
      </c>
      <c r="C61" s="34"/>
      <c r="D61" s="34"/>
      <c r="E61" s="34"/>
      <c r="F61" s="34">
        <f>F23+F47+F59</f>
        <v>2.9999999969732016E-2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Рев24-33</vt:lpstr>
      <vt:lpstr>Сур22-139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Спесивцев Алексей</dc:creator>
  <cp:lastModifiedBy>Спесивцев Алексей</cp:lastModifiedBy>
  <dcterms:created xsi:type="dcterms:W3CDTF">2015-06-05T18:19:34Z</dcterms:created>
  <dcterms:modified xsi:type="dcterms:W3CDTF">2025-02-26T10:09:27Z</dcterms:modified>
</cp:coreProperties>
</file>