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mc:AlternateContent xmlns:mc="http://schemas.openxmlformats.org/markup-compatibility/2006">
    <mc:Choice Requires="x15">
      <x15ac:absPath xmlns:x15ac="http://schemas.microsoft.com/office/spreadsheetml/2010/11/ac" url="/Users/andrewspanjer/Documents/Current Projects/BioE.R/"/>
    </mc:Choice>
  </mc:AlternateContent>
  <bookViews>
    <workbookView xWindow="-25380" yWindow="460" windowWidth="25380" windowHeight="14120" tabRatio="692" activeTab="1"/>
  </bookViews>
  <sheets>
    <sheet name="Original Data" sheetId="1" r:id="rId1"/>
    <sheet name="Master Oto Image Analysis" sheetId="2" r:id="rId2"/>
    <sheet name="DataDictionary" sheetId="7" r:id="rId3"/>
    <sheet name="MIW Summary" sheetId="4" r:id="rId4"/>
    <sheet name="Pivot Table" sheetId="5" r:id="rId5"/>
    <sheet name="Regressions" sheetId="6" r:id="rId6"/>
    <sheet name="BI Values" sheetId="8" r:id="rId7"/>
  </sheets>
  <calcPr calcId="150001" concurrentCalc="0"/>
  <pivotCaches>
    <pivotCache cacheId="4" r:id="rId8"/>
  </pivotCaches>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CU133" i="2" l="1"/>
  <c r="CT133" i="2"/>
  <c r="CS133" i="2"/>
  <c r="CU132" i="2"/>
  <c r="CT132" i="2"/>
  <c r="CS132" i="2"/>
  <c r="CU131" i="2"/>
  <c r="CT131" i="2"/>
  <c r="CS131" i="2"/>
  <c r="CU130" i="2"/>
  <c r="CT130" i="2"/>
  <c r="CS130" i="2"/>
  <c r="CU129" i="2"/>
  <c r="CT129" i="2"/>
  <c r="CS129" i="2"/>
  <c r="CU128" i="2"/>
  <c r="CT128" i="2"/>
  <c r="CS128" i="2"/>
  <c r="CU127" i="2"/>
  <c r="CT127" i="2"/>
  <c r="CS127" i="2"/>
  <c r="CU125" i="2"/>
  <c r="CT125" i="2"/>
  <c r="CS125" i="2"/>
  <c r="CU123" i="2"/>
  <c r="CT123" i="2"/>
  <c r="CS123" i="2"/>
  <c r="CU122" i="2"/>
  <c r="CT122" i="2"/>
  <c r="CS122" i="2"/>
  <c r="CU121" i="2"/>
  <c r="CT121" i="2"/>
  <c r="CS121" i="2"/>
  <c r="CU120" i="2"/>
  <c r="CT120" i="2"/>
  <c r="CS120" i="2"/>
  <c r="CU119" i="2"/>
  <c r="CT119" i="2"/>
  <c r="CS119" i="2"/>
  <c r="CU118" i="2"/>
  <c r="CT118" i="2"/>
  <c r="CS118" i="2"/>
  <c r="CU117" i="2"/>
  <c r="CT117" i="2"/>
  <c r="CS117" i="2"/>
  <c r="CU116" i="2"/>
  <c r="CT116" i="2"/>
  <c r="CS116" i="2"/>
  <c r="CU115" i="2"/>
  <c r="CT115" i="2"/>
  <c r="CS115" i="2"/>
  <c r="CU114" i="2"/>
  <c r="CT114" i="2"/>
  <c r="CS114" i="2"/>
  <c r="CU113" i="2"/>
  <c r="CT113" i="2"/>
  <c r="CS113" i="2"/>
  <c r="CU112" i="2"/>
  <c r="CT112" i="2"/>
  <c r="CS112" i="2"/>
  <c r="CU111" i="2"/>
  <c r="CT111" i="2"/>
  <c r="CS111" i="2"/>
  <c r="CU110" i="2"/>
  <c r="CT110" i="2"/>
  <c r="CS110" i="2"/>
  <c r="CU109" i="2"/>
  <c r="CT109" i="2"/>
  <c r="CS109" i="2"/>
  <c r="CU108" i="2"/>
  <c r="CT108" i="2"/>
  <c r="CS108" i="2"/>
  <c r="CU105" i="2"/>
  <c r="CT105" i="2"/>
  <c r="CS105" i="2"/>
  <c r="CU104" i="2"/>
  <c r="CT104" i="2"/>
  <c r="CS104" i="2"/>
  <c r="CV104" i="2"/>
  <c r="CY104" i="2"/>
  <c r="DB104" i="2"/>
  <c r="CU103" i="2"/>
  <c r="CT103" i="2"/>
  <c r="CS103" i="2"/>
  <c r="CU101" i="2"/>
  <c r="CT101" i="2"/>
  <c r="CS101" i="2"/>
  <c r="CU100" i="2"/>
  <c r="CT100" i="2"/>
  <c r="CS100" i="2"/>
  <c r="CU98" i="2"/>
  <c r="CT98" i="2"/>
  <c r="CS98" i="2"/>
  <c r="CU143" i="2"/>
  <c r="CT143" i="2"/>
  <c r="CS143" i="2"/>
  <c r="CU142" i="2"/>
  <c r="CX142" i="2"/>
  <c r="DA142" i="2"/>
  <c r="DD142" i="2"/>
  <c r="CT142" i="2"/>
  <c r="CS142" i="2"/>
  <c r="CU141" i="2"/>
  <c r="CT141" i="2"/>
  <c r="CW141" i="2"/>
  <c r="CZ141" i="2"/>
  <c r="DC141" i="2"/>
  <c r="CS141" i="2"/>
  <c r="CU140" i="2"/>
  <c r="CT140" i="2"/>
  <c r="CS140" i="2"/>
  <c r="CV140" i="2"/>
  <c r="CY140" i="2"/>
  <c r="DB140" i="2"/>
  <c r="CU139" i="2"/>
  <c r="CT139" i="2"/>
  <c r="CS139" i="2"/>
  <c r="CU138" i="2"/>
  <c r="CX138" i="2"/>
  <c r="DA138" i="2"/>
  <c r="DD138" i="2"/>
  <c r="CT138" i="2"/>
  <c r="CS138" i="2"/>
  <c r="CU137" i="2"/>
  <c r="CT137" i="2"/>
  <c r="CW137" i="2"/>
  <c r="CZ137" i="2"/>
  <c r="DC137" i="2"/>
  <c r="CS137" i="2"/>
  <c r="CU136" i="2"/>
  <c r="CT136" i="2"/>
  <c r="CS136" i="2"/>
  <c r="CV136" i="2"/>
  <c r="CY136" i="2"/>
  <c r="DB136" i="2"/>
  <c r="CU135" i="2"/>
  <c r="CT135" i="2"/>
  <c r="CS135" i="2"/>
  <c r="CU134" i="2"/>
  <c r="CX134" i="2"/>
  <c r="DA134" i="2"/>
  <c r="DD134" i="2"/>
  <c r="CT134" i="2"/>
  <c r="CS134" i="2"/>
  <c r="CW133" i="2"/>
  <c r="CZ133" i="2"/>
  <c r="DC133" i="2"/>
  <c r="CV132" i="2"/>
  <c r="CY132" i="2"/>
  <c r="DB132" i="2"/>
  <c r="CX130" i="2"/>
  <c r="DA130" i="2"/>
  <c r="DD130" i="2"/>
  <c r="CW129" i="2"/>
  <c r="CZ129" i="2"/>
  <c r="DC129" i="2"/>
  <c r="CV128" i="2"/>
  <c r="CY128" i="2"/>
  <c r="DB128" i="2"/>
  <c r="CW125" i="2"/>
  <c r="CZ125" i="2"/>
  <c r="DC125" i="2"/>
  <c r="CX122" i="2"/>
  <c r="DA122" i="2"/>
  <c r="DD122" i="2"/>
  <c r="CW121" i="2"/>
  <c r="CZ121" i="2"/>
  <c r="DC121" i="2"/>
  <c r="CV120" i="2"/>
  <c r="CY120" i="2"/>
  <c r="DB120" i="2"/>
  <c r="CX118" i="2"/>
  <c r="DA118" i="2"/>
  <c r="DD118" i="2"/>
  <c r="CW117" i="2"/>
  <c r="CZ117" i="2"/>
  <c r="DC117" i="2"/>
  <c r="CV116" i="2"/>
  <c r="CY116" i="2"/>
  <c r="DB116" i="2"/>
  <c r="CX114" i="2"/>
  <c r="DA114" i="2"/>
  <c r="DD114" i="2"/>
  <c r="CW113" i="2"/>
  <c r="CZ113" i="2"/>
  <c r="DC113" i="2"/>
  <c r="CV112" i="2"/>
  <c r="CY112" i="2"/>
  <c r="DB112" i="2"/>
  <c r="CX110" i="2"/>
  <c r="DA110" i="2"/>
  <c r="DD110" i="2"/>
  <c r="CW109" i="2"/>
  <c r="CZ109" i="2"/>
  <c r="DC109" i="2"/>
  <c r="CV108" i="2"/>
  <c r="CY108" i="2"/>
  <c r="DB108" i="2"/>
  <c r="CW105" i="2"/>
  <c r="CZ105" i="2"/>
  <c r="DC105" i="2"/>
  <c r="CW101" i="2"/>
  <c r="CZ101" i="2"/>
  <c r="DC101" i="2"/>
  <c r="CV100" i="2"/>
  <c r="CY100" i="2"/>
  <c r="DB100" i="2"/>
  <c r="CX98" i="2"/>
  <c r="DA98" i="2"/>
  <c r="DD98" i="2"/>
  <c r="CU97" i="2"/>
  <c r="CT97" i="2"/>
  <c r="CW97" i="2"/>
  <c r="CZ97" i="2"/>
  <c r="DC97" i="2"/>
  <c r="CS97" i="2"/>
  <c r="CU96" i="2"/>
  <c r="CT96" i="2"/>
  <c r="CS96" i="2"/>
  <c r="CV96" i="2"/>
  <c r="CY96" i="2"/>
  <c r="DB96" i="2"/>
  <c r="CU95" i="2"/>
  <c r="CT95" i="2"/>
  <c r="CS95" i="2"/>
  <c r="CU92" i="2"/>
  <c r="CT92" i="2"/>
  <c r="CS92" i="2"/>
  <c r="CV92" i="2"/>
  <c r="CY92" i="2"/>
  <c r="DB92" i="2"/>
  <c r="CU91" i="2"/>
  <c r="CT91" i="2"/>
  <c r="CS91" i="2"/>
  <c r="CU89" i="2"/>
  <c r="CT89" i="2"/>
  <c r="CW89" i="2"/>
  <c r="CZ89" i="2"/>
  <c r="DC89" i="2"/>
  <c r="CS89" i="2"/>
  <c r="CU88" i="2"/>
  <c r="CT88" i="2"/>
  <c r="CS88" i="2"/>
  <c r="CV88" i="2"/>
  <c r="CY88" i="2"/>
  <c r="DB88" i="2"/>
  <c r="CU87" i="2"/>
  <c r="CT87" i="2"/>
  <c r="CS87" i="2"/>
  <c r="CU86" i="2"/>
  <c r="CX86" i="2"/>
  <c r="DA86" i="2"/>
  <c r="DD86" i="2"/>
  <c r="CT86" i="2"/>
  <c r="CS86" i="2"/>
  <c r="CU85" i="2"/>
  <c r="CT85" i="2"/>
  <c r="CW85" i="2"/>
  <c r="CZ85" i="2"/>
  <c r="DC85" i="2"/>
  <c r="CS85" i="2"/>
  <c r="CU84" i="2"/>
  <c r="CT84" i="2"/>
  <c r="CS84" i="2"/>
  <c r="CV84" i="2"/>
  <c r="CY84" i="2"/>
  <c r="DB84" i="2"/>
  <c r="CU83" i="2"/>
  <c r="CT83" i="2"/>
  <c r="CS83" i="2"/>
  <c r="CU82" i="2"/>
  <c r="CX82" i="2"/>
  <c r="DA82" i="2"/>
  <c r="DD82" i="2"/>
  <c r="CT82" i="2"/>
  <c r="CS82" i="2"/>
  <c r="CU81" i="2"/>
  <c r="CT81" i="2"/>
  <c r="CW81" i="2"/>
  <c r="CZ81" i="2"/>
  <c r="DC81" i="2"/>
  <c r="CS81" i="2"/>
  <c r="CU80" i="2"/>
  <c r="CT80" i="2"/>
  <c r="CS80" i="2"/>
  <c r="CV80" i="2"/>
  <c r="CY80" i="2"/>
  <c r="DB80" i="2"/>
  <c r="CU79" i="2"/>
  <c r="CT79" i="2"/>
  <c r="CS79" i="2"/>
  <c r="CU78" i="2"/>
  <c r="CX78" i="2"/>
  <c r="DA78" i="2"/>
  <c r="DD78" i="2"/>
  <c r="CT78" i="2"/>
  <c r="CS78" i="2"/>
  <c r="CU77" i="2"/>
  <c r="CT77" i="2"/>
  <c r="CW77" i="2"/>
  <c r="CZ77" i="2"/>
  <c r="DC77" i="2"/>
  <c r="CS77" i="2"/>
  <c r="CU76" i="2"/>
  <c r="CT76" i="2"/>
  <c r="CS76" i="2"/>
  <c r="CV76" i="2"/>
  <c r="CY76" i="2"/>
  <c r="DB76" i="2"/>
  <c r="CU75" i="2"/>
  <c r="CT75" i="2"/>
  <c r="CS75" i="2"/>
  <c r="CU74" i="2"/>
  <c r="CX74" i="2"/>
  <c r="DA74" i="2"/>
  <c r="DD74" i="2"/>
  <c r="CT74" i="2"/>
  <c r="CS74" i="2"/>
  <c r="CU73" i="2"/>
  <c r="CT73" i="2"/>
  <c r="CW73" i="2"/>
  <c r="CZ73" i="2"/>
  <c r="DC73" i="2"/>
  <c r="CS73" i="2"/>
  <c r="CU72" i="2"/>
  <c r="CT72" i="2"/>
  <c r="CS72" i="2"/>
  <c r="CV72" i="2"/>
  <c r="CY72" i="2"/>
  <c r="DB72" i="2"/>
  <c r="CU71" i="2"/>
  <c r="CT71" i="2"/>
  <c r="CS71" i="2"/>
  <c r="CU70" i="2"/>
  <c r="CX70" i="2"/>
  <c r="DA70" i="2"/>
  <c r="DD70" i="2"/>
  <c r="CT70" i="2"/>
  <c r="CS70" i="2"/>
  <c r="CU69" i="2"/>
  <c r="CT69" i="2"/>
  <c r="CW69" i="2"/>
  <c r="CZ69" i="2"/>
  <c r="DC69" i="2"/>
  <c r="CS69" i="2"/>
  <c r="CU68" i="2"/>
  <c r="CT68" i="2"/>
  <c r="CS68" i="2"/>
  <c r="CV68" i="2"/>
  <c r="CY68" i="2"/>
  <c r="DB68" i="2"/>
  <c r="CU66" i="2"/>
  <c r="CX66" i="2"/>
  <c r="DA66" i="2"/>
  <c r="DD66" i="2"/>
  <c r="CT66" i="2"/>
  <c r="CS66" i="2"/>
  <c r="CU65" i="2"/>
  <c r="CT65" i="2"/>
  <c r="CW65" i="2"/>
  <c r="CZ65" i="2"/>
  <c r="DC65" i="2"/>
  <c r="CS65" i="2"/>
  <c r="CU64" i="2"/>
  <c r="CT64" i="2"/>
  <c r="CS64" i="2"/>
  <c r="CV64" i="2"/>
  <c r="CY64" i="2"/>
  <c r="DB64" i="2"/>
  <c r="CU63" i="2"/>
  <c r="CT63" i="2"/>
  <c r="CS63" i="2"/>
  <c r="CU62" i="2"/>
  <c r="CX62" i="2"/>
  <c r="DA62" i="2"/>
  <c r="DD62" i="2"/>
  <c r="CT62" i="2"/>
  <c r="CS62" i="2"/>
  <c r="CU61" i="2"/>
  <c r="CT61" i="2"/>
  <c r="CW61" i="2"/>
  <c r="CZ61" i="2"/>
  <c r="DC61" i="2"/>
  <c r="CS61" i="2"/>
  <c r="CU60" i="2"/>
  <c r="CT60" i="2"/>
  <c r="CS60" i="2"/>
  <c r="CV60" i="2"/>
  <c r="CY60" i="2"/>
  <c r="DB60" i="2"/>
  <c r="CU59" i="2"/>
  <c r="CT59" i="2"/>
  <c r="CS59" i="2"/>
  <c r="CU58" i="2"/>
  <c r="CX58" i="2"/>
  <c r="DA58" i="2"/>
  <c r="DD58" i="2"/>
  <c r="CT58" i="2"/>
  <c r="CS58" i="2"/>
  <c r="CU57" i="2"/>
  <c r="CT57" i="2"/>
  <c r="CW57" i="2"/>
  <c r="CZ57" i="2"/>
  <c r="DC57" i="2"/>
  <c r="CS57" i="2"/>
  <c r="CU56" i="2"/>
  <c r="CT56" i="2"/>
  <c r="CS56" i="2"/>
  <c r="CV56" i="2"/>
  <c r="CY56" i="2"/>
  <c r="DB56" i="2"/>
  <c r="CU54" i="2"/>
  <c r="CX54" i="2"/>
  <c r="DA54" i="2"/>
  <c r="DD54" i="2"/>
  <c r="CT54" i="2"/>
  <c r="CS54" i="2"/>
  <c r="CU53" i="2"/>
  <c r="CT53" i="2"/>
  <c r="CW53" i="2"/>
  <c r="CZ53" i="2"/>
  <c r="DC53" i="2"/>
  <c r="CS53" i="2"/>
  <c r="CU52" i="2"/>
  <c r="CT52" i="2"/>
  <c r="CS52" i="2"/>
  <c r="CV52" i="2"/>
  <c r="CY52" i="2"/>
  <c r="DB52" i="2"/>
  <c r="CU51" i="2"/>
  <c r="CT51" i="2"/>
  <c r="CS51" i="2"/>
  <c r="CU50" i="2"/>
  <c r="CX50" i="2"/>
  <c r="DA50" i="2"/>
  <c r="DD50" i="2"/>
  <c r="CT50" i="2"/>
  <c r="CS50" i="2"/>
  <c r="CU49" i="2"/>
  <c r="CT49" i="2"/>
  <c r="CW49" i="2"/>
  <c r="CZ49" i="2"/>
  <c r="DC49" i="2"/>
  <c r="CS49" i="2"/>
  <c r="CU48" i="2"/>
  <c r="CT48" i="2"/>
  <c r="CS48" i="2"/>
  <c r="CV48" i="2"/>
  <c r="CY48" i="2"/>
  <c r="DB48" i="2"/>
  <c r="CU47" i="2"/>
  <c r="CT47" i="2"/>
  <c r="CS47" i="2"/>
  <c r="CU46" i="2"/>
  <c r="CX46" i="2"/>
  <c r="DA46" i="2"/>
  <c r="DD46" i="2"/>
  <c r="CT46" i="2"/>
  <c r="CS46" i="2"/>
  <c r="CU45" i="2"/>
  <c r="CT45" i="2"/>
  <c r="CW45" i="2"/>
  <c r="CZ45" i="2"/>
  <c r="DC45" i="2"/>
  <c r="CS45" i="2"/>
  <c r="CU44" i="2"/>
  <c r="CT44" i="2"/>
  <c r="CS44" i="2"/>
  <c r="CV44" i="2"/>
  <c r="CY44" i="2"/>
  <c r="DB44" i="2"/>
  <c r="CU43" i="2"/>
  <c r="CT43" i="2"/>
  <c r="CS43" i="2"/>
  <c r="CU42" i="2"/>
  <c r="CX42" i="2"/>
  <c r="DA42" i="2"/>
  <c r="DD42" i="2"/>
  <c r="CT42" i="2"/>
  <c r="CS42" i="2"/>
  <c r="CU41" i="2"/>
  <c r="CT41" i="2"/>
  <c r="CW41" i="2"/>
  <c r="CZ41" i="2"/>
  <c r="DC41" i="2"/>
  <c r="CS41" i="2"/>
  <c r="CU40" i="2"/>
  <c r="CT40" i="2"/>
  <c r="CS40" i="2"/>
  <c r="CV40" i="2"/>
  <c r="CY40" i="2"/>
  <c r="DB40" i="2"/>
  <c r="CU39" i="2"/>
  <c r="CT39" i="2"/>
  <c r="CS39" i="2"/>
  <c r="CU38" i="2"/>
  <c r="CX38" i="2"/>
  <c r="DA38" i="2"/>
  <c r="DD38" i="2"/>
  <c r="CT38" i="2"/>
  <c r="CS38" i="2"/>
  <c r="CU37" i="2"/>
  <c r="CT37" i="2"/>
  <c r="CW37" i="2"/>
  <c r="CZ37" i="2"/>
  <c r="DC37" i="2"/>
  <c r="CS37" i="2"/>
  <c r="CU36" i="2"/>
  <c r="CT36" i="2"/>
  <c r="CS36" i="2"/>
  <c r="CV36" i="2"/>
  <c r="CY36" i="2"/>
  <c r="DB36" i="2"/>
  <c r="CU35" i="2"/>
  <c r="CT35" i="2"/>
  <c r="CS35" i="2"/>
  <c r="CU34" i="2"/>
  <c r="CX34" i="2"/>
  <c r="DA34" i="2"/>
  <c r="DD34" i="2"/>
  <c r="CT34" i="2"/>
  <c r="CS34" i="2"/>
  <c r="CU33" i="2"/>
  <c r="CT33" i="2"/>
  <c r="CW33" i="2"/>
  <c r="CZ33" i="2"/>
  <c r="DC33" i="2"/>
  <c r="CS33" i="2"/>
  <c r="CU32" i="2"/>
  <c r="CT32" i="2"/>
  <c r="CS32" i="2"/>
  <c r="CV32" i="2"/>
  <c r="CY32" i="2"/>
  <c r="DB32" i="2"/>
  <c r="CU31" i="2"/>
  <c r="CT31" i="2"/>
  <c r="CS31" i="2"/>
  <c r="CU30" i="2"/>
  <c r="CX30" i="2"/>
  <c r="DA30" i="2"/>
  <c r="DD30" i="2"/>
  <c r="CT30" i="2"/>
  <c r="CS30" i="2"/>
  <c r="CU29" i="2"/>
  <c r="CT29" i="2"/>
  <c r="CW29" i="2"/>
  <c r="CZ29" i="2"/>
  <c r="DC29" i="2"/>
  <c r="CS29" i="2"/>
  <c r="CU28" i="2"/>
  <c r="CT28" i="2"/>
  <c r="CS28" i="2"/>
  <c r="CV28" i="2"/>
  <c r="CY28" i="2"/>
  <c r="DB28" i="2"/>
  <c r="CU27" i="2"/>
  <c r="CT27" i="2"/>
  <c r="CS27" i="2"/>
  <c r="CU26" i="2"/>
  <c r="CX26" i="2"/>
  <c r="DA26" i="2"/>
  <c r="DD26" i="2"/>
  <c r="CT26" i="2"/>
  <c r="CS26" i="2"/>
  <c r="CU25" i="2"/>
  <c r="CT25" i="2"/>
  <c r="CW25" i="2"/>
  <c r="CZ25" i="2"/>
  <c r="DC25" i="2"/>
  <c r="CS25" i="2"/>
  <c r="CU24" i="2"/>
  <c r="CT24" i="2"/>
  <c r="CS24" i="2"/>
  <c r="CV24" i="2"/>
  <c r="CY24" i="2"/>
  <c r="DB24" i="2"/>
  <c r="CU23" i="2"/>
  <c r="CT23" i="2"/>
  <c r="CS23" i="2"/>
  <c r="CU22" i="2"/>
  <c r="CX22" i="2"/>
  <c r="DA22" i="2"/>
  <c r="DD22" i="2"/>
  <c r="CT22" i="2"/>
  <c r="CS22" i="2"/>
  <c r="CU21" i="2"/>
  <c r="CT21" i="2"/>
  <c r="CW21" i="2"/>
  <c r="CZ21" i="2"/>
  <c r="DC21" i="2"/>
  <c r="CS21" i="2"/>
  <c r="CU20" i="2"/>
  <c r="CT20" i="2"/>
  <c r="CS20" i="2"/>
  <c r="CV20" i="2"/>
  <c r="CY20" i="2"/>
  <c r="DB20" i="2"/>
  <c r="CU19" i="2"/>
  <c r="CT19" i="2"/>
  <c r="CS19" i="2"/>
  <c r="CU18" i="2"/>
  <c r="CX18" i="2"/>
  <c r="DA18" i="2"/>
  <c r="DD18" i="2"/>
  <c r="CT18" i="2"/>
  <c r="CS18" i="2"/>
  <c r="CU17" i="2"/>
  <c r="CT17" i="2"/>
  <c r="CW17" i="2"/>
  <c r="CZ17" i="2"/>
  <c r="DC17" i="2"/>
  <c r="CS17" i="2"/>
  <c r="CU16" i="2"/>
  <c r="CT16" i="2"/>
  <c r="CS16" i="2"/>
  <c r="CV16" i="2"/>
  <c r="CY16" i="2"/>
  <c r="DB16" i="2"/>
  <c r="CU15" i="2"/>
  <c r="CT15" i="2"/>
  <c r="CS15" i="2"/>
  <c r="CU14" i="2"/>
  <c r="CX14" i="2"/>
  <c r="DA14" i="2"/>
  <c r="DD14" i="2"/>
  <c r="CT14" i="2"/>
  <c r="CS14" i="2"/>
  <c r="CU13" i="2"/>
  <c r="CT13" i="2"/>
  <c r="CW13" i="2"/>
  <c r="CZ13" i="2"/>
  <c r="DC13" i="2"/>
  <c r="CS13" i="2"/>
  <c r="CU12" i="2"/>
  <c r="CT12" i="2"/>
  <c r="CS12" i="2"/>
  <c r="CV12" i="2"/>
  <c r="CY12" i="2"/>
  <c r="DB12" i="2"/>
  <c r="CU11" i="2"/>
  <c r="CT11" i="2"/>
  <c r="CS11" i="2"/>
  <c r="CU10" i="2"/>
  <c r="CX10" i="2"/>
  <c r="DA10" i="2"/>
  <c r="DD10" i="2"/>
  <c r="CT10" i="2"/>
  <c r="CS10" i="2"/>
  <c r="CU9" i="2"/>
  <c r="CT9" i="2"/>
  <c r="CW9" i="2"/>
  <c r="CZ9" i="2"/>
  <c r="DC9" i="2"/>
  <c r="CS9" i="2"/>
  <c r="CU8" i="2"/>
  <c r="CT8" i="2"/>
  <c r="CS8" i="2"/>
  <c r="CV8" i="2"/>
  <c r="CY8" i="2"/>
  <c r="DB8" i="2"/>
  <c r="CU7" i="2"/>
  <c r="CT7" i="2"/>
  <c r="CS7" i="2"/>
  <c r="CU6" i="2"/>
  <c r="CX6" i="2"/>
  <c r="DA6" i="2"/>
  <c r="DD6" i="2"/>
  <c r="CT6" i="2"/>
  <c r="CW6" i="2"/>
  <c r="CZ6" i="2"/>
  <c r="DC6" i="2"/>
  <c r="CS6" i="2"/>
  <c r="CV6" i="2"/>
  <c r="CY6" i="2"/>
  <c r="DB6" i="2"/>
  <c r="CX143" i="2"/>
  <c r="DA143" i="2"/>
  <c r="DD143" i="2"/>
  <c r="CW143" i="2"/>
  <c r="CZ143" i="2"/>
  <c r="DC143" i="2"/>
  <c r="CV143" i="2"/>
  <c r="CY143" i="2"/>
  <c r="DB143" i="2"/>
  <c r="CW142" i="2"/>
  <c r="CZ142" i="2"/>
  <c r="DC142" i="2"/>
  <c r="CV142" i="2"/>
  <c r="CY142" i="2"/>
  <c r="DB142" i="2"/>
  <c r="CX141" i="2"/>
  <c r="DA141" i="2"/>
  <c r="DD141" i="2"/>
  <c r="CV141" i="2"/>
  <c r="CY141" i="2"/>
  <c r="DB141" i="2"/>
  <c r="CX140" i="2"/>
  <c r="DA140" i="2"/>
  <c r="DD140" i="2"/>
  <c r="CW140" i="2"/>
  <c r="CZ140" i="2"/>
  <c r="DC140" i="2"/>
  <c r="CX139" i="2"/>
  <c r="DA139" i="2"/>
  <c r="DD139" i="2"/>
  <c r="CW139" i="2"/>
  <c r="CZ139" i="2"/>
  <c r="DC139" i="2"/>
  <c r="CV139" i="2"/>
  <c r="CY139" i="2"/>
  <c r="DB139" i="2"/>
  <c r="CW138" i="2"/>
  <c r="CZ138" i="2"/>
  <c r="DC138" i="2"/>
  <c r="CV138" i="2"/>
  <c r="CY138" i="2"/>
  <c r="DB138" i="2"/>
  <c r="CX137" i="2"/>
  <c r="DA137" i="2"/>
  <c r="DD137" i="2"/>
  <c r="CV137" i="2"/>
  <c r="CY137" i="2"/>
  <c r="DB137" i="2"/>
  <c r="CX136" i="2"/>
  <c r="DA136" i="2"/>
  <c r="DD136" i="2"/>
  <c r="CW136" i="2"/>
  <c r="CZ136" i="2"/>
  <c r="DC136" i="2"/>
  <c r="CX135" i="2"/>
  <c r="DA135" i="2"/>
  <c r="DD135" i="2"/>
  <c r="CW135" i="2"/>
  <c r="CZ135" i="2"/>
  <c r="DC135" i="2"/>
  <c r="CV135" i="2"/>
  <c r="CY135" i="2"/>
  <c r="DB135" i="2"/>
  <c r="CW134" i="2"/>
  <c r="CZ134" i="2"/>
  <c r="DC134" i="2"/>
  <c r="CV134" i="2"/>
  <c r="CY134" i="2"/>
  <c r="DB134" i="2"/>
  <c r="CX133" i="2"/>
  <c r="DA133" i="2"/>
  <c r="DD133" i="2"/>
  <c r="CV133" i="2"/>
  <c r="CY133" i="2"/>
  <c r="DB133" i="2"/>
  <c r="CX132" i="2"/>
  <c r="DA132" i="2"/>
  <c r="DD132" i="2"/>
  <c r="CW132" i="2"/>
  <c r="CZ132" i="2"/>
  <c r="DC132" i="2"/>
  <c r="CX131" i="2"/>
  <c r="DA131" i="2"/>
  <c r="DD131" i="2"/>
  <c r="CW131" i="2"/>
  <c r="CZ131" i="2"/>
  <c r="DC131" i="2"/>
  <c r="CV131" i="2"/>
  <c r="CY131" i="2"/>
  <c r="DB131" i="2"/>
  <c r="CW130" i="2"/>
  <c r="CZ130" i="2"/>
  <c r="DC130" i="2"/>
  <c r="CV130" i="2"/>
  <c r="CY130" i="2"/>
  <c r="DB130" i="2"/>
  <c r="CX129" i="2"/>
  <c r="DA129" i="2"/>
  <c r="DD129" i="2"/>
  <c r="CV129" i="2"/>
  <c r="CY129" i="2"/>
  <c r="DB129" i="2"/>
  <c r="CX128" i="2"/>
  <c r="DA128" i="2"/>
  <c r="DD128" i="2"/>
  <c r="CW128" i="2"/>
  <c r="CZ128" i="2"/>
  <c r="DC128" i="2"/>
  <c r="CX127" i="2"/>
  <c r="DA127" i="2"/>
  <c r="DD127" i="2"/>
  <c r="CW127" i="2"/>
  <c r="CZ127" i="2"/>
  <c r="DC127" i="2"/>
  <c r="CV127" i="2"/>
  <c r="CY127" i="2"/>
  <c r="DB127" i="2"/>
  <c r="CX125" i="2"/>
  <c r="DA125" i="2"/>
  <c r="DD125" i="2"/>
  <c r="CV125" i="2"/>
  <c r="CY125" i="2"/>
  <c r="DB125" i="2"/>
  <c r="CX123" i="2"/>
  <c r="DA123" i="2"/>
  <c r="DD123" i="2"/>
  <c r="CW123" i="2"/>
  <c r="CZ123" i="2"/>
  <c r="DC123" i="2"/>
  <c r="CV123" i="2"/>
  <c r="CY123" i="2"/>
  <c r="DB123" i="2"/>
  <c r="CW122" i="2"/>
  <c r="CZ122" i="2"/>
  <c r="DC122" i="2"/>
  <c r="CV122" i="2"/>
  <c r="CY122" i="2"/>
  <c r="DB122" i="2"/>
  <c r="CX121" i="2"/>
  <c r="DA121" i="2"/>
  <c r="DD121" i="2"/>
  <c r="CV121" i="2"/>
  <c r="CY121" i="2"/>
  <c r="DB121" i="2"/>
  <c r="CX120" i="2"/>
  <c r="DA120" i="2"/>
  <c r="DD120" i="2"/>
  <c r="CW120" i="2"/>
  <c r="CZ120" i="2"/>
  <c r="DC120" i="2"/>
  <c r="CX119" i="2"/>
  <c r="DA119" i="2"/>
  <c r="DD119" i="2"/>
  <c r="CW119" i="2"/>
  <c r="CZ119" i="2"/>
  <c r="DC119" i="2"/>
  <c r="CV119" i="2"/>
  <c r="CY119" i="2"/>
  <c r="DB119" i="2"/>
  <c r="CW118" i="2"/>
  <c r="CZ118" i="2"/>
  <c r="DC118" i="2"/>
  <c r="CV118" i="2"/>
  <c r="CY118" i="2"/>
  <c r="DB118" i="2"/>
  <c r="CX117" i="2"/>
  <c r="DA117" i="2"/>
  <c r="DD117" i="2"/>
  <c r="CV117" i="2"/>
  <c r="CY117" i="2"/>
  <c r="DB117" i="2"/>
  <c r="CX116" i="2"/>
  <c r="DA116" i="2"/>
  <c r="DD116" i="2"/>
  <c r="CW116" i="2"/>
  <c r="CZ116" i="2"/>
  <c r="DC116" i="2"/>
  <c r="CX115" i="2"/>
  <c r="DA115" i="2"/>
  <c r="DD115" i="2"/>
  <c r="CW115" i="2"/>
  <c r="CZ115" i="2"/>
  <c r="DC115" i="2"/>
  <c r="CV115" i="2"/>
  <c r="CY115" i="2"/>
  <c r="DB115" i="2"/>
  <c r="CW114" i="2"/>
  <c r="CZ114" i="2"/>
  <c r="DC114" i="2"/>
  <c r="CV114" i="2"/>
  <c r="CY114" i="2"/>
  <c r="DB114" i="2"/>
  <c r="CX113" i="2"/>
  <c r="DA113" i="2"/>
  <c r="DD113" i="2"/>
  <c r="CV113" i="2"/>
  <c r="CY113" i="2"/>
  <c r="DB113" i="2"/>
  <c r="CX112" i="2"/>
  <c r="DA112" i="2"/>
  <c r="DD112" i="2"/>
  <c r="CW112" i="2"/>
  <c r="CZ112" i="2"/>
  <c r="DC112" i="2"/>
  <c r="CX111" i="2"/>
  <c r="DA111" i="2"/>
  <c r="DD111" i="2"/>
  <c r="CW111" i="2"/>
  <c r="CZ111" i="2"/>
  <c r="DC111" i="2"/>
  <c r="CV111" i="2"/>
  <c r="CY111" i="2"/>
  <c r="DB111" i="2"/>
  <c r="CW110" i="2"/>
  <c r="CZ110" i="2"/>
  <c r="DC110" i="2"/>
  <c r="CV110" i="2"/>
  <c r="CY110" i="2"/>
  <c r="DB110" i="2"/>
  <c r="CX109" i="2"/>
  <c r="DA109" i="2"/>
  <c r="DD109" i="2"/>
  <c r="CV109" i="2"/>
  <c r="CY109" i="2"/>
  <c r="DB109" i="2"/>
  <c r="CX108" i="2"/>
  <c r="DA108" i="2"/>
  <c r="DD108" i="2"/>
  <c r="CW108" i="2"/>
  <c r="CZ108" i="2"/>
  <c r="DC108" i="2"/>
  <c r="CX105" i="2"/>
  <c r="DA105" i="2"/>
  <c r="DD105" i="2"/>
  <c r="CV105" i="2"/>
  <c r="CY105" i="2"/>
  <c r="DB105" i="2"/>
  <c r="CX104" i="2"/>
  <c r="DA104" i="2"/>
  <c r="DD104" i="2"/>
  <c r="CW104" i="2"/>
  <c r="CZ104" i="2"/>
  <c r="DC104" i="2"/>
  <c r="CX103" i="2"/>
  <c r="DA103" i="2"/>
  <c r="DD103" i="2"/>
  <c r="CW103" i="2"/>
  <c r="CZ103" i="2"/>
  <c r="DC103" i="2"/>
  <c r="CV103" i="2"/>
  <c r="CY103" i="2"/>
  <c r="DB103" i="2"/>
  <c r="CX101" i="2"/>
  <c r="DA101" i="2"/>
  <c r="DD101" i="2"/>
  <c r="CV101" i="2"/>
  <c r="CY101" i="2"/>
  <c r="DB101" i="2"/>
  <c r="CX100" i="2"/>
  <c r="DA100" i="2"/>
  <c r="DD100" i="2"/>
  <c r="CW100" i="2"/>
  <c r="CZ100" i="2"/>
  <c r="DC100" i="2"/>
  <c r="CW98" i="2"/>
  <c r="CZ98" i="2"/>
  <c r="DC98" i="2"/>
  <c r="CV98" i="2"/>
  <c r="CY98" i="2"/>
  <c r="DB98" i="2"/>
  <c r="CX97" i="2"/>
  <c r="DA97" i="2"/>
  <c r="DD97" i="2"/>
  <c r="CV97" i="2"/>
  <c r="CY97" i="2"/>
  <c r="DB97" i="2"/>
  <c r="CX96" i="2"/>
  <c r="DA96" i="2"/>
  <c r="DD96" i="2"/>
  <c r="CW96" i="2"/>
  <c r="CZ96" i="2"/>
  <c r="DC96" i="2"/>
  <c r="CX95" i="2"/>
  <c r="DA95" i="2"/>
  <c r="DD95" i="2"/>
  <c r="CW95" i="2"/>
  <c r="CZ95" i="2"/>
  <c r="DC95" i="2"/>
  <c r="CV95" i="2"/>
  <c r="CY95" i="2"/>
  <c r="DB95" i="2"/>
  <c r="CX92" i="2"/>
  <c r="DA92" i="2"/>
  <c r="DD92" i="2"/>
  <c r="CW92" i="2"/>
  <c r="CZ92" i="2"/>
  <c r="DC92" i="2"/>
  <c r="CX91" i="2"/>
  <c r="DA91" i="2"/>
  <c r="DD91" i="2"/>
  <c r="CW91" i="2"/>
  <c r="CZ91" i="2"/>
  <c r="DC91" i="2"/>
  <c r="CV91" i="2"/>
  <c r="CY91" i="2"/>
  <c r="DB91" i="2"/>
  <c r="CX89" i="2"/>
  <c r="DA89" i="2"/>
  <c r="DD89" i="2"/>
  <c r="CV89" i="2"/>
  <c r="CY89" i="2"/>
  <c r="DB89" i="2"/>
  <c r="CX88" i="2"/>
  <c r="DA88" i="2"/>
  <c r="DD88" i="2"/>
  <c r="CW88" i="2"/>
  <c r="CZ88" i="2"/>
  <c r="DC88" i="2"/>
  <c r="CX87" i="2"/>
  <c r="DA87" i="2"/>
  <c r="DD87" i="2"/>
  <c r="CW87" i="2"/>
  <c r="CZ87" i="2"/>
  <c r="DC87" i="2"/>
  <c r="CV87" i="2"/>
  <c r="CY87" i="2"/>
  <c r="DB87" i="2"/>
  <c r="CW86" i="2"/>
  <c r="CZ86" i="2"/>
  <c r="DC86" i="2"/>
  <c r="CV86" i="2"/>
  <c r="CY86" i="2"/>
  <c r="DB86" i="2"/>
  <c r="CX85" i="2"/>
  <c r="DA85" i="2"/>
  <c r="DD85" i="2"/>
  <c r="CV85" i="2"/>
  <c r="CY85" i="2"/>
  <c r="DB85" i="2"/>
  <c r="CX84" i="2"/>
  <c r="DA84" i="2"/>
  <c r="DD84" i="2"/>
  <c r="CW84" i="2"/>
  <c r="CZ84" i="2"/>
  <c r="DC84" i="2"/>
  <c r="CX83" i="2"/>
  <c r="DA83" i="2"/>
  <c r="DD83" i="2"/>
  <c r="CW83" i="2"/>
  <c r="CZ83" i="2"/>
  <c r="DC83" i="2"/>
  <c r="CV83" i="2"/>
  <c r="CY83" i="2"/>
  <c r="DB83" i="2"/>
  <c r="CW82" i="2"/>
  <c r="CZ82" i="2"/>
  <c r="DC82" i="2"/>
  <c r="CV82" i="2"/>
  <c r="CY82" i="2"/>
  <c r="DB82" i="2"/>
  <c r="CX81" i="2"/>
  <c r="DA81" i="2"/>
  <c r="DD81" i="2"/>
  <c r="CV81" i="2"/>
  <c r="CY81" i="2"/>
  <c r="DB81" i="2"/>
  <c r="CX80" i="2"/>
  <c r="DA80" i="2"/>
  <c r="DD80" i="2"/>
  <c r="CW80" i="2"/>
  <c r="CZ80" i="2"/>
  <c r="DC80" i="2"/>
  <c r="CX79" i="2"/>
  <c r="DA79" i="2"/>
  <c r="DD79" i="2"/>
  <c r="CW79" i="2"/>
  <c r="CZ79" i="2"/>
  <c r="DC79" i="2"/>
  <c r="CV79" i="2"/>
  <c r="CY79" i="2"/>
  <c r="DB79" i="2"/>
  <c r="CW78" i="2"/>
  <c r="CZ78" i="2"/>
  <c r="DC78" i="2"/>
  <c r="CV78" i="2"/>
  <c r="CY78" i="2"/>
  <c r="DB78" i="2"/>
  <c r="CX77" i="2"/>
  <c r="DA77" i="2"/>
  <c r="DD77" i="2"/>
  <c r="CV77" i="2"/>
  <c r="CY77" i="2"/>
  <c r="DB77" i="2"/>
  <c r="CX76" i="2"/>
  <c r="DA76" i="2"/>
  <c r="DD76" i="2"/>
  <c r="CW76" i="2"/>
  <c r="CZ76" i="2"/>
  <c r="DC76" i="2"/>
  <c r="CX75" i="2"/>
  <c r="DA75" i="2"/>
  <c r="DD75" i="2"/>
  <c r="CW75" i="2"/>
  <c r="CZ75" i="2"/>
  <c r="DC75" i="2"/>
  <c r="CV75" i="2"/>
  <c r="CY75" i="2"/>
  <c r="DB75" i="2"/>
  <c r="CW74" i="2"/>
  <c r="CZ74" i="2"/>
  <c r="DC74" i="2"/>
  <c r="CV74" i="2"/>
  <c r="CY74" i="2"/>
  <c r="DB74" i="2"/>
  <c r="CX73" i="2"/>
  <c r="DA73" i="2"/>
  <c r="DD73" i="2"/>
  <c r="CV73" i="2"/>
  <c r="CY73" i="2"/>
  <c r="DB73" i="2"/>
  <c r="CX72" i="2"/>
  <c r="DA72" i="2"/>
  <c r="DD72" i="2"/>
  <c r="CW72" i="2"/>
  <c r="CZ72" i="2"/>
  <c r="DC72" i="2"/>
  <c r="CX71" i="2"/>
  <c r="DA71" i="2"/>
  <c r="DD71" i="2"/>
  <c r="CW71" i="2"/>
  <c r="CZ71" i="2"/>
  <c r="DC71" i="2"/>
  <c r="CV71" i="2"/>
  <c r="CY71" i="2"/>
  <c r="DB71" i="2"/>
  <c r="CW70" i="2"/>
  <c r="CZ70" i="2"/>
  <c r="DC70" i="2"/>
  <c r="CV70" i="2"/>
  <c r="CY70" i="2"/>
  <c r="DB70" i="2"/>
  <c r="CX69" i="2"/>
  <c r="DA69" i="2"/>
  <c r="DD69" i="2"/>
  <c r="CV69" i="2"/>
  <c r="CY69" i="2"/>
  <c r="DB69" i="2"/>
  <c r="CX68" i="2"/>
  <c r="DA68" i="2"/>
  <c r="DD68" i="2"/>
  <c r="CW68" i="2"/>
  <c r="CZ68" i="2"/>
  <c r="DC68" i="2"/>
  <c r="CW66" i="2"/>
  <c r="CZ66" i="2"/>
  <c r="DC66" i="2"/>
  <c r="CV66" i="2"/>
  <c r="CY66" i="2"/>
  <c r="DB66" i="2"/>
  <c r="CX65" i="2"/>
  <c r="DA65" i="2"/>
  <c r="DD65" i="2"/>
  <c r="CV65" i="2"/>
  <c r="CY65" i="2"/>
  <c r="DB65" i="2"/>
  <c r="CX64" i="2"/>
  <c r="DA64" i="2"/>
  <c r="DD64" i="2"/>
  <c r="CW64" i="2"/>
  <c r="CZ64" i="2"/>
  <c r="DC64" i="2"/>
  <c r="CX63" i="2"/>
  <c r="DA63" i="2"/>
  <c r="DD63" i="2"/>
  <c r="CW63" i="2"/>
  <c r="CZ63" i="2"/>
  <c r="DC63" i="2"/>
  <c r="CV63" i="2"/>
  <c r="CY63" i="2"/>
  <c r="DB63" i="2"/>
  <c r="CW62" i="2"/>
  <c r="CZ62" i="2"/>
  <c r="DC62" i="2"/>
  <c r="CV62" i="2"/>
  <c r="CY62" i="2"/>
  <c r="DB62" i="2"/>
  <c r="CX61" i="2"/>
  <c r="DA61" i="2"/>
  <c r="DD61" i="2"/>
  <c r="CV61" i="2"/>
  <c r="CY61" i="2"/>
  <c r="DB61" i="2"/>
  <c r="CX60" i="2"/>
  <c r="DA60" i="2"/>
  <c r="DD60" i="2"/>
  <c r="CW60" i="2"/>
  <c r="CZ60" i="2"/>
  <c r="DC60" i="2"/>
  <c r="CX59" i="2"/>
  <c r="DA59" i="2"/>
  <c r="DD59" i="2"/>
  <c r="CW59" i="2"/>
  <c r="CZ59" i="2"/>
  <c r="DC59" i="2"/>
  <c r="CV59" i="2"/>
  <c r="CY59" i="2"/>
  <c r="DB59" i="2"/>
  <c r="CW58" i="2"/>
  <c r="CZ58" i="2"/>
  <c r="DC58" i="2"/>
  <c r="CV58" i="2"/>
  <c r="CY58" i="2"/>
  <c r="DB58" i="2"/>
  <c r="CX57" i="2"/>
  <c r="DA57" i="2"/>
  <c r="DD57" i="2"/>
  <c r="CV57" i="2"/>
  <c r="CY57" i="2"/>
  <c r="DB57" i="2"/>
  <c r="CX56" i="2"/>
  <c r="DA56" i="2"/>
  <c r="DD56" i="2"/>
  <c r="CW56" i="2"/>
  <c r="CZ56" i="2"/>
  <c r="DC56" i="2"/>
  <c r="CW54" i="2"/>
  <c r="CZ54" i="2"/>
  <c r="DC54" i="2"/>
  <c r="CV54" i="2"/>
  <c r="CY54" i="2"/>
  <c r="DB54" i="2"/>
  <c r="CX53" i="2"/>
  <c r="DA53" i="2"/>
  <c r="DD53" i="2"/>
  <c r="CV53" i="2"/>
  <c r="CY53" i="2"/>
  <c r="DB53" i="2"/>
  <c r="CX52" i="2"/>
  <c r="DA52" i="2"/>
  <c r="DD52" i="2"/>
  <c r="CW52" i="2"/>
  <c r="CZ52" i="2"/>
  <c r="DC52" i="2"/>
  <c r="CX51" i="2"/>
  <c r="DA51" i="2"/>
  <c r="DD51" i="2"/>
  <c r="CW51" i="2"/>
  <c r="CZ51" i="2"/>
  <c r="DC51" i="2"/>
  <c r="CV51" i="2"/>
  <c r="CY51" i="2"/>
  <c r="DB51" i="2"/>
  <c r="CW50" i="2"/>
  <c r="CZ50" i="2"/>
  <c r="DC50" i="2"/>
  <c r="CV50" i="2"/>
  <c r="CY50" i="2"/>
  <c r="DB50" i="2"/>
  <c r="CX49" i="2"/>
  <c r="DA49" i="2"/>
  <c r="DD49" i="2"/>
  <c r="CV49" i="2"/>
  <c r="CY49" i="2"/>
  <c r="DB49" i="2"/>
  <c r="CX48" i="2"/>
  <c r="DA48" i="2"/>
  <c r="DD48" i="2"/>
  <c r="CW48" i="2"/>
  <c r="CZ48" i="2"/>
  <c r="DC48" i="2"/>
  <c r="CX47" i="2"/>
  <c r="DA47" i="2"/>
  <c r="DD47" i="2"/>
  <c r="CW47" i="2"/>
  <c r="CZ47" i="2"/>
  <c r="DC47" i="2"/>
  <c r="CV47" i="2"/>
  <c r="CY47" i="2"/>
  <c r="DB47" i="2"/>
  <c r="CW46" i="2"/>
  <c r="CZ46" i="2"/>
  <c r="DC46" i="2"/>
  <c r="CV46" i="2"/>
  <c r="CY46" i="2"/>
  <c r="DB46" i="2"/>
  <c r="CX45" i="2"/>
  <c r="DA45" i="2"/>
  <c r="DD45" i="2"/>
  <c r="CV45" i="2"/>
  <c r="CY45" i="2"/>
  <c r="DB45" i="2"/>
  <c r="CX44" i="2"/>
  <c r="DA44" i="2"/>
  <c r="DD44" i="2"/>
  <c r="CW44" i="2"/>
  <c r="CZ44" i="2"/>
  <c r="DC44" i="2"/>
  <c r="CX43" i="2"/>
  <c r="DA43" i="2"/>
  <c r="DD43" i="2"/>
  <c r="CW43" i="2"/>
  <c r="CZ43" i="2"/>
  <c r="DC43" i="2"/>
  <c r="CV43" i="2"/>
  <c r="CY43" i="2"/>
  <c r="DB43" i="2"/>
  <c r="CW42" i="2"/>
  <c r="CZ42" i="2"/>
  <c r="DC42" i="2"/>
  <c r="CV42" i="2"/>
  <c r="CY42" i="2"/>
  <c r="DB42" i="2"/>
  <c r="CX41" i="2"/>
  <c r="DA41" i="2"/>
  <c r="DD41" i="2"/>
  <c r="CV41" i="2"/>
  <c r="CY41" i="2"/>
  <c r="DB41" i="2"/>
  <c r="CX40" i="2"/>
  <c r="DA40" i="2"/>
  <c r="DD40" i="2"/>
  <c r="CW40" i="2"/>
  <c r="CZ40" i="2"/>
  <c r="DC40" i="2"/>
  <c r="CX39" i="2"/>
  <c r="DA39" i="2"/>
  <c r="DD39" i="2"/>
  <c r="CW39" i="2"/>
  <c r="CZ39" i="2"/>
  <c r="DC39" i="2"/>
  <c r="CV39" i="2"/>
  <c r="CY39" i="2"/>
  <c r="DB39" i="2"/>
  <c r="CW38" i="2"/>
  <c r="CZ38" i="2"/>
  <c r="DC38" i="2"/>
  <c r="CV38" i="2"/>
  <c r="CY38" i="2"/>
  <c r="DB38" i="2"/>
  <c r="CX37" i="2"/>
  <c r="DA37" i="2"/>
  <c r="DD37" i="2"/>
  <c r="CV37" i="2"/>
  <c r="CY37" i="2"/>
  <c r="DB37" i="2"/>
  <c r="CX36" i="2"/>
  <c r="DA36" i="2"/>
  <c r="DD36" i="2"/>
  <c r="CW36" i="2"/>
  <c r="CZ36" i="2"/>
  <c r="DC36" i="2"/>
  <c r="CX35" i="2"/>
  <c r="DA35" i="2"/>
  <c r="DD35" i="2"/>
  <c r="CW35" i="2"/>
  <c r="CZ35" i="2"/>
  <c r="DC35" i="2"/>
  <c r="CV35" i="2"/>
  <c r="CY35" i="2"/>
  <c r="DB35" i="2"/>
  <c r="CW34" i="2"/>
  <c r="CZ34" i="2"/>
  <c r="DC34" i="2"/>
  <c r="CV34" i="2"/>
  <c r="CY34" i="2"/>
  <c r="DB34" i="2"/>
  <c r="CX33" i="2"/>
  <c r="DA33" i="2"/>
  <c r="DD33" i="2"/>
  <c r="CV33" i="2"/>
  <c r="CY33" i="2"/>
  <c r="DB33" i="2"/>
  <c r="CX32" i="2"/>
  <c r="DA32" i="2"/>
  <c r="DD32" i="2"/>
  <c r="CW32" i="2"/>
  <c r="CZ32" i="2"/>
  <c r="DC32" i="2"/>
  <c r="CX31" i="2"/>
  <c r="DA31" i="2"/>
  <c r="DD31" i="2"/>
  <c r="CW31" i="2"/>
  <c r="CZ31" i="2"/>
  <c r="DC31" i="2"/>
  <c r="CV31" i="2"/>
  <c r="CY31" i="2"/>
  <c r="DB31" i="2"/>
  <c r="CW30" i="2"/>
  <c r="CZ30" i="2"/>
  <c r="DC30" i="2"/>
  <c r="CV30" i="2"/>
  <c r="CY30" i="2"/>
  <c r="DB30" i="2"/>
  <c r="CX29" i="2"/>
  <c r="DA29" i="2"/>
  <c r="DD29" i="2"/>
  <c r="CV29" i="2"/>
  <c r="CY29" i="2"/>
  <c r="DB29" i="2"/>
  <c r="CX28" i="2"/>
  <c r="DA28" i="2"/>
  <c r="DD28" i="2"/>
  <c r="CW28" i="2"/>
  <c r="CZ28" i="2"/>
  <c r="DC28" i="2"/>
  <c r="CX27" i="2"/>
  <c r="DA27" i="2"/>
  <c r="DD27" i="2"/>
  <c r="CW27" i="2"/>
  <c r="CZ27" i="2"/>
  <c r="DC27" i="2"/>
  <c r="CV27" i="2"/>
  <c r="CY27" i="2"/>
  <c r="DB27" i="2"/>
  <c r="CW26" i="2"/>
  <c r="CZ26" i="2"/>
  <c r="DC26" i="2"/>
  <c r="CV26" i="2"/>
  <c r="CY26" i="2"/>
  <c r="DB26" i="2"/>
  <c r="CX25" i="2"/>
  <c r="DA25" i="2"/>
  <c r="DD25" i="2"/>
  <c r="CV25" i="2"/>
  <c r="CY25" i="2"/>
  <c r="DB25" i="2"/>
  <c r="CX24" i="2"/>
  <c r="DA24" i="2"/>
  <c r="DD24" i="2"/>
  <c r="CW24" i="2"/>
  <c r="CZ24" i="2"/>
  <c r="DC24" i="2"/>
  <c r="CX23" i="2"/>
  <c r="DA23" i="2"/>
  <c r="DD23" i="2"/>
  <c r="CW23" i="2"/>
  <c r="CZ23" i="2"/>
  <c r="DC23" i="2"/>
  <c r="CV23" i="2"/>
  <c r="CY23" i="2"/>
  <c r="DB23" i="2"/>
  <c r="CW22" i="2"/>
  <c r="CZ22" i="2"/>
  <c r="DC22" i="2"/>
  <c r="CV22" i="2"/>
  <c r="CY22" i="2"/>
  <c r="DB22" i="2"/>
  <c r="CX21" i="2"/>
  <c r="DA21" i="2"/>
  <c r="DD21" i="2"/>
  <c r="CV21" i="2"/>
  <c r="CY21" i="2"/>
  <c r="DB21" i="2"/>
  <c r="CX20" i="2"/>
  <c r="DA20" i="2"/>
  <c r="DD20" i="2"/>
  <c r="CW20" i="2"/>
  <c r="CZ20" i="2"/>
  <c r="DC20" i="2"/>
  <c r="CX19" i="2"/>
  <c r="DA19" i="2"/>
  <c r="DD19" i="2"/>
  <c r="CW19" i="2"/>
  <c r="CZ19" i="2"/>
  <c r="DC19" i="2"/>
  <c r="CV19" i="2"/>
  <c r="CY19" i="2"/>
  <c r="DB19" i="2"/>
  <c r="CW18" i="2"/>
  <c r="CZ18" i="2"/>
  <c r="DC18" i="2"/>
  <c r="CV18" i="2"/>
  <c r="CY18" i="2"/>
  <c r="DB18" i="2"/>
  <c r="CX17" i="2"/>
  <c r="DA17" i="2"/>
  <c r="DD17" i="2"/>
  <c r="CV17" i="2"/>
  <c r="CY17" i="2"/>
  <c r="DB17" i="2"/>
  <c r="CX16" i="2"/>
  <c r="DA16" i="2"/>
  <c r="DD16" i="2"/>
  <c r="CW16" i="2"/>
  <c r="CZ16" i="2"/>
  <c r="DC16" i="2"/>
  <c r="CX15" i="2"/>
  <c r="DA15" i="2"/>
  <c r="DD15" i="2"/>
  <c r="CW15" i="2"/>
  <c r="CZ15" i="2"/>
  <c r="DC15" i="2"/>
  <c r="CV15" i="2"/>
  <c r="CY15" i="2"/>
  <c r="DB15" i="2"/>
  <c r="CW14" i="2"/>
  <c r="CZ14" i="2"/>
  <c r="DC14" i="2"/>
  <c r="CV14" i="2"/>
  <c r="CY14" i="2"/>
  <c r="DB14" i="2"/>
  <c r="CX13" i="2"/>
  <c r="DA13" i="2"/>
  <c r="DD13" i="2"/>
  <c r="CV13" i="2"/>
  <c r="CY13" i="2"/>
  <c r="DB13" i="2"/>
  <c r="CX12" i="2"/>
  <c r="DA12" i="2"/>
  <c r="DD12" i="2"/>
  <c r="CW12" i="2"/>
  <c r="CZ12" i="2"/>
  <c r="DC12" i="2"/>
  <c r="CX11" i="2"/>
  <c r="DA11" i="2"/>
  <c r="DD11" i="2"/>
  <c r="CW11" i="2"/>
  <c r="CZ11" i="2"/>
  <c r="DC11" i="2"/>
  <c r="CV11" i="2"/>
  <c r="CY11" i="2"/>
  <c r="DB11" i="2"/>
  <c r="CW10" i="2"/>
  <c r="CZ10" i="2"/>
  <c r="DC10" i="2"/>
  <c r="CV10" i="2"/>
  <c r="CY10" i="2"/>
  <c r="DB10" i="2"/>
  <c r="CX9" i="2"/>
  <c r="DA9" i="2"/>
  <c r="DD9" i="2"/>
  <c r="CV9" i="2"/>
  <c r="CY9" i="2"/>
  <c r="DB9" i="2"/>
  <c r="CX8" i="2"/>
  <c r="DA8" i="2"/>
  <c r="DD8" i="2"/>
  <c r="CW8" i="2"/>
  <c r="CZ8" i="2"/>
  <c r="DC8" i="2"/>
  <c r="CX7" i="2"/>
  <c r="DA7" i="2"/>
  <c r="DD7" i="2"/>
  <c r="CW7" i="2"/>
  <c r="CZ7" i="2"/>
  <c r="DC7" i="2"/>
  <c r="CV7" i="2"/>
  <c r="CY7" i="2"/>
  <c r="DB7" i="2"/>
  <c r="DD2" i="2"/>
  <c r="DB2" i="2"/>
  <c r="DC2" i="2"/>
  <c r="CG139" i="2"/>
  <c r="CJ139" i="2"/>
  <c r="CM139" i="2"/>
  <c r="CP139" i="2"/>
  <c r="CI143" i="2"/>
  <c r="CL143" i="2"/>
  <c r="CO143" i="2"/>
  <c r="CR143" i="2"/>
  <c r="CH143" i="2"/>
  <c r="CK143" i="2"/>
  <c r="CN143" i="2"/>
  <c r="CQ143" i="2"/>
  <c r="CG143" i="2"/>
  <c r="CJ143" i="2"/>
  <c r="CM143" i="2"/>
  <c r="CP143" i="2"/>
  <c r="CI142" i="2"/>
  <c r="CL142" i="2"/>
  <c r="CO142" i="2"/>
  <c r="CR142" i="2"/>
  <c r="CH142" i="2"/>
  <c r="CK142" i="2"/>
  <c r="CN142" i="2"/>
  <c r="CQ142" i="2"/>
  <c r="CG142" i="2"/>
  <c r="CJ142" i="2"/>
  <c r="CM142" i="2"/>
  <c r="CP142" i="2"/>
  <c r="CI141" i="2"/>
  <c r="CL141" i="2"/>
  <c r="CO141" i="2"/>
  <c r="CR141" i="2"/>
  <c r="CH141" i="2"/>
  <c r="CK141" i="2"/>
  <c r="CN141" i="2"/>
  <c r="CQ141" i="2"/>
  <c r="CG141" i="2"/>
  <c r="CJ141" i="2"/>
  <c r="CM141" i="2"/>
  <c r="CP141" i="2"/>
  <c r="CI140" i="2"/>
  <c r="CL140" i="2"/>
  <c r="CO140" i="2"/>
  <c r="CR140" i="2"/>
  <c r="CH140" i="2"/>
  <c r="CK140" i="2"/>
  <c r="CN140" i="2"/>
  <c r="CQ140" i="2"/>
  <c r="CG140" i="2"/>
  <c r="CJ140" i="2"/>
  <c r="CM140" i="2"/>
  <c r="CP140" i="2"/>
  <c r="CI139" i="2"/>
  <c r="CL139" i="2"/>
  <c r="CO139" i="2"/>
  <c r="CR139" i="2"/>
  <c r="CH139" i="2"/>
  <c r="CK139" i="2"/>
  <c r="CN139" i="2"/>
  <c r="CQ139" i="2"/>
  <c r="CI138" i="2"/>
  <c r="CL138" i="2"/>
  <c r="CO138" i="2"/>
  <c r="CR138" i="2"/>
  <c r="CH138" i="2"/>
  <c r="CK138" i="2"/>
  <c r="CN138" i="2"/>
  <c r="CQ138" i="2"/>
  <c r="CG138" i="2"/>
  <c r="CJ138" i="2"/>
  <c r="CM138" i="2"/>
  <c r="CP138" i="2"/>
  <c r="CI137" i="2"/>
  <c r="CL137" i="2"/>
  <c r="CO137" i="2"/>
  <c r="CR137" i="2"/>
  <c r="CH137" i="2"/>
  <c r="CK137" i="2"/>
  <c r="CN137" i="2"/>
  <c r="CQ137" i="2"/>
  <c r="CG137" i="2"/>
  <c r="CJ137" i="2"/>
  <c r="CM137" i="2"/>
  <c r="CP137" i="2"/>
  <c r="CI136" i="2"/>
  <c r="CL136" i="2"/>
  <c r="CO136" i="2"/>
  <c r="CR136" i="2"/>
  <c r="CH136" i="2"/>
  <c r="CK136" i="2"/>
  <c r="CN136" i="2"/>
  <c r="CQ136" i="2"/>
  <c r="CG136" i="2"/>
  <c r="CJ136" i="2"/>
  <c r="CM136" i="2"/>
  <c r="CP136" i="2"/>
  <c r="CI135" i="2"/>
  <c r="CL135" i="2"/>
  <c r="CO135" i="2"/>
  <c r="CR135" i="2"/>
  <c r="CH135" i="2"/>
  <c r="CK135" i="2"/>
  <c r="CN135" i="2"/>
  <c r="CQ135" i="2"/>
  <c r="CG135" i="2"/>
  <c r="CJ135" i="2"/>
  <c r="CM135" i="2"/>
  <c r="CP135" i="2"/>
  <c r="CI134" i="2"/>
  <c r="CL134" i="2"/>
  <c r="CO134" i="2"/>
  <c r="CR134" i="2"/>
  <c r="CH134" i="2"/>
  <c r="CK134" i="2"/>
  <c r="CN134" i="2"/>
  <c r="CQ134" i="2"/>
  <c r="CG134" i="2"/>
  <c r="CJ134" i="2"/>
  <c r="CM134" i="2"/>
  <c r="CP134" i="2"/>
  <c r="CI133" i="2"/>
  <c r="CL133" i="2"/>
  <c r="CO133" i="2"/>
  <c r="CR133" i="2"/>
  <c r="CH133" i="2"/>
  <c r="CK133" i="2"/>
  <c r="CN133" i="2"/>
  <c r="CQ133" i="2"/>
  <c r="CG133" i="2"/>
  <c r="CJ133" i="2"/>
  <c r="CM133" i="2"/>
  <c r="CP133" i="2"/>
  <c r="CI132" i="2"/>
  <c r="CL132" i="2"/>
  <c r="CO132" i="2"/>
  <c r="CR132" i="2"/>
  <c r="CH132" i="2"/>
  <c r="CK132" i="2"/>
  <c r="CN132" i="2"/>
  <c r="CQ132" i="2"/>
  <c r="CG132" i="2"/>
  <c r="CJ132" i="2"/>
  <c r="CM132" i="2"/>
  <c r="CP132" i="2"/>
  <c r="CI131" i="2"/>
  <c r="CL131" i="2"/>
  <c r="CO131" i="2"/>
  <c r="CR131" i="2"/>
  <c r="CH131" i="2"/>
  <c r="CK131" i="2"/>
  <c r="CN131" i="2"/>
  <c r="CQ131" i="2"/>
  <c r="CG131" i="2"/>
  <c r="CJ131" i="2"/>
  <c r="CM131" i="2"/>
  <c r="CP131" i="2"/>
  <c r="CI130" i="2"/>
  <c r="CL130" i="2"/>
  <c r="CO130" i="2"/>
  <c r="CR130" i="2"/>
  <c r="CH130" i="2"/>
  <c r="CK130" i="2"/>
  <c r="CN130" i="2"/>
  <c r="CQ130" i="2"/>
  <c r="CG130" i="2"/>
  <c r="CJ130" i="2"/>
  <c r="CM130" i="2"/>
  <c r="CP130" i="2"/>
  <c r="CI129" i="2"/>
  <c r="CL129" i="2"/>
  <c r="CO129" i="2"/>
  <c r="CR129" i="2"/>
  <c r="CH129" i="2"/>
  <c r="CK129" i="2"/>
  <c r="CN129" i="2"/>
  <c r="CQ129" i="2"/>
  <c r="CG129" i="2"/>
  <c r="CJ129" i="2"/>
  <c r="CM129" i="2"/>
  <c r="CP129" i="2"/>
  <c r="CI128" i="2"/>
  <c r="CL128" i="2"/>
  <c r="CO128" i="2"/>
  <c r="CR128" i="2"/>
  <c r="CH128" i="2"/>
  <c r="CK128" i="2"/>
  <c r="CN128" i="2"/>
  <c r="CQ128" i="2"/>
  <c r="CG128" i="2"/>
  <c r="CJ128" i="2"/>
  <c r="CM128" i="2"/>
  <c r="CP128" i="2"/>
  <c r="CI127" i="2"/>
  <c r="CL127" i="2"/>
  <c r="CO127" i="2"/>
  <c r="CR127" i="2"/>
  <c r="CH127" i="2"/>
  <c r="CK127" i="2"/>
  <c r="CN127" i="2"/>
  <c r="CQ127" i="2"/>
  <c r="CG127" i="2"/>
  <c r="CJ127" i="2"/>
  <c r="CM127" i="2"/>
  <c r="CP127" i="2"/>
  <c r="CI125" i="2"/>
  <c r="CL125" i="2"/>
  <c r="CO125" i="2"/>
  <c r="CR125" i="2"/>
  <c r="CH125" i="2"/>
  <c r="CK125" i="2"/>
  <c r="CN125" i="2"/>
  <c r="CQ125" i="2"/>
  <c r="CG125" i="2"/>
  <c r="CJ125" i="2"/>
  <c r="CM125" i="2"/>
  <c r="CP125" i="2"/>
  <c r="CI123" i="2"/>
  <c r="CL123" i="2"/>
  <c r="CO123" i="2"/>
  <c r="CR123" i="2"/>
  <c r="CH123" i="2"/>
  <c r="CK123" i="2"/>
  <c r="CN123" i="2"/>
  <c r="CQ123" i="2"/>
  <c r="CG123" i="2"/>
  <c r="CJ123" i="2"/>
  <c r="CM123" i="2"/>
  <c r="CP123" i="2"/>
  <c r="CI122" i="2"/>
  <c r="CL122" i="2"/>
  <c r="CO122" i="2"/>
  <c r="CR122" i="2"/>
  <c r="CH122" i="2"/>
  <c r="CK122" i="2"/>
  <c r="CN122" i="2"/>
  <c r="CQ122" i="2"/>
  <c r="CG122" i="2"/>
  <c r="CJ122" i="2"/>
  <c r="CM122" i="2"/>
  <c r="CP122" i="2"/>
  <c r="CI121" i="2"/>
  <c r="CL121" i="2"/>
  <c r="CO121" i="2"/>
  <c r="CR121" i="2"/>
  <c r="CH121" i="2"/>
  <c r="CK121" i="2"/>
  <c r="CN121" i="2"/>
  <c r="CQ121" i="2"/>
  <c r="CG121" i="2"/>
  <c r="CJ121" i="2"/>
  <c r="CM121" i="2"/>
  <c r="CP121" i="2"/>
  <c r="CI120" i="2"/>
  <c r="CL120" i="2"/>
  <c r="CO120" i="2"/>
  <c r="CR120" i="2"/>
  <c r="CH120" i="2"/>
  <c r="CK120" i="2"/>
  <c r="CN120" i="2"/>
  <c r="CQ120" i="2"/>
  <c r="CG120" i="2"/>
  <c r="CJ120" i="2"/>
  <c r="CM120" i="2"/>
  <c r="CP120" i="2"/>
  <c r="CI119" i="2"/>
  <c r="CL119" i="2"/>
  <c r="CO119" i="2"/>
  <c r="CR119" i="2"/>
  <c r="CH119" i="2"/>
  <c r="CK119" i="2"/>
  <c r="CN119" i="2"/>
  <c r="CQ119" i="2"/>
  <c r="CG119" i="2"/>
  <c r="CJ119" i="2"/>
  <c r="CM119" i="2"/>
  <c r="CP119" i="2"/>
  <c r="CI118" i="2"/>
  <c r="CL118" i="2"/>
  <c r="CO118" i="2"/>
  <c r="CR118" i="2"/>
  <c r="CH118" i="2"/>
  <c r="CK118" i="2"/>
  <c r="CN118" i="2"/>
  <c r="CQ118" i="2"/>
  <c r="CG118" i="2"/>
  <c r="CJ118" i="2"/>
  <c r="CM118" i="2"/>
  <c r="CP118" i="2"/>
  <c r="CI117" i="2"/>
  <c r="CL117" i="2"/>
  <c r="CO117" i="2"/>
  <c r="CR117" i="2"/>
  <c r="CH117" i="2"/>
  <c r="CK117" i="2"/>
  <c r="CN117" i="2"/>
  <c r="CQ117" i="2"/>
  <c r="CG117" i="2"/>
  <c r="CJ117" i="2"/>
  <c r="CM117" i="2"/>
  <c r="CP117" i="2"/>
  <c r="CI116" i="2"/>
  <c r="CL116" i="2"/>
  <c r="CO116" i="2"/>
  <c r="CR116" i="2"/>
  <c r="CH116" i="2"/>
  <c r="CK116" i="2"/>
  <c r="CN116" i="2"/>
  <c r="CQ116" i="2"/>
  <c r="CG116" i="2"/>
  <c r="CJ116" i="2"/>
  <c r="CM116" i="2"/>
  <c r="CP116" i="2"/>
  <c r="CI115" i="2"/>
  <c r="CL115" i="2"/>
  <c r="CO115" i="2"/>
  <c r="CR115" i="2"/>
  <c r="CH115" i="2"/>
  <c r="CK115" i="2"/>
  <c r="CN115" i="2"/>
  <c r="CQ115" i="2"/>
  <c r="CG115" i="2"/>
  <c r="CJ115" i="2"/>
  <c r="CM115" i="2"/>
  <c r="CP115" i="2"/>
  <c r="CI114" i="2"/>
  <c r="CL114" i="2"/>
  <c r="CO114" i="2"/>
  <c r="CR114" i="2"/>
  <c r="CH114" i="2"/>
  <c r="CK114" i="2"/>
  <c r="CN114" i="2"/>
  <c r="CQ114" i="2"/>
  <c r="CG114" i="2"/>
  <c r="CJ114" i="2"/>
  <c r="CM114" i="2"/>
  <c r="CP114" i="2"/>
  <c r="CI113" i="2"/>
  <c r="CL113" i="2"/>
  <c r="CO113" i="2"/>
  <c r="CR113" i="2"/>
  <c r="CH113" i="2"/>
  <c r="CK113" i="2"/>
  <c r="CN113" i="2"/>
  <c r="CQ113" i="2"/>
  <c r="CG113" i="2"/>
  <c r="CJ113" i="2"/>
  <c r="CM113" i="2"/>
  <c r="CP113" i="2"/>
  <c r="CI112" i="2"/>
  <c r="CL112" i="2"/>
  <c r="CO112" i="2"/>
  <c r="CR112" i="2"/>
  <c r="CH112" i="2"/>
  <c r="CK112" i="2"/>
  <c r="CN112" i="2"/>
  <c r="CQ112" i="2"/>
  <c r="CG112" i="2"/>
  <c r="CJ112" i="2"/>
  <c r="CM112" i="2"/>
  <c r="CP112" i="2"/>
  <c r="CI111" i="2"/>
  <c r="CL111" i="2"/>
  <c r="CO111" i="2"/>
  <c r="CR111" i="2"/>
  <c r="CH111" i="2"/>
  <c r="CK111" i="2"/>
  <c r="CN111" i="2"/>
  <c r="CQ111" i="2"/>
  <c r="CG111" i="2"/>
  <c r="CJ111" i="2"/>
  <c r="CM111" i="2"/>
  <c r="CP111" i="2"/>
  <c r="CI110" i="2"/>
  <c r="CL110" i="2"/>
  <c r="CO110" i="2"/>
  <c r="CR110" i="2"/>
  <c r="CH110" i="2"/>
  <c r="CK110" i="2"/>
  <c r="CN110" i="2"/>
  <c r="CQ110" i="2"/>
  <c r="CG110" i="2"/>
  <c r="CJ110" i="2"/>
  <c r="CM110" i="2"/>
  <c r="CP110" i="2"/>
  <c r="CI109" i="2"/>
  <c r="CL109" i="2"/>
  <c r="CO109" i="2"/>
  <c r="CR109" i="2"/>
  <c r="CH109" i="2"/>
  <c r="CK109" i="2"/>
  <c r="CN109" i="2"/>
  <c r="CQ109" i="2"/>
  <c r="CG109" i="2"/>
  <c r="CJ109" i="2"/>
  <c r="CM109" i="2"/>
  <c r="CP109" i="2"/>
  <c r="CI108" i="2"/>
  <c r="CL108" i="2"/>
  <c r="CO108" i="2"/>
  <c r="CR108" i="2"/>
  <c r="CH108" i="2"/>
  <c r="CK108" i="2"/>
  <c r="CN108" i="2"/>
  <c r="CQ108" i="2"/>
  <c r="CG108" i="2"/>
  <c r="CJ108" i="2"/>
  <c r="CM108" i="2"/>
  <c r="CP108" i="2"/>
  <c r="CI105" i="2"/>
  <c r="CL105" i="2"/>
  <c r="CO105" i="2"/>
  <c r="CR105" i="2"/>
  <c r="CH105" i="2"/>
  <c r="CK105" i="2"/>
  <c r="CN105" i="2"/>
  <c r="CQ105" i="2"/>
  <c r="CG105" i="2"/>
  <c r="CJ105" i="2"/>
  <c r="CM105" i="2"/>
  <c r="CP105" i="2"/>
  <c r="CI104" i="2"/>
  <c r="CL104" i="2"/>
  <c r="CO104" i="2"/>
  <c r="CR104" i="2"/>
  <c r="CH104" i="2"/>
  <c r="CK104" i="2"/>
  <c r="CN104" i="2"/>
  <c r="CQ104" i="2"/>
  <c r="CG104" i="2"/>
  <c r="CJ104" i="2"/>
  <c r="CM104" i="2"/>
  <c r="CP104" i="2"/>
  <c r="CI103" i="2"/>
  <c r="CL103" i="2"/>
  <c r="CO103" i="2"/>
  <c r="CR103" i="2"/>
  <c r="CH103" i="2"/>
  <c r="CK103" i="2"/>
  <c r="CN103" i="2"/>
  <c r="CQ103" i="2"/>
  <c r="CG103" i="2"/>
  <c r="CJ103" i="2"/>
  <c r="CM103" i="2"/>
  <c r="CP103" i="2"/>
  <c r="CI101" i="2"/>
  <c r="CL101" i="2"/>
  <c r="CO101" i="2"/>
  <c r="CR101" i="2"/>
  <c r="CH101" i="2"/>
  <c r="CK101" i="2"/>
  <c r="CN101" i="2"/>
  <c r="CQ101" i="2"/>
  <c r="CG101" i="2"/>
  <c r="CJ101" i="2"/>
  <c r="CM101" i="2"/>
  <c r="CP101" i="2"/>
  <c r="CI100" i="2"/>
  <c r="CL100" i="2"/>
  <c r="CO100" i="2"/>
  <c r="CR100" i="2"/>
  <c r="CH100" i="2"/>
  <c r="CK100" i="2"/>
  <c r="CN100" i="2"/>
  <c r="CQ100" i="2"/>
  <c r="CG100" i="2"/>
  <c r="CJ100" i="2"/>
  <c r="CM100" i="2"/>
  <c r="CP100" i="2"/>
  <c r="CI98" i="2"/>
  <c r="CL98" i="2"/>
  <c r="CO98" i="2"/>
  <c r="CR98" i="2"/>
  <c r="CH98" i="2"/>
  <c r="CK98" i="2"/>
  <c r="CN98" i="2"/>
  <c r="CQ98" i="2"/>
  <c r="CG98" i="2"/>
  <c r="CJ98" i="2"/>
  <c r="CM98" i="2"/>
  <c r="CP98" i="2"/>
  <c r="CI97" i="2"/>
  <c r="CL97" i="2"/>
  <c r="CO97" i="2"/>
  <c r="CR97" i="2"/>
  <c r="CH97" i="2"/>
  <c r="CK97" i="2"/>
  <c r="CN97" i="2"/>
  <c r="CQ97" i="2"/>
  <c r="CG97" i="2"/>
  <c r="CJ97" i="2"/>
  <c r="CM97" i="2"/>
  <c r="CP97" i="2"/>
  <c r="CI96" i="2"/>
  <c r="CL96" i="2"/>
  <c r="CO96" i="2"/>
  <c r="CR96" i="2"/>
  <c r="CH96" i="2"/>
  <c r="CK96" i="2"/>
  <c r="CN96" i="2"/>
  <c r="CQ96" i="2"/>
  <c r="CG96" i="2"/>
  <c r="CJ96" i="2"/>
  <c r="CM96" i="2"/>
  <c r="CP96" i="2"/>
  <c r="CI95" i="2"/>
  <c r="CL95" i="2"/>
  <c r="CO95" i="2"/>
  <c r="CR95" i="2"/>
  <c r="CH95" i="2"/>
  <c r="CK95" i="2"/>
  <c r="CN95" i="2"/>
  <c r="CQ95" i="2"/>
  <c r="CG95" i="2"/>
  <c r="CJ95" i="2"/>
  <c r="CM95" i="2"/>
  <c r="CP95" i="2"/>
  <c r="CI92" i="2"/>
  <c r="CL92" i="2"/>
  <c r="CO92" i="2"/>
  <c r="CR92" i="2"/>
  <c r="CH92" i="2"/>
  <c r="CK92" i="2"/>
  <c r="CN92" i="2"/>
  <c r="CQ92" i="2"/>
  <c r="CG92" i="2"/>
  <c r="CJ92" i="2"/>
  <c r="CM92" i="2"/>
  <c r="CP92" i="2"/>
  <c r="CI91" i="2"/>
  <c r="CL91" i="2"/>
  <c r="CO91" i="2"/>
  <c r="CR91" i="2"/>
  <c r="CH91" i="2"/>
  <c r="CK91" i="2"/>
  <c r="CN91" i="2"/>
  <c r="CQ91" i="2"/>
  <c r="CG91" i="2"/>
  <c r="CJ91" i="2"/>
  <c r="CM91" i="2"/>
  <c r="CP91" i="2"/>
  <c r="CI89" i="2"/>
  <c r="CL89" i="2"/>
  <c r="CO89" i="2"/>
  <c r="CR89" i="2"/>
  <c r="CH89" i="2"/>
  <c r="CK89" i="2"/>
  <c r="CN89" i="2"/>
  <c r="CQ89" i="2"/>
  <c r="CG89" i="2"/>
  <c r="CJ89" i="2"/>
  <c r="CM89" i="2"/>
  <c r="CP89" i="2"/>
  <c r="CI88" i="2"/>
  <c r="CL88" i="2"/>
  <c r="CO88" i="2"/>
  <c r="CR88" i="2"/>
  <c r="CH88" i="2"/>
  <c r="CK88" i="2"/>
  <c r="CN88" i="2"/>
  <c r="CQ88" i="2"/>
  <c r="CG88" i="2"/>
  <c r="CJ88" i="2"/>
  <c r="CM88" i="2"/>
  <c r="CP88" i="2"/>
  <c r="CI87" i="2"/>
  <c r="CL87" i="2"/>
  <c r="CO87" i="2"/>
  <c r="CR87" i="2"/>
  <c r="CH87" i="2"/>
  <c r="CK87" i="2"/>
  <c r="CN87" i="2"/>
  <c r="CQ87" i="2"/>
  <c r="CG87" i="2"/>
  <c r="CJ87" i="2"/>
  <c r="CM87" i="2"/>
  <c r="CP87" i="2"/>
  <c r="CI86" i="2"/>
  <c r="CL86" i="2"/>
  <c r="CO86" i="2"/>
  <c r="CR86" i="2"/>
  <c r="CH86" i="2"/>
  <c r="CK86" i="2"/>
  <c r="CN86" i="2"/>
  <c r="CQ86" i="2"/>
  <c r="CG86" i="2"/>
  <c r="CJ86" i="2"/>
  <c r="CM86" i="2"/>
  <c r="CP86" i="2"/>
  <c r="CI85" i="2"/>
  <c r="CL85" i="2"/>
  <c r="CO85" i="2"/>
  <c r="CR85" i="2"/>
  <c r="CH85" i="2"/>
  <c r="CK85" i="2"/>
  <c r="CN85" i="2"/>
  <c r="CQ85" i="2"/>
  <c r="CG85" i="2"/>
  <c r="CJ85" i="2"/>
  <c r="CM85" i="2"/>
  <c r="CP85" i="2"/>
  <c r="CI84" i="2"/>
  <c r="CL84" i="2"/>
  <c r="CO84" i="2"/>
  <c r="CR84" i="2"/>
  <c r="CH84" i="2"/>
  <c r="CK84" i="2"/>
  <c r="CN84" i="2"/>
  <c r="CQ84" i="2"/>
  <c r="CG84" i="2"/>
  <c r="CJ84" i="2"/>
  <c r="CM84" i="2"/>
  <c r="CP84" i="2"/>
  <c r="CI83" i="2"/>
  <c r="CL83" i="2"/>
  <c r="CO83" i="2"/>
  <c r="CR83" i="2"/>
  <c r="CH83" i="2"/>
  <c r="CK83" i="2"/>
  <c r="CN83" i="2"/>
  <c r="CQ83" i="2"/>
  <c r="CG83" i="2"/>
  <c r="CJ83" i="2"/>
  <c r="CM83" i="2"/>
  <c r="CP83" i="2"/>
  <c r="CI82" i="2"/>
  <c r="CL82" i="2"/>
  <c r="CO82" i="2"/>
  <c r="CR82" i="2"/>
  <c r="CH82" i="2"/>
  <c r="CK82" i="2"/>
  <c r="CN82" i="2"/>
  <c r="CQ82" i="2"/>
  <c r="CG82" i="2"/>
  <c r="CJ82" i="2"/>
  <c r="CM82" i="2"/>
  <c r="CP82" i="2"/>
  <c r="CI81" i="2"/>
  <c r="CL81" i="2"/>
  <c r="CO81" i="2"/>
  <c r="CR81" i="2"/>
  <c r="CH81" i="2"/>
  <c r="CK81" i="2"/>
  <c r="CN81" i="2"/>
  <c r="CQ81" i="2"/>
  <c r="CG81" i="2"/>
  <c r="CJ81" i="2"/>
  <c r="CM81" i="2"/>
  <c r="CP81" i="2"/>
  <c r="CI80" i="2"/>
  <c r="CL80" i="2"/>
  <c r="CO80" i="2"/>
  <c r="CR80" i="2"/>
  <c r="CH80" i="2"/>
  <c r="CK80" i="2"/>
  <c r="CN80" i="2"/>
  <c r="CQ80" i="2"/>
  <c r="CG80" i="2"/>
  <c r="CJ80" i="2"/>
  <c r="CM80" i="2"/>
  <c r="CP80" i="2"/>
  <c r="CI79" i="2"/>
  <c r="CL79" i="2"/>
  <c r="CO79" i="2"/>
  <c r="CR79" i="2"/>
  <c r="CH79" i="2"/>
  <c r="CK79" i="2"/>
  <c r="CN79" i="2"/>
  <c r="CQ79" i="2"/>
  <c r="CG79" i="2"/>
  <c r="CJ79" i="2"/>
  <c r="CM79" i="2"/>
  <c r="CP79" i="2"/>
  <c r="CI78" i="2"/>
  <c r="CL78" i="2"/>
  <c r="CO78" i="2"/>
  <c r="CR78" i="2"/>
  <c r="CH78" i="2"/>
  <c r="CK78" i="2"/>
  <c r="CN78" i="2"/>
  <c r="CQ78" i="2"/>
  <c r="CG78" i="2"/>
  <c r="CJ78" i="2"/>
  <c r="CM78" i="2"/>
  <c r="CP78" i="2"/>
  <c r="CI77" i="2"/>
  <c r="CL77" i="2"/>
  <c r="CO77" i="2"/>
  <c r="CR77" i="2"/>
  <c r="CH77" i="2"/>
  <c r="CK77" i="2"/>
  <c r="CN77" i="2"/>
  <c r="CQ77" i="2"/>
  <c r="CG77" i="2"/>
  <c r="CJ77" i="2"/>
  <c r="CM77" i="2"/>
  <c r="CP77" i="2"/>
  <c r="CI76" i="2"/>
  <c r="CL76" i="2"/>
  <c r="CO76" i="2"/>
  <c r="CR76" i="2"/>
  <c r="CH76" i="2"/>
  <c r="CK76" i="2"/>
  <c r="CN76" i="2"/>
  <c r="CQ76" i="2"/>
  <c r="CG76" i="2"/>
  <c r="CJ76" i="2"/>
  <c r="CM76" i="2"/>
  <c r="CP76" i="2"/>
  <c r="CI75" i="2"/>
  <c r="CL75" i="2"/>
  <c r="CO75" i="2"/>
  <c r="CR75" i="2"/>
  <c r="CH75" i="2"/>
  <c r="CK75" i="2"/>
  <c r="CN75" i="2"/>
  <c r="CQ75" i="2"/>
  <c r="CG75" i="2"/>
  <c r="CJ75" i="2"/>
  <c r="CM75" i="2"/>
  <c r="CP75" i="2"/>
  <c r="CI74" i="2"/>
  <c r="CL74" i="2"/>
  <c r="CO74" i="2"/>
  <c r="CR74" i="2"/>
  <c r="CH74" i="2"/>
  <c r="CK74" i="2"/>
  <c r="CN74" i="2"/>
  <c r="CQ74" i="2"/>
  <c r="CG74" i="2"/>
  <c r="CJ74" i="2"/>
  <c r="CM74" i="2"/>
  <c r="CP74" i="2"/>
  <c r="CI73" i="2"/>
  <c r="CL73" i="2"/>
  <c r="CO73" i="2"/>
  <c r="CR73" i="2"/>
  <c r="CH73" i="2"/>
  <c r="CK73" i="2"/>
  <c r="CN73" i="2"/>
  <c r="CQ73" i="2"/>
  <c r="CG73" i="2"/>
  <c r="CJ73" i="2"/>
  <c r="CM73" i="2"/>
  <c r="CP73" i="2"/>
  <c r="CI72" i="2"/>
  <c r="CL72" i="2"/>
  <c r="CO72" i="2"/>
  <c r="CR72" i="2"/>
  <c r="CH72" i="2"/>
  <c r="CK72" i="2"/>
  <c r="CN72" i="2"/>
  <c r="CQ72" i="2"/>
  <c r="CG72" i="2"/>
  <c r="CJ72" i="2"/>
  <c r="CM72" i="2"/>
  <c r="CP72" i="2"/>
  <c r="CI71" i="2"/>
  <c r="CL71" i="2"/>
  <c r="CO71" i="2"/>
  <c r="CR71" i="2"/>
  <c r="CH71" i="2"/>
  <c r="CK71" i="2"/>
  <c r="CN71" i="2"/>
  <c r="CQ71" i="2"/>
  <c r="CG71" i="2"/>
  <c r="CJ71" i="2"/>
  <c r="CM71" i="2"/>
  <c r="CP71" i="2"/>
  <c r="CI70" i="2"/>
  <c r="CL70" i="2"/>
  <c r="CO70" i="2"/>
  <c r="CR70" i="2"/>
  <c r="CH70" i="2"/>
  <c r="CK70" i="2"/>
  <c r="CN70" i="2"/>
  <c r="CQ70" i="2"/>
  <c r="CG70" i="2"/>
  <c r="CJ70" i="2"/>
  <c r="CM70" i="2"/>
  <c r="CP70" i="2"/>
  <c r="CI69" i="2"/>
  <c r="CL69" i="2"/>
  <c r="CO69" i="2"/>
  <c r="CR69" i="2"/>
  <c r="CH69" i="2"/>
  <c r="CK69" i="2"/>
  <c r="CN69" i="2"/>
  <c r="CQ69" i="2"/>
  <c r="CG69" i="2"/>
  <c r="CJ69" i="2"/>
  <c r="CM69" i="2"/>
  <c r="CP69" i="2"/>
  <c r="CI68" i="2"/>
  <c r="CL68" i="2"/>
  <c r="CO68" i="2"/>
  <c r="CR68" i="2"/>
  <c r="CH68" i="2"/>
  <c r="CK68" i="2"/>
  <c r="CN68" i="2"/>
  <c r="CQ68" i="2"/>
  <c r="CG68" i="2"/>
  <c r="CJ68" i="2"/>
  <c r="CM68" i="2"/>
  <c r="CP68" i="2"/>
  <c r="CI66" i="2"/>
  <c r="CL66" i="2"/>
  <c r="CO66" i="2"/>
  <c r="CR66" i="2"/>
  <c r="CH66" i="2"/>
  <c r="CK66" i="2"/>
  <c r="CN66" i="2"/>
  <c r="CQ66" i="2"/>
  <c r="CG66" i="2"/>
  <c r="CJ66" i="2"/>
  <c r="CM66" i="2"/>
  <c r="CP66" i="2"/>
  <c r="CI65" i="2"/>
  <c r="CL65" i="2"/>
  <c r="CO65" i="2"/>
  <c r="CR65" i="2"/>
  <c r="CH65" i="2"/>
  <c r="CK65" i="2"/>
  <c r="CN65" i="2"/>
  <c r="CQ65" i="2"/>
  <c r="CG65" i="2"/>
  <c r="CJ65" i="2"/>
  <c r="CM65" i="2"/>
  <c r="CP65" i="2"/>
  <c r="CI64" i="2"/>
  <c r="CL64" i="2"/>
  <c r="CO64" i="2"/>
  <c r="CR64" i="2"/>
  <c r="CH64" i="2"/>
  <c r="CK64" i="2"/>
  <c r="CN64" i="2"/>
  <c r="CQ64" i="2"/>
  <c r="CG64" i="2"/>
  <c r="CJ64" i="2"/>
  <c r="CM64" i="2"/>
  <c r="CP64" i="2"/>
  <c r="CI63" i="2"/>
  <c r="CL63" i="2"/>
  <c r="CO63" i="2"/>
  <c r="CR63" i="2"/>
  <c r="CH63" i="2"/>
  <c r="CK63" i="2"/>
  <c r="CN63" i="2"/>
  <c r="CQ63" i="2"/>
  <c r="CG63" i="2"/>
  <c r="CJ63" i="2"/>
  <c r="CM63" i="2"/>
  <c r="CP63" i="2"/>
  <c r="CI62" i="2"/>
  <c r="CL62" i="2"/>
  <c r="CO62" i="2"/>
  <c r="CR62" i="2"/>
  <c r="CH62" i="2"/>
  <c r="CK62" i="2"/>
  <c r="CN62" i="2"/>
  <c r="CQ62" i="2"/>
  <c r="CG62" i="2"/>
  <c r="CJ62" i="2"/>
  <c r="CM62" i="2"/>
  <c r="CP62" i="2"/>
  <c r="CI61" i="2"/>
  <c r="CL61" i="2"/>
  <c r="CO61" i="2"/>
  <c r="CR61" i="2"/>
  <c r="CH61" i="2"/>
  <c r="CK61" i="2"/>
  <c r="CN61" i="2"/>
  <c r="CQ61" i="2"/>
  <c r="CG61" i="2"/>
  <c r="CJ61" i="2"/>
  <c r="CM61" i="2"/>
  <c r="CP61" i="2"/>
  <c r="CI60" i="2"/>
  <c r="CL60" i="2"/>
  <c r="CO60" i="2"/>
  <c r="CR60" i="2"/>
  <c r="CH60" i="2"/>
  <c r="CK60" i="2"/>
  <c r="CN60" i="2"/>
  <c r="CQ60" i="2"/>
  <c r="CG60" i="2"/>
  <c r="CJ60" i="2"/>
  <c r="CM60" i="2"/>
  <c r="CP60" i="2"/>
  <c r="CI59" i="2"/>
  <c r="CL59" i="2"/>
  <c r="CO59" i="2"/>
  <c r="CR59" i="2"/>
  <c r="CH59" i="2"/>
  <c r="CK59" i="2"/>
  <c r="CN59" i="2"/>
  <c r="CQ59" i="2"/>
  <c r="CG59" i="2"/>
  <c r="CJ59" i="2"/>
  <c r="CM59" i="2"/>
  <c r="CP59" i="2"/>
  <c r="CI58" i="2"/>
  <c r="CL58" i="2"/>
  <c r="CO58" i="2"/>
  <c r="CR58" i="2"/>
  <c r="CH58" i="2"/>
  <c r="CK58" i="2"/>
  <c r="CN58" i="2"/>
  <c r="CQ58" i="2"/>
  <c r="CG58" i="2"/>
  <c r="CJ58" i="2"/>
  <c r="CM58" i="2"/>
  <c r="CP58" i="2"/>
  <c r="CI57" i="2"/>
  <c r="CL57" i="2"/>
  <c r="CO57" i="2"/>
  <c r="CR57" i="2"/>
  <c r="CH57" i="2"/>
  <c r="CK57" i="2"/>
  <c r="CN57" i="2"/>
  <c r="CQ57" i="2"/>
  <c r="CG57" i="2"/>
  <c r="CJ57" i="2"/>
  <c r="CM57" i="2"/>
  <c r="CP57" i="2"/>
  <c r="CI56" i="2"/>
  <c r="CL56" i="2"/>
  <c r="CO56" i="2"/>
  <c r="CR56" i="2"/>
  <c r="CH56" i="2"/>
  <c r="CK56" i="2"/>
  <c r="CN56" i="2"/>
  <c r="CQ56" i="2"/>
  <c r="CG56" i="2"/>
  <c r="CJ56" i="2"/>
  <c r="CM56" i="2"/>
  <c r="CP56" i="2"/>
  <c r="CI54" i="2"/>
  <c r="CL54" i="2"/>
  <c r="CO54" i="2"/>
  <c r="CR54" i="2"/>
  <c r="CH54" i="2"/>
  <c r="CK54" i="2"/>
  <c r="CN54" i="2"/>
  <c r="CQ54" i="2"/>
  <c r="CG54" i="2"/>
  <c r="CJ54" i="2"/>
  <c r="CM54" i="2"/>
  <c r="CP54" i="2"/>
  <c r="CI53" i="2"/>
  <c r="CL53" i="2"/>
  <c r="CO53" i="2"/>
  <c r="CR53" i="2"/>
  <c r="CH53" i="2"/>
  <c r="CK53" i="2"/>
  <c r="CN53" i="2"/>
  <c r="CQ53" i="2"/>
  <c r="CG53" i="2"/>
  <c r="CJ53" i="2"/>
  <c r="CM53" i="2"/>
  <c r="CP53" i="2"/>
  <c r="CI52" i="2"/>
  <c r="CL52" i="2"/>
  <c r="CO52" i="2"/>
  <c r="CR52" i="2"/>
  <c r="CH52" i="2"/>
  <c r="CK52" i="2"/>
  <c r="CN52" i="2"/>
  <c r="CQ52" i="2"/>
  <c r="CG52" i="2"/>
  <c r="CJ52" i="2"/>
  <c r="CM52" i="2"/>
  <c r="CP52" i="2"/>
  <c r="CI51" i="2"/>
  <c r="CL51" i="2"/>
  <c r="CO51" i="2"/>
  <c r="CR51" i="2"/>
  <c r="CH51" i="2"/>
  <c r="CK51" i="2"/>
  <c r="CN51" i="2"/>
  <c r="CQ51" i="2"/>
  <c r="CG51" i="2"/>
  <c r="CJ51" i="2"/>
  <c r="CM51" i="2"/>
  <c r="CP51" i="2"/>
  <c r="CI50" i="2"/>
  <c r="CL50" i="2"/>
  <c r="CO50" i="2"/>
  <c r="CR50" i="2"/>
  <c r="CH50" i="2"/>
  <c r="CK50" i="2"/>
  <c r="CN50" i="2"/>
  <c r="CQ50" i="2"/>
  <c r="CG50" i="2"/>
  <c r="CJ50" i="2"/>
  <c r="CM50" i="2"/>
  <c r="CP50" i="2"/>
  <c r="CI49" i="2"/>
  <c r="CL49" i="2"/>
  <c r="CO49" i="2"/>
  <c r="CR49" i="2"/>
  <c r="CH49" i="2"/>
  <c r="CK49" i="2"/>
  <c r="CN49" i="2"/>
  <c r="CQ49" i="2"/>
  <c r="CG49" i="2"/>
  <c r="CJ49" i="2"/>
  <c r="CM49" i="2"/>
  <c r="CP49" i="2"/>
  <c r="CI48" i="2"/>
  <c r="CL48" i="2"/>
  <c r="CO48" i="2"/>
  <c r="CR48" i="2"/>
  <c r="CH48" i="2"/>
  <c r="CK48" i="2"/>
  <c r="CN48" i="2"/>
  <c r="CQ48" i="2"/>
  <c r="CG48" i="2"/>
  <c r="CJ48" i="2"/>
  <c r="CM48" i="2"/>
  <c r="CP48" i="2"/>
  <c r="CI47" i="2"/>
  <c r="CL47" i="2"/>
  <c r="CO47" i="2"/>
  <c r="CR47" i="2"/>
  <c r="CH47" i="2"/>
  <c r="CK47" i="2"/>
  <c r="CN47" i="2"/>
  <c r="CQ47" i="2"/>
  <c r="CG47" i="2"/>
  <c r="CJ47" i="2"/>
  <c r="CM47" i="2"/>
  <c r="CP47" i="2"/>
  <c r="CI46" i="2"/>
  <c r="CL46" i="2"/>
  <c r="CO46" i="2"/>
  <c r="CR46" i="2"/>
  <c r="CH46" i="2"/>
  <c r="CK46" i="2"/>
  <c r="CN46" i="2"/>
  <c r="CQ46" i="2"/>
  <c r="CG46" i="2"/>
  <c r="CJ46" i="2"/>
  <c r="CM46" i="2"/>
  <c r="CP46" i="2"/>
  <c r="CI45" i="2"/>
  <c r="CL45" i="2"/>
  <c r="CO45" i="2"/>
  <c r="CR45" i="2"/>
  <c r="CH45" i="2"/>
  <c r="CK45" i="2"/>
  <c r="CN45" i="2"/>
  <c r="CQ45" i="2"/>
  <c r="CG45" i="2"/>
  <c r="CJ45" i="2"/>
  <c r="CM45" i="2"/>
  <c r="CP45" i="2"/>
  <c r="CI44" i="2"/>
  <c r="CL44" i="2"/>
  <c r="CO44" i="2"/>
  <c r="CR44" i="2"/>
  <c r="CH44" i="2"/>
  <c r="CK44" i="2"/>
  <c r="CN44" i="2"/>
  <c r="CQ44" i="2"/>
  <c r="CG44" i="2"/>
  <c r="CJ44" i="2"/>
  <c r="CM44" i="2"/>
  <c r="CP44" i="2"/>
  <c r="CI43" i="2"/>
  <c r="CL43" i="2"/>
  <c r="CO43" i="2"/>
  <c r="CR43" i="2"/>
  <c r="CH43" i="2"/>
  <c r="CK43" i="2"/>
  <c r="CN43" i="2"/>
  <c r="CQ43" i="2"/>
  <c r="CG43" i="2"/>
  <c r="CJ43" i="2"/>
  <c r="CM43" i="2"/>
  <c r="CP43" i="2"/>
  <c r="CI42" i="2"/>
  <c r="CL42" i="2"/>
  <c r="CO42" i="2"/>
  <c r="CR42" i="2"/>
  <c r="CH42" i="2"/>
  <c r="CK42" i="2"/>
  <c r="CN42" i="2"/>
  <c r="CQ42" i="2"/>
  <c r="CG42" i="2"/>
  <c r="CJ42" i="2"/>
  <c r="CM42" i="2"/>
  <c r="CP42" i="2"/>
  <c r="CI41" i="2"/>
  <c r="CL41" i="2"/>
  <c r="CO41" i="2"/>
  <c r="CR41" i="2"/>
  <c r="CH41" i="2"/>
  <c r="CK41" i="2"/>
  <c r="CN41" i="2"/>
  <c r="CQ41" i="2"/>
  <c r="CG41" i="2"/>
  <c r="CJ41" i="2"/>
  <c r="CM41" i="2"/>
  <c r="CP41" i="2"/>
  <c r="CI40" i="2"/>
  <c r="CL40" i="2"/>
  <c r="CO40" i="2"/>
  <c r="CR40" i="2"/>
  <c r="CH40" i="2"/>
  <c r="CK40" i="2"/>
  <c r="CN40" i="2"/>
  <c r="CQ40" i="2"/>
  <c r="CG40" i="2"/>
  <c r="CJ40" i="2"/>
  <c r="CM40" i="2"/>
  <c r="CP40" i="2"/>
  <c r="CI39" i="2"/>
  <c r="CL39" i="2"/>
  <c r="CO39" i="2"/>
  <c r="CR39" i="2"/>
  <c r="CH39" i="2"/>
  <c r="CK39" i="2"/>
  <c r="CN39" i="2"/>
  <c r="CQ39" i="2"/>
  <c r="CG39" i="2"/>
  <c r="CJ39" i="2"/>
  <c r="CM39" i="2"/>
  <c r="CP39" i="2"/>
  <c r="CI38" i="2"/>
  <c r="CL38" i="2"/>
  <c r="CO38" i="2"/>
  <c r="CR38" i="2"/>
  <c r="CH38" i="2"/>
  <c r="CK38" i="2"/>
  <c r="CN38" i="2"/>
  <c r="CQ38" i="2"/>
  <c r="CG38" i="2"/>
  <c r="CJ38" i="2"/>
  <c r="CM38" i="2"/>
  <c r="CP38" i="2"/>
  <c r="CI37" i="2"/>
  <c r="CL37" i="2"/>
  <c r="CO37" i="2"/>
  <c r="CR37" i="2"/>
  <c r="CH37" i="2"/>
  <c r="CK37" i="2"/>
  <c r="CN37" i="2"/>
  <c r="CQ37" i="2"/>
  <c r="CG37" i="2"/>
  <c r="CJ37" i="2"/>
  <c r="CM37" i="2"/>
  <c r="CP37" i="2"/>
  <c r="CI36" i="2"/>
  <c r="CL36" i="2"/>
  <c r="CO36" i="2"/>
  <c r="CR36" i="2"/>
  <c r="CH36" i="2"/>
  <c r="CK36" i="2"/>
  <c r="CN36" i="2"/>
  <c r="CQ36" i="2"/>
  <c r="CG36" i="2"/>
  <c r="CJ36" i="2"/>
  <c r="CM36" i="2"/>
  <c r="CP36" i="2"/>
  <c r="CI35" i="2"/>
  <c r="CL35" i="2"/>
  <c r="CO35" i="2"/>
  <c r="CR35" i="2"/>
  <c r="CH35" i="2"/>
  <c r="CK35" i="2"/>
  <c r="CN35" i="2"/>
  <c r="CQ35" i="2"/>
  <c r="CG35" i="2"/>
  <c r="CJ35" i="2"/>
  <c r="CM35" i="2"/>
  <c r="CP35" i="2"/>
  <c r="CI34" i="2"/>
  <c r="CL34" i="2"/>
  <c r="CO34" i="2"/>
  <c r="CR34" i="2"/>
  <c r="CH34" i="2"/>
  <c r="CK34" i="2"/>
  <c r="CN34" i="2"/>
  <c r="CQ34" i="2"/>
  <c r="CG34" i="2"/>
  <c r="CJ34" i="2"/>
  <c r="CM34" i="2"/>
  <c r="CP34" i="2"/>
  <c r="CI33" i="2"/>
  <c r="CL33" i="2"/>
  <c r="CO33" i="2"/>
  <c r="CR33" i="2"/>
  <c r="CH33" i="2"/>
  <c r="CK33" i="2"/>
  <c r="CN33" i="2"/>
  <c r="CQ33" i="2"/>
  <c r="CG33" i="2"/>
  <c r="CJ33" i="2"/>
  <c r="CM33" i="2"/>
  <c r="CP33" i="2"/>
  <c r="CI32" i="2"/>
  <c r="CL32" i="2"/>
  <c r="CO32" i="2"/>
  <c r="CR32" i="2"/>
  <c r="CH32" i="2"/>
  <c r="CK32" i="2"/>
  <c r="CN32" i="2"/>
  <c r="CQ32" i="2"/>
  <c r="CG32" i="2"/>
  <c r="CJ32" i="2"/>
  <c r="CM32" i="2"/>
  <c r="CP32" i="2"/>
  <c r="CI31" i="2"/>
  <c r="CL31" i="2"/>
  <c r="CO31" i="2"/>
  <c r="CR31" i="2"/>
  <c r="CH31" i="2"/>
  <c r="CK31" i="2"/>
  <c r="CN31" i="2"/>
  <c r="CQ31" i="2"/>
  <c r="CG31" i="2"/>
  <c r="CJ31" i="2"/>
  <c r="CM31" i="2"/>
  <c r="CP31" i="2"/>
  <c r="CI30" i="2"/>
  <c r="CL30" i="2"/>
  <c r="CO30" i="2"/>
  <c r="CR30" i="2"/>
  <c r="CH30" i="2"/>
  <c r="CK30" i="2"/>
  <c r="CN30" i="2"/>
  <c r="CQ30" i="2"/>
  <c r="CG30" i="2"/>
  <c r="CJ30" i="2"/>
  <c r="CM30" i="2"/>
  <c r="CP30" i="2"/>
  <c r="CI29" i="2"/>
  <c r="CL29" i="2"/>
  <c r="CO29" i="2"/>
  <c r="CR29" i="2"/>
  <c r="CH29" i="2"/>
  <c r="CK29" i="2"/>
  <c r="CN29" i="2"/>
  <c r="CQ29" i="2"/>
  <c r="CG29" i="2"/>
  <c r="CJ29" i="2"/>
  <c r="CM29" i="2"/>
  <c r="CP29" i="2"/>
  <c r="CI28" i="2"/>
  <c r="CL28" i="2"/>
  <c r="CO28" i="2"/>
  <c r="CR28" i="2"/>
  <c r="CH28" i="2"/>
  <c r="CK28" i="2"/>
  <c r="CN28" i="2"/>
  <c r="CQ28" i="2"/>
  <c r="CG28" i="2"/>
  <c r="CJ28" i="2"/>
  <c r="CM28" i="2"/>
  <c r="CP28" i="2"/>
  <c r="CI27" i="2"/>
  <c r="CL27" i="2"/>
  <c r="CO27" i="2"/>
  <c r="CR27" i="2"/>
  <c r="CH27" i="2"/>
  <c r="CK27" i="2"/>
  <c r="CN27" i="2"/>
  <c r="CQ27" i="2"/>
  <c r="CG27" i="2"/>
  <c r="CJ27" i="2"/>
  <c r="CM27" i="2"/>
  <c r="CP27" i="2"/>
  <c r="CI26" i="2"/>
  <c r="CL26" i="2"/>
  <c r="CO26" i="2"/>
  <c r="CR26" i="2"/>
  <c r="CH26" i="2"/>
  <c r="CK26" i="2"/>
  <c r="CN26" i="2"/>
  <c r="CQ26" i="2"/>
  <c r="CG26" i="2"/>
  <c r="CJ26" i="2"/>
  <c r="CM26" i="2"/>
  <c r="CP26" i="2"/>
  <c r="CI25" i="2"/>
  <c r="CL25" i="2"/>
  <c r="CO25" i="2"/>
  <c r="CR25" i="2"/>
  <c r="CH25" i="2"/>
  <c r="CK25" i="2"/>
  <c r="CN25" i="2"/>
  <c r="CQ25" i="2"/>
  <c r="CG25" i="2"/>
  <c r="CJ25" i="2"/>
  <c r="CM25" i="2"/>
  <c r="CP25" i="2"/>
  <c r="CI24" i="2"/>
  <c r="CL24" i="2"/>
  <c r="CO24" i="2"/>
  <c r="CR24" i="2"/>
  <c r="CH24" i="2"/>
  <c r="CK24" i="2"/>
  <c r="CN24" i="2"/>
  <c r="CQ24" i="2"/>
  <c r="CG24" i="2"/>
  <c r="CJ24" i="2"/>
  <c r="CM24" i="2"/>
  <c r="CP24" i="2"/>
  <c r="CI23" i="2"/>
  <c r="CL23" i="2"/>
  <c r="CO23" i="2"/>
  <c r="CR23" i="2"/>
  <c r="CH23" i="2"/>
  <c r="CK23" i="2"/>
  <c r="CN23" i="2"/>
  <c r="CQ23" i="2"/>
  <c r="CG23" i="2"/>
  <c r="CJ23" i="2"/>
  <c r="CM23" i="2"/>
  <c r="CP23" i="2"/>
  <c r="CI22" i="2"/>
  <c r="CL22" i="2"/>
  <c r="CO22" i="2"/>
  <c r="CR22" i="2"/>
  <c r="CH22" i="2"/>
  <c r="CK22" i="2"/>
  <c r="CN22" i="2"/>
  <c r="CQ22" i="2"/>
  <c r="CG22" i="2"/>
  <c r="CJ22" i="2"/>
  <c r="CM22" i="2"/>
  <c r="CP22" i="2"/>
  <c r="CI21" i="2"/>
  <c r="CL21" i="2"/>
  <c r="CO21" i="2"/>
  <c r="CR21" i="2"/>
  <c r="CH21" i="2"/>
  <c r="CK21" i="2"/>
  <c r="CN21" i="2"/>
  <c r="CQ21" i="2"/>
  <c r="CG21" i="2"/>
  <c r="CJ21" i="2"/>
  <c r="CM21" i="2"/>
  <c r="CP21" i="2"/>
  <c r="CI20" i="2"/>
  <c r="CL20" i="2"/>
  <c r="CO20" i="2"/>
  <c r="CR20" i="2"/>
  <c r="CH20" i="2"/>
  <c r="CK20" i="2"/>
  <c r="CN20" i="2"/>
  <c r="CQ20" i="2"/>
  <c r="CG20" i="2"/>
  <c r="CJ20" i="2"/>
  <c r="CM20" i="2"/>
  <c r="CP20" i="2"/>
  <c r="CI19" i="2"/>
  <c r="CL19" i="2"/>
  <c r="CO19" i="2"/>
  <c r="CR19" i="2"/>
  <c r="CH19" i="2"/>
  <c r="CK19" i="2"/>
  <c r="CN19" i="2"/>
  <c r="CQ19" i="2"/>
  <c r="CG19" i="2"/>
  <c r="CJ19" i="2"/>
  <c r="CM19" i="2"/>
  <c r="CP19" i="2"/>
  <c r="CI18" i="2"/>
  <c r="CL18" i="2"/>
  <c r="CO18" i="2"/>
  <c r="CR18" i="2"/>
  <c r="CH18" i="2"/>
  <c r="CK18" i="2"/>
  <c r="CN18" i="2"/>
  <c r="CQ18" i="2"/>
  <c r="CG18" i="2"/>
  <c r="CJ18" i="2"/>
  <c r="CM18" i="2"/>
  <c r="CP18" i="2"/>
  <c r="CI17" i="2"/>
  <c r="CL17" i="2"/>
  <c r="CO17" i="2"/>
  <c r="CR17" i="2"/>
  <c r="CH17" i="2"/>
  <c r="CK17" i="2"/>
  <c r="CN17" i="2"/>
  <c r="CQ17" i="2"/>
  <c r="CG17" i="2"/>
  <c r="CJ17" i="2"/>
  <c r="CM17" i="2"/>
  <c r="CP17" i="2"/>
  <c r="CI16" i="2"/>
  <c r="CL16" i="2"/>
  <c r="CO16" i="2"/>
  <c r="CR16" i="2"/>
  <c r="CH16" i="2"/>
  <c r="CK16" i="2"/>
  <c r="CN16" i="2"/>
  <c r="CQ16" i="2"/>
  <c r="CG16" i="2"/>
  <c r="CJ16" i="2"/>
  <c r="CM16" i="2"/>
  <c r="CP16" i="2"/>
  <c r="CI15" i="2"/>
  <c r="CL15" i="2"/>
  <c r="CO15" i="2"/>
  <c r="CR15" i="2"/>
  <c r="CH15" i="2"/>
  <c r="CK15" i="2"/>
  <c r="CN15" i="2"/>
  <c r="CQ15" i="2"/>
  <c r="CG15" i="2"/>
  <c r="CJ15" i="2"/>
  <c r="CM15" i="2"/>
  <c r="CP15" i="2"/>
  <c r="CI14" i="2"/>
  <c r="CL14" i="2"/>
  <c r="CO14" i="2"/>
  <c r="CR14" i="2"/>
  <c r="CH14" i="2"/>
  <c r="CK14" i="2"/>
  <c r="CN14" i="2"/>
  <c r="CQ14" i="2"/>
  <c r="CG14" i="2"/>
  <c r="CJ14" i="2"/>
  <c r="CM14" i="2"/>
  <c r="CP14" i="2"/>
  <c r="CI13" i="2"/>
  <c r="CL13" i="2"/>
  <c r="CO13" i="2"/>
  <c r="CR13" i="2"/>
  <c r="CH13" i="2"/>
  <c r="CK13" i="2"/>
  <c r="CN13" i="2"/>
  <c r="CQ13" i="2"/>
  <c r="CG13" i="2"/>
  <c r="CJ13" i="2"/>
  <c r="CM13" i="2"/>
  <c r="CP13" i="2"/>
  <c r="CI12" i="2"/>
  <c r="CL12" i="2"/>
  <c r="CO12" i="2"/>
  <c r="CR12" i="2"/>
  <c r="CH12" i="2"/>
  <c r="CK12" i="2"/>
  <c r="CN12" i="2"/>
  <c r="CQ12" i="2"/>
  <c r="CG12" i="2"/>
  <c r="CJ12" i="2"/>
  <c r="CM12" i="2"/>
  <c r="CP12" i="2"/>
  <c r="CI11" i="2"/>
  <c r="CL11" i="2"/>
  <c r="CO11" i="2"/>
  <c r="CR11" i="2"/>
  <c r="CH11" i="2"/>
  <c r="CK11" i="2"/>
  <c r="CN11" i="2"/>
  <c r="CQ11" i="2"/>
  <c r="CG11" i="2"/>
  <c r="CJ11" i="2"/>
  <c r="CM11" i="2"/>
  <c r="CP11" i="2"/>
  <c r="CI10" i="2"/>
  <c r="CL10" i="2"/>
  <c r="CO10" i="2"/>
  <c r="CR10" i="2"/>
  <c r="CH10" i="2"/>
  <c r="CK10" i="2"/>
  <c r="CN10" i="2"/>
  <c r="CQ10" i="2"/>
  <c r="CG10" i="2"/>
  <c r="CJ10" i="2"/>
  <c r="CM10" i="2"/>
  <c r="CP10" i="2"/>
  <c r="CI9" i="2"/>
  <c r="CL9" i="2"/>
  <c r="CO9" i="2"/>
  <c r="CR9" i="2"/>
  <c r="CH9" i="2"/>
  <c r="CK9" i="2"/>
  <c r="CN9" i="2"/>
  <c r="CQ9" i="2"/>
  <c r="CG9" i="2"/>
  <c r="CJ9" i="2"/>
  <c r="CM9" i="2"/>
  <c r="CP9" i="2"/>
  <c r="CI8" i="2"/>
  <c r="CL8" i="2"/>
  <c r="CO8" i="2"/>
  <c r="CR8" i="2"/>
  <c r="CH8" i="2"/>
  <c r="CK8" i="2"/>
  <c r="CN8" i="2"/>
  <c r="CQ8" i="2"/>
  <c r="CG8" i="2"/>
  <c r="CJ8" i="2"/>
  <c r="CM8" i="2"/>
  <c r="CP8" i="2"/>
  <c r="CI7" i="2"/>
  <c r="CL7" i="2"/>
  <c r="CO7" i="2"/>
  <c r="CR7" i="2"/>
  <c r="CH7" i="2"/>
  <c r="CK7" i="2"/>
  <c r="CN7" i="2"/>
  <c r="CQ7" i="2"/>
  <c r="CG7" i="2"/>
  <c r="CJ7" i="2"/>
  <c r="CM7" i="2"/>
  <c r="CP7" i="2"/>
  <c r="CI6" i="2"/>
  <c r="CL6" i="2"/>
  <c r="CO6" i="2"/>
  <c r="CR6" i="2"/>
  <c r="CH6" i="2"/>
  <c r="CK6" i="2"/>
  <c r="CN6" i="2"/>
  <c r="CQ6" i="2"/>
  <c r="CG6" i="2"/>
  <c r="CJ6" i="2"/>
  <c r="CM6" i="2"/>
  <c r="CP6" i="2"/>
  <c r="BW135" i="2"/>
  <c r="BZ135" i="2"/>
  <c r="CC135" i="2"/>
  <c r="CF135" i="2"/>
  <c r="BV135" i="2"/>
  <c r="BY135" i="2"/>
  <c r="CB135" i="2"/>
  <c r="CE135" i="2"/>
  <c r="BU135" i="2"/>
  <c r="BX135" i="2"/>
  <c r="CA135" i="2"/>
  <c r="CD135" i="2"/>
  <c r="BW134" i="2"/>
  <c r="BZ134" i="2"/>
  <c r="CC134" i="2"/>
  <c r="CF134" i="2"/>
  <c r="BV134" i="2"/>
  <c r="BY134" i="2"/>
  <c r="CB134" i="2"/>
  <c r="CE134" i="2"/>
  <c r="BU134" i="2"/>
  <c r="BX134" i="2"/>
  <c r="CA134" i="2"/>
  <c r="CD134" i="2"/>
  <c r="BW133" i="2"/>
  <c r="BZ133" i="2"/>
  <c r="CC133" i="2"/>
  <c r="CF133" i="2"/>
  <c r="BV133" i="2"/>
  <c r="BY133" i="2"/>
  <c r="CB133" i="2"/>
  <c r="CE133" i="2"/>
  <c r="BU133" i="2"/>
  <c r="BX133" i="2"/>
  <c r="CA133" i="2"/>
  <c r="CD133" i="2"/>
  <c r="BW132" i="2"/>
  <c r="BZ132" i="2"/>
  <c r="CC132" i="2"/>
  <c r="CF132" i="2"/>
  <c r="BV132" i="2"/>
  <c r="BY132" i="2"/>
  <c r="CB132" i="2"/>
  <c r="CE132" i="2"/>
  <c r="BU132" i="2"/>
  <c r="BX132" i="2"/>
  <c r="CA132" i="2"/>
  <c r="CD132" i="2"/>
  <c r="BW131" i="2"/>
  <c r="BZ131" i="2"/>
  <c r="CC131" i="2"/>
  <c r="CF131" i="2"/>
  <c r="BV131" i="2"/>
  <c r="BY131" i="2"/>
  <c r="CB131" i="2"/>
  <c r="CE131" i="2"/>
  <c r="BU131" i="2"/>
  <c r="BX131" i="2"/>
  <c r="CA131" i="2"/>
  <c r="CD131" i="2"/>
  <c r="BW130" i="2"/>
  <c r="BZ130" i="2"/>
  <c r="CC130" i="2"/>
  <c r="CF130" i="2"/>
  <c r="BV130" i="2"/>
  <c r="BY130" i="2"/>
  <c r="CB130" i="2"/>
  <c r="CE130" i="2"/>
  <c r="BU130" i="2"/>
  <c r="BX130" i="2"/>
  <c r="CA130" i="2"/>
  <c r="CD130" i="2"/>
  <c r="BW129" i="2"/>
  <c r="BZ129" i="2"/>
  <c r="CC129" i="2"/>
  <c r="CF129" i="2"/>
  <c r="BV129" i="2"/>
  <c r="BY129" i="2"/>
  <c r="CB129" i="2"/>
  <c r="CE129" i="2"/>
  <c r="BU129" i="2"/>
  <c r="BX129" i="2"/>
  <c r="CA129" i="2"/>
  <c r="CD129" i="2"/>
  <c r="BW128" i="2"/>
  <c r="BZ128" i="2"/>
  <c r="CC128" i="2"/>
  <c r="CF128" i="2"/>
  <c r="BV128" i="2"/>
  <c r="BY128" i="2"/>
  <c r="CB128" i="2"/>
  <c r="CE128" i="2"/>
  <c r="BU128" i="2"/>
  <c r="BX128" i="2"/>
  <c r="CA128" i="2"/>
  <c r="CD128" i="2"/>
  <c r="BW127" i="2"/>
  <c r="BZ127" i="2"/>
  <c r="CC127" i="2"/>
  <c r="CF127" i="2"/>
  <c r="BV127" i="2"/>
  <c r="BY127" i="2"/>
  <c r="CB127" i="2"/>
  <c r="CE127" i="2"/>
  <c r="BU127" i="2"/>
  <c r="BX127" i="2"/>
  <c r="CA127" i="2"/>
  <c r="CD127" i="2"/>
  <c r="BW125" i="2"/>
  <c r="BZ125" i="2"/>
  <c r="CC125" i="2"/>
  <c r="CF125" i="2"/>
  <c r="BV125" i="2"/>
  <c r="BY125" i="2"/>
  <c r="CB125" i="2"/>
  <c r="CE125" i="2"/>
  <c r="BU125" i="2"/>
  <c r="BX125" i="2"/>
  <c r="CA125" i="2"/>
  <c r="CD125" i="2"/>
  <c r="BW123" i="2"/>
  <c r="BZ123" i="2"/>
  <c r="CC123" i="2"/>
  <c r="CF123" i="2"/>
  <c r="BV123" i="2"/>
  <c r="BY123" i="2"/>
  <c r="CB123" i="2"/>
  <c r="CE123" i="2"/>
  <c r="BU123" i="2"/>
  <c r="BX123" i="2"/>
  <c r="CA123" i="2"/>
  <c r="CD123" i="2"/>
  <c r="BW122" i="2"/>
  <c r="BZ122" i="2"/>
  <c r="CC122" i="2"/>
  <c r="CF122" i="2"/>
  <c r="BV122" i="2"/>
  <c r="BY122" i="2"/>
  <c r="CB122" i="2"/>
  <c r="CE122" i="2"/>
  <c r="BU122" i="2"/>
  <c r="BX122" i="2"/>
  <c r="CA122" i="2"/>
  <c r="CD122" i="2"/>
  <c r="BW121" i="2"/>
  <c r="BZ121" i="2"/>
  <c r="CC121" i="2"/>
  <c r="CF121" i="2"/>
  <c r="BV121" i="2"/>
  <c r="BY121" i="2"/>
  <c r="CB121" i="2"/>
  <c r="CE121" i="2"/>
  <c r="BU121" i="2"/>
  <c r="BX121" i="2"/>
  <c r="CA121" i="2"/>
  <c r="CD121" i="2"/>
  <c r="BW120" i="2"/>
  <c r="BZ120" i="2"/>
  <c r="CC120" i="2"/>
  <c r="CF120" i="2"/>
  <c r="BV120" i="2"/>
  <c r="BY120" i="2"/>
  <c r="CB120" i="2"/>
  <c r="CE120" i="2"/>
  <c r="BU120" i="2"/>
  <c r="BX120" i="2"/>
  <c r="CA120" i="2"/>
  <c r="CD120" i="2"/>
  <c r="BW119" i="2"/>
  <c r="BZ119" i="2"/>
  <c r="CC119" i="2"/>
  <c r="CF119" i="2"/>
  <c r="BV119" i="2"/>
  <c r="BY119" i="2"/>
  <c r="CB119" i="2"/>
  <c r="CE119" i="2"/>
  <c r="BU119" i="2"/>
  <c r="BX119" i="2"/>
  <c r="CA119" i="2"/>
  <c r="CD119" i="2"/>
  <c r="BW118" i="2"/>
  <c r="BZ118" i="2"/>
  <c r="CC118" i="2"/>
  <c r="CF118" i="2"/>
  <c r="BV118" i="2"/>
  <c r="BY118" i="2"/>
  <c r="CB118" i="2"/>
  <c r="CE118" i="2"/>
  <c r="BU118" i="2"/>
  <c r="BX118" i="2"/>
  <c r="CA118" i="2"/>
  <c r="CD118" i="2"/>
  <c r="BW117" i="2"/>
  <c r="BZ117" i="2"/>
  <c r="CC117" i="2"/>
  <c r="CF117" i="2"/>
  <c r="BV117" i="2"/>
  <c r="BY117" i="2"/>
  <c r="CB117" i="2"/>
  <c r="CE117" i="2"/>
  <c r="BU117" i="2"/>
  <c r="BX117" i="2"/>
  <c r="CA117" i="2"/>
  <c r="CD117" i="2"/>
  <c r="BW116" i="2"/>
  <c r="BZ116" i="2"/>
  <c r="CC116" i="2"/>
  <c r="CF116" i="2"/>
  <c r="BV116" i="2"/>
  <c r="BY116" i="2"/>
  <c r="CB116" i="2"/>
  <c r="CE116" i="2"/>
  <c r="BU116" i="2"/>
  <c r="BX116" i="2"/>
  <c r="CA116" i="2"/>
  <c r="CD116" i="2"/>
  <c r="BW115" i="2"/>
  <c r="BZ115" i="2"/>
  <c r="CC115" i="2"/>
  <c r="CF115" i="2"/>
  <c r="BV115" i="2"/>
  <c r="BY115" i="2"/>
  <c r="CB115" i="2"/>
  <c r="CE115" i="2"/>
  <c r="BU115" i="2"/>
  <c r="BX115" i="2"/>
  <c r="CA115" i="2"/>
  <c r="CD115" i="2"/>
  <c r="BW114" i="2"/>
  <c r="BZ114" i="2"/>
  <c r="CC114" i="2"/>
  <c r="CF114" i="2"/>
  <c r="BV114" i="2"/>
  <c r="BY114" i="2"/>
  <c r="CB114" i="2"/>
  <c r="CE114" i="2"/>
  <c r="BU114" i="2"/>
  <c r="BX114" i="2"/>
  <c r="CA114" i="2"/>
  <c r="CD114" i="2"/>
  <c r="BW113" i="2"/>
  <c r="BZ113" i="2"/>
  <c r="CC113" i="2"/>
  <c r="CF113" i="2"/>
  <c r="BV113" i="2"/>
  <c r="BY113" i="2"/>
  <c r="CB113" i="2"/>
  <c r="CE113" i="2"/>
  <c r="BU113" i="2"/>
  <c r="BX113" i="2"/>
  <c r="CA113" i="2"/>
  <c r="CD113" i="2"/>
  <c r="BW112" i="2"/>
  <c r="BZ112" i="2"/>
  <c r="CC112" i="2"/>
  <c r="CF112" i="2"/>
  <c r="BV112" i="2"/>
  <c r="BY112" i="2"/>
  <c r="CB112" i="2"/>
  <c r="CE112" i="2"/>
  <c r="BU112" i="2"/>
  <c r="BX112" i="2"/>
  <c r="CA112" i="2"/>
  <c r="CD112" i="2"/>
  <c r="BW111" i="2"/>
  <c r="BZ111" i="2"/>
  <c r="CC111" i="2"/>
  <c r="CF111" i="2"/>
  <c r="BV111" i="2"/>
  <c r="BY111" i="2"/>
  <c r="CB111" i="2"/>
  <c r="CE111" i="2"/>
  <c r="BU111" i="2"/>
  <c r="BX111" i="2"/>
  <c r="CA111" i="2"/>
  <c r="CD111" i="2"/>
  <c r="BW110" i="2"/>
  <c r="BZ110" i="2"/>
  <c r="CC110" i="2"/>
  <c r="CF110" i="2"/>
  <c r="BV110" i="2"/>
  <c r="BY110" i="2"/>
  <c r="CB110" i="2"/>
  <c r="CE110" i="2"/>
  <c r="BU110" i="2"/>
  <c r="BX110" i="2"/>
  <c r="CA110" i="2"/>
  <c r="CD110" i="2"/>
  <c r="BW109" i="2"/>
  <c r="BZ109" i="2"/>
  <c r="CC109" i="2"/>
  <c r="CF109" i="2"/>
  <c r="BV109" i="2"/>
  <c r="BY109" i="2"/>
  <c r="CB109" i="2"/>
  <c r="CE109" i="2"/>
  <c r="BU109" i="2"/>
  <c r="BX109" i="2"/>
  <c r="CA109" i="2"/>
  <c r="CD109" i="2"/>
  <c r="BW108" i="2"/>
  <c r="BZ108" i="2"/>
  <c r="CC108" i="2"/>
  <c r="CF108" i="2"/>
  <c r="BV108" i="2"/>
  <c r="BY108" i="2"/>
  <c r="CB108" i="2"/>
  <c r="CE108" i="2"/>
  <c r="BU108" i="2"/>
  <c r="BX108" i="2"/>
  <c r="CA108" i="2"/>
  <c r="CD108" i="2"/>
  <c r="BW105" i="2"/>
  <c r="BZ105" i="2"/>
  <c r="CC105" i="2"/>
  <c r="CF105" i="2"/>
  <c r="BV105" i="2"/>
  <c r="BY105" i="2"/>
  <c r="CB105" i="2"/>
  <c r="CE105" i="2"/>
  <c r="BU105" i="2"/>
  <c r="BX105" i="2"/>
  <c r="CA105" i="2"/>
  <c r="CD105" i="2"/>
  <c r="BW104" i="2"/>
  <c r="BZ104" i="2"/>
  <c r="CC104" i="2"/>
  <c r="CF104" i="2"/>
  <c r="BV104" i="2"/>
  <c r="BY104" i="2"/>
  <c r="CB104" i="2"/>
  <c r="CE104" i="2"/>
  <c r="BU104" i="2"/>
  <c r="BX104" i="2"/>
  <c r="CA104" i="2"/>
  <c r="CD104" i="2"/>
  <c r="BW103" i="2"/>
  <c r="BZ103" i="2"/>
  <c r="CC103" i="2"/>
  <c r="CF103" i="2"/>
  <c r="BV103" i="2"/>
  <c r="BY103" i="2"/>
  <c r="CB103" i="2"/>
  <c r="CE103" i="2"/>
  <c r="BU103" i="2"/>
  <c r="BX103" i="2"/>
  <c r="CA103" i="2"/>
  <c r="CD103" i="2"/>
  <c r="BW101" i="2"/>
  <c r="BZ101" i="2"/>
  <c r="CC101" i="2"/>
  <c r="CF101" i="2"/>
  <c r="BV101" i="2"/>
  <c r="BY101" i="2"/>
  <c r="CB101" i="2"/>
  <c r="CE101" i="2"/>
  <c r="BU101" i="2"/>
  <c r="BX101" i="2"/>
  <c r="CA101" i="2"/>
  <c r="CD101" i="2"/>
  <c r="BW100" i="2"/>
  <c r="BZ100" i="2"/>
  <c r="CC100" i="2"/>
  <c r="CF100" i="2"/>
  <c r="BV100" i="2"/>
  <c r="BY100" i="2"/>
  <c r="CB100" i="2"/>
  <c r="CE100" i="2"/>
  <c r="BU100" i="2"/>
  <c r="BX100" i="2"/>
  <c r="CA100" i="2"/>
  <c r="CD100" i="2"/>
  <c r="BW98" i="2"/>
  <c r="BZ98" i="2"/>
  <c r="CC98" i="2"/>
  <c r="CF98" i="2"/>
  <c r="BV98" i="2"/>
  <c r="BY98" i="2"/>
  <c r="CB98" i="2"/>
  <c r="CE98" i="2"/>
  <c r="BU98" i="2"/>
  <c r="BX98" i="2"/>
  <c r="CA98" i="2"/>
  <c r="CD98" i="2"/>
  <c r="BW143" i="2"/>
  <c r="BZ143" i="2"/>
  <c r="CC143" i="2"/>
  <c r="CF143" i="2"/>
  <c r="BV143" i="2"/>
  <c r="BY143" i="2"/>
  <c r="CB143" i="2"/>
  <c r="CE143" i="2"/>
  <c r="BU143" i="2"/>
  <c r="BX143" i="2"/>
  <c r="CA143" i="2"/>
  <c r="CD143" i="2"/>
  <c r="BW142" i="2"/>
  <c r="BZ142" i="2"/>
  <c r="CC142" i="2"/>
  <c r="CF142" i="2"/>
  <c r="BV142" i="2"/>
  <c r="BY142" i="2"/>
  <c r="CB142" i="2"/>
  <c r="CE142" i="2"/>
  <c r="BU142" i="2"/>
  <c r="BX142" i="2"/>
  <c r="CA142" i="2"/>
  <c r="CD142" i="2"/>
  <c r="BW141" i="2"/>
  <c r="BZ141" i="2"/>
  <c r="CC141" i="2"/>
  <c r="CF141" i="2"/>
  <c r="BV141" i="2"/>
  <c r="BY141" i="2"/>
  <c r="CB141" i="2"/>
  <c r="CE141" i="2"/>
  <c r="BU141" i="2"/>
  <c r="BX141" i="2"/>
  <c r="CA141" i="2"/>
  <c r="CD141" i="2"/>
  <c r="BW140" i="2"/>
  <c r="BZ140" i="2"/>
  <c r="CC140" i="2"/>
  <c r="CF140" i="2"/>
  <c r="BV140" i="2"/>
  <c r="BY140" i="2"/>
  <c r="CB140" i="2"/>
  <c r="CE140" i="2"/>
  <c r="BU140" i="2"/>
  <c r="BX140" i="2"/>
  <c r="CA140" i="2"/>
  <c r="CD140" i="2"/>
  <c r="BW139" i="2"/>
  <c r="BZ139" i="2"/>
  <c r="CC139" i="2"/>
  <c r="CF139" i="2"/>
  <c r="BV139" i="2"/>
  <c r="BY139" i="2"/>
  <c r="CB139" i="2"/>
  <c r="CE139" i="2"/>
  <c r="BU139" i="2"/>
  <c r="BX139" i="2"/>
  <c r="CA139" i="2"/>
  <c r="CD139" i="2"/>
  <c r="BW138" i="2"/>
  <c r="BZ138" i="2"/>
  <c r="CC138" i="2"/>
  <c r="CF138" i="2"/>
  <c r="BV138" i="2"/>
  <c r="BY138" i="2"/>
  <c r="CB138" i="2"/>
  <c r="CE138" i="2"/>
  <c r="BU138" i="2"/>
  <c r="BX138" i="2"/>
  <c r="CA138" i="2"/>
  <c r="CD138" i="2"/>
  <c r="BW137" i="2"/>
  <c r="BZ137" i="2"/>
  <c r="CC137" i="2"/>
  <c r="CF137" i="2"/>
  <c r="BV137" i="2"/>
  <c r="BY137" i="2"/>
  <c r="CB137" i="2"/>
  <c r="CE137" i="2"/>
  <c r="BU137" i="2"/>
  <c r="BX137" i="2"/>
  <c r="CA137" i="2"/>
  <c r="CD137" i="2"/>
  <c r="BW136" i="2"/>
  <c r="BZ136" i="2"/>
  <c r="CC136" i="2"/>
  <c r="CF136" i="2"/>
  <c r="BV136" i="2"/>
  <c r="BY136" i="2"/>
  <c r="CB136" i="2"/>
  <c r="CE136" i="2"/>
  <c r="BU136" i="2"/>
  <c r="BX136" i="2"/>
  <c r="CA136" i="2"/>
  <c r="CD136" i="2"/>
  <c r="BW97" i="2"/>
  <c r="BZ97" i="2"/>
  <c r="CC97" i="2"/>
  <c r="CF97" i="2"/>
  <c r="BV97" i="2"/>
  <c r="BY97" i="2"/>
  <c r="CB97" i="2"/>
  <c r="CE97" i="2"/>
  <c r="BU97" i="2"/>
  <c r="BX97" i="2"/>
  <c r="CA97" i="2"/>
  <c r="CD97" i="2"/>
  <c r="BW96" i="2"/>
  <c r="BZ96" i="2"/>
  <c r="CC96" i="2"/>
  <c r="CF96" i="2"/>
  <c r="BV96" i="2"/>
  <c r="BY96" i="2"/>
  <c r="CB96" i="2"/>
  <c r="CE96" i="2"/>
  <c r="BU96" i="2"/>
  <c r="BX96" i="2"/>
  <c r="CA96" i="2"/>
  <c r="CD96" i="2"/>
  <c r="BW95" i="2"/>
  <c r="BZ95" i="2"/>
  <c r="CC95" i="2"/>
  <c r="CF95" i="2"/>
  <c r="BV95" i="2"/>
  <c r="BY95" i="2"/>
  <c r="CB95" i="2"/>
  <c r="CE95" i="2"/>
  <c r="BU95" i="2"/>
  <c r="BX95" i="2"/>
  <c r="CA95" i="2"/>
  <c r="CD95" i="2"/>
  <c r="BW92" i="2"/>
  <c r="BZ92" i="2"/>
  <c r="CC92" i="2"/>
  <c r="CF92" i="2"/>
  <c r="BV92" i="2"/>
  <c r="BY92" i="2"/>
  <c r="CB92" i="2"/>
  <c r="CE92" i="2"/>
  <c r="BU92" i="2"/>
  <c r="BX92" i="2"/>
  <c r="CA92" i="2"/>
  <c r="CD92" i="2"/>
  <c r="BW91" i="2"/>
  <c r="BZ91" i="2"/>
  <c r="CC91" i="2"/>
  <c r="CF91" i="2"/>
  <c r="BV91" i="2"/>
  <c r="BY91" i="2"/>
  <c r="CB91" i="2"/>
  <c r="CE91" i="2"/>
  <c r="BU91" i="2"/>
  <c r="BX91" i="2"/>
  <c r="CA91" i="2"/>
  <c r="CD91" i="2"/>
  <c r="BW89" i="2"/>
  <c r="BZ89" i="2"/>
  <c r="CC89" i="2"/>
  <c r="CF89" i="2"/>
  <c r="BV89" i="2"/>
  <c r="BY89" i="2"/>
  <c r="CB89" i="2"/>
  <c r="CE89" i="2"/>
  <c r="BU89" i="2"/>
  <c r="BX89" i="2"/>
  <c r="CA89" i="2"/>
  <c r="CD89" i="2"/>
  <c r="BW88" i="2"/>
  <c r="BZ88" i="2"/>
  <c r="CC88" i="2"/>
  <c r="CF88" i="2"/>
  <c r="BV88" i="2"/>
  <c r="BY88" i="2"/>
  <c r="CB88" i="2"/>
  <c r="CE88" i="2"/>
  <c r="BU88" i="2"/>
  <c r="BX88" i="2"/>
  <c r="CA88" i="2"/>
  <c r="CD88" i="2"/>
  <c r="BW87" i="2"/>
  <c r="BZ87" i="2"/>
  <c r="CC87" i="2"/>
  <c r="CF87" i="2"/>
  <c r="BV87" i="2"/>
  <c r="BY87" i="2"/>
  <c r="CB87" i="2"/>
  <c r="CE87" i="2"/>
  <c r="BU87" i="2"/>
  <c r="BX87" i="2"/>
  <c r="CA87" i="2"/>
  <c r="CD87" i="2"/>
  <c r="BW86" i="2"/>
  <c r="BZ86" i="2"/>
  <c r="CC86" i="2"/>
  <c r="CF86" i="2"/>
  <c r="BV86" i="2"/>
  <c r="BY86" i="2"/>
  <c r="CB86" i="2"/>
  <c r="CE86" i="2"/>
  <c r="BU86" i="2"/>
  <c r="BX86" i="2"/>
  <c r="CA86" i="2"/>
  <c r="CD86" i="2"/>
  <c r="BW85" i="2"/>
  <c r="BZ85" i="2"/>
  <c r="CC85" i="2"/>
  <c r="CF85" i="2"/>
  <c r="BV85" i="2"/>
  <c r="BY85" i="2"/>
  <c r="CB85" i="2"/>
  <c r="CE85" i="2"/>
  <c r="BU85" i="2"/>
  <c r="BX85" i="2"/>
  <c r="CA85" i="2"/>
  <c r="CD85" i="2"/>
  <c r="BW84" i="2"/>
  <c r="BZ84" i="2"/>
  <c r="CC84" i="2"/>
  <c r="CF84" i="2"/>
  <c r="BV84" i="2"/>
  <c r="BY84" i="2"/>
  <c r="CB84" i="2"/>
  <c r="CE84" i="2"/>
  <c r="BU84" i="2"/>
  <c r="BX84" i="2"/>
  <c r="CA84" i="2"/>
  <c r="CD84" i="2"/>
  <c r="BW83" i="2"/>
  <c r="BZ83" i="2"/>
  <c r="CC83" i="2"/>
  <c r="CF83" i="2"/>
  <c r="BV83" i="2"/>
  <c r="BY83" i="2"/>
  <c r="CB83" i="2"/>
  <c r="CE83" i="2"/>
  <c r="BU83" i="2"/>
  <c r="BX83" i="2"/>
  <c r="CA83" i="2"/>
  <c r="CD83" i="2"/>
  <c r="BW82" i="2"/>
  <c r="BZ82" i="2"/>
  <c r="CC82" i="2"/>
  <c r="CF82" i="2"/>
  <c r="BV82" i="2"/>
  <c r="BY82" i="2"/>
  <c r="CB82" i="2"/>
  <c r="CE82" i="2"/>
  <c r="BU82" i="2"/>
  <c r="BX82" i="2"/>
  <c r="CA82" i="2"/>
  <c r="CD82" i="2"/>
  <c r="BW81" i="2"/>
  <c r="BZ81" i="2"/>
  <c r="CC81" i="2"/>
  <c r="CF81" i="2"/>
  <c r="BV81" i="2"/>
  <c r="BY81" i="2"/>
  <c r="CB81" i="2"/>
  <c r="CE81" i="2"/>
  <c r="BU81" i="2"/>
  <c r="BX81" i="2"/>
  <c r="CA81" i="2"/>
  <c r="CD81" i="2"/>
  <c r="BW80" i="2"/>
  <c r="BZ80" i="2"/>
  <c r="CC80" i="2"/>
  <c r="CF80" i="2"/>
  <c r="BV80" i="2"/>
  <c r="BY80" i="2"/>
  <c r="CB80" i="2"/>
  <c r="CE80" i="2"/>
  <c r="BU80" i="2"/>
  <c r="BX80" i="2"/>
  <c r="CA80" i="2"/>
  <c r="CD80" i="2"/>
  <c r="BW79" i="2"/>
  <c r="BZ79" i="2"/>
  <c r="CC79" i="2"/>
  <c r="CF79" i="2"/>
  <c r="BV79" i="2"/>
  <c r="BY79" i="2"/>
  <c r="CB79" i="2"/>
  <c r="CE79" i="2"/>
  <c r="BU79" i="2"/>
  <c r="BX79" i="2"/>
  <c r="CA79" i="2"/>
  <c r="CD79" i="2"/>
  <c r="BW78" i="2"/>
  <c r="BZ78" i="2"/>
  <c r="CC78" i="2"/>
  <c r="CF78" i="2"/>
  <c r="BV78" i="2"/>
  <c r="BY78" i="2"/>
  <c r="CB78" i="2"/>
  <c r="CE78" i="2"/>
  <c r="BU78" i="2"/>
  <c r="BX78" i="2"/>
  <c r="CA78" i="2"/>
  <c r="CD78" i="2"/>
  <c r="BW77" i="2"/>
  <c r="BZ77" i="2"/>
  <c r="CC77" i="2"/>
  <c r="CF77" i="2"/>
  <c r="BV77" i="2"/>
  <c r="BY77" i="2"/>
  <c r="CB77" i="2"/>
  <c r="CE77" i="2"/>
  <c r="BU77" i="2"/>
  <c r="BX77" i="2"/>
  <c r="CA77" i="2"/>
  <c r="CD77" i="2"/>
  <c r="BW76" i="2"/>
  <c r="BZ76" i="2"/>
  <c r="CC76" i="2"/>
  <c r="CF76" i="2"/>
  <c r="BV76" i="2"/>
  <c r="BY76" i="2"/>
  <c r="CB76" i="2"/>
  <c r="CE76" i="2"/>
  <c r="BU76" i="2"/>
  <c r="BX76" i="2"/>
  <c r="CA76" i="2"/>
  <c r="CD76" i="2"/>
  <c r="BW75" i="2"/>
  <c r="BZ75" i="2"/>
  <c r="CC75" i="2"/>
  <c r="CF75" i="2"/>
  <c r="BV75" i="2"/>
  <c r="BY75" i="2"/>
  <c r="CB75" i="2"/>
  <c r="CE75" i="2"/>
  <c r="BU75" i="2"/>
  <c r="BX75" i="2"/>
  <c r="CA75" i="2"/>
  <c r="CD75" i="2"/>
  <c r="BW74" i="2"/>
  <c r="BZ74" i="2"/>
  <c r="CC74" i="2"/>
  <c r="CF74" i="2"/>
  <c r="BV74" i="2"/>
  <c r="BY74" i="2"/>
  <c r="CB74" i="2"/>
  <c r="CE74" i="2"/>
  <c r="BU74" i="2"/>
  <c r="BX74" i="2"/>
  <c r="CA74" i="2"/>
  <c r="CD74" i="2"/>
  <c r="BW73" i="2"/>
  <c r="BZ73" i="2"/>
  <c r="CC73" i="2"/>
  <c r="CF73" i="2"/>
  <c r="BV73" i="2"/>
  <c r="BY73" i="2"/>
  <c r="CB73" i="2"/>
  <c r="CE73" i="2"/>
  <c r="BU73" i="2"/>
  <c r="BX73" i="2"/>
  <c r="CA73" i="2"/>
  <c r="CD73" i="2"/>
  <c r="BW72" i="2"/>
  <c r="BZ72" i="2"/>
  <c r="CC72" i="2"/>
  <c r="CF72" i="2"/>
  <c r="BV72" i="2"/>
  <c r="BY72" i="2"/>
  <c r="CB72" i="2"/>
  <c r="CE72" i="2"/>
  <c r="BU72" i="2"/>
  <c r="BX72" i="2"/>
  <c r="CA72" i="2"/>
  <c r="CD72" i="2"/>
  <c r="BW71" i="2"/>
  <c r="BZ71" i="2"/>
  <c r="CC71" i="2"/>
  <c r="CF71" i="2"/>
  <c r="BV71" i="2"/>
  <c r="BY71" i="2"/>
  <c r="CB71" i="2"/>
  <c r="CE71" i="2"/>
  <c r="BU71" i="2"/>
  <c r="BX71" i="2"/>
  <c r="CA71" i="2"/>
  <c r="CD71" i="2"/>
  <c r="BW70" i="2"/>
  <c r="BZ70" i="2"/>
  <c r="CC70" i="2"/>
  <c r="CF70" i="2"/>
  <c r="BV70" i="2"/>
  <c r="BY70" i="2"/>
  <c r="CB70" i="2"/>
  <c r="CE70" i="2"/>
  <c r="BU70" i="2"/>
  <c r="BX70" i="2"/>
  <c r="CA70" i="2"/>
  <c r="CD70" i="2"/>
  <c r="BW69" i="2"/>
  <c r="BZ69" i="2"/>
  <c r="CC69" i="2"/>
  <c r="CF69" i="2"/>
  <c r="BV69" i="2"/>
  <c r="BY69" i="2"/>
  <c r="CB69" i="2"/>
  <c r="CE69" i="2"/>
  <c r="BU69" i="2"/>
  <c r="BX69" i="2"/>
  <c r="CA69" i="2"/>
  <c r="CD69" i="2"/>
  <c r="BW68" i="2"/>
  <c r="BZ68" i="2"/>
  <c r="CC68" i="2"/>
  <c r="CF68" i="2"/>
  <c r="BV68" i="2"/>
  <c r="BY68" i="2"/>
  <c r="CB68" i="2"/>
  <c r="CE68" i="2"/>
  <c r="BU68" i="2"/>
  <c r="BX68" i="2"/>
  <c r="CA68" i="2"/>
  <c r="CD68" i="2"/>
  <c r="BW66" i="2"/>
  <c r="BZ66" i="2"/>
  <c r="CC66" i="2"/>
  <c r="CF66" i="2"/>
  <c r="BV66" i="2"/>
  <c r="BY66" i="2"/>
  <c r="CB66" i="2"/>
  <c r="CE66" i="2"/>
  <c r="BU66" i="2"/>
  <c r="BX66" i="2"/>
  <c r="CA66" i="2"/>
  <c r="CD66" i="2"/>
  <c r="BW65" i="2"/>
  <c r="BZ65" i="2"/>
  <c r="CC65" i="2"/>
  <c r="CF65" i="2"/>
  <c r="BV65" i="2"/>
  <c r="BY65" i="2"/>
  <c r="CB65" i="2"/>
  <c r="CE65" i="2"/>
  <c r="BU65" i="2"/>
  <c r="BX65" i="2"/>
  <c r="CA65" i="2"/>
  <c r="CD65" i="2"/>
  <c r="BW64" i="2"/>
  <c r="BZ64" i="2"/>
  <c r="CC64" i="2"/>
  <c r="CF64" i="2"/>
  <c r="BV64" i="2"/>
  <c r="BY64" i="2"/>
  <c r="CB64" i="2"/>
  <c r="CE64" i="2"/>
  <c r="BU64" i="2"/>
  <c r="BX64" i="2"/>
  <c r="CA64" i="2"/>
  <c r="CD64" i="2"/>
  <c r="BW63" i="2"/>
  <c r="BZ63" i="2"/>
  <c r="CC63" i="2"/>
  <c r="CF63" i="2"/>
  <c r="BV63" i="2"/>
  <c r="BY63" i="2"/>
  <c r="CB63" i="2"/>
  <c r="CE63" i="2"/>
  <c r="BU63" i="2"/>
  <c r="BX63" i="2"/>
  <c r="CA63" i="2"/>
  <c r="CD63" i="2"/>
  <c r="BW62" i="2"/>
  <c r="BZ62" i="2"/>
  <c r="CC62" i="2"/>
  <c r="CF62" i="2"/>
  <c r="BV62" i="2"/>
  <c r="BY62" i="2"/>
  <c r="CB62" i="2"/>
  <c r="CE62" i="2"/>
  <c r="BU62" i="2"/>
  <c r="BX62" i="2"/>
  <c r="CA62" i="2"/>
  <c r="CD62" i="2"/>
  <c r="BW61" i="2"/>
  <c r="BZ61" i="2"/>
  <c r="CC61" i="2"/>
  <c r="CF61" i="2"/>
  <c r="BV61" i="2"/>
  <c r="BY61" i="2"/>
  <c r="CB61" i="2"/>
  <c r="CE61" i="2"/>
  <c r="BU61" i="2"/>
  <c r="BX61" i="2"/>
  <c r="CA61" i="2"/>
  <c r="CD61" i="2"/>
  <c r="BW60" i="2"/>
  <c r="BZ60" i="2"/>
  <c r="CC60" i="2"/>
  <c r="CF60" i="2"/>
  <c r="BV60" i="2"/>
  <c r="BY60" i="2"/>
  <c r="CB60" i="2"/>
  <c r="CE60" i="2"/>
  <c r="BU60" i="2"/>
  <c r="BX60" i="2"/>
  <c r="CA60" i="2"/>
  <c r="CD60" i="2"/>
  <c r="BW59" i="2"/>
  <c r="BZ59" i="2"/>
  <c r="CC59" i="2"/>
  <c r="CF59" i="2"/>
  <c r="BV59" i="2"/>
  <c r="BY59" i="2"/>
  <c r="CB59" i="2"/>
  <c r="CE59" i="2"/>
  <c r="BU59" i="2"/>
  <c r="BX59" i="2"/>
  <c r="CA59" i="2"/>
  <c r="CD59" i="2"/>
  <c r="BW58" i="2"/>
  <c r="BZ58" i="2"/>
  <c r="CC58" i="2"/>
  <c r="CF58" i="2"/>
  <c r="BV58" i="2"/>
  <c r="BY58" i="2"/>
  <c r="CB58" i="2"/>
  <c r="CE58" i="2"/>
  <c r="BU58" i="2"/>
  <c r="BX58" i="2"/>
  <c r="CA58" i="2"/>
  <c r="CD58" i="2"/>
  <c r="BW57" i="2"/>
  <c r="BZ57" i="2"/>
  <c r="CC57" i="2"/>
  <c r="CF57" i="2"/>
  <c r="BV57" i="2"/>
  <c r="BY57" i="2"/>
  <c r="CB57" i="2"/>
  <c r="CE57" i="2"/>
  <c r="BU57" i="2"/>
  <c r="BX57" i="2"/>
  <c r="CA57" i="2"/>
  <c r="CD57" i="2"/>
  <c r="BW56" i="2"/>
  <c r="BZ56" i="2"/>
  <c r="CC56" i="2"/>
  <c r="CF56" i="2"/>
  <c r="BV56" i="2"/>
  <c r="BY56" i="2"/>
  <c r="CB56" i="2"/>
  <c r="CE56" i="2"/>
  <c r="BU56" i="2"/>
  <c r="BX56" i="2"/>
  <c r="CA56" i="2"/>
  <c r="CD56" i="2"/>
  <c r="BW54" i="2"/>
  <c r="BZ54" i="2"/>
  <c r="CC54" i="2"/>
  <c r="CF54" i="2"/>
  <c r="BV54" i="2"/>
  <c r="BY54" i="2"/>
  <c r="CB54" i="2"/>
  <c r="CE54" i="2"/>
  <c r="BU54" i="2"/>
  <c r="BX54" i="2"/>
  <c r="CA54" i="2"/>
  <c r="CD54" i="2"/>
  <c r="BW53" i="2"/>
  <c r="BZ53" i="2"/>
  <c r="CC53" i="2"/>
  <c r="CF53" i="2"/>
  <c r="BV53" i="2"/>
  <c r="BY53" i="2"/>
  <c r="CB53" i="2"/>
  <c r="CE53" i="2"/>
  <c r="BU53" i="2"/>
  <c r="BX53" i="2"/>
  <c r="CA53" i="2"/>
  <c r="CD53" i="2"/>
  <c r="BW52" i="2"/>
  <c r="BZ52" i="2"/>
  <c r="CC52" i="2"/>
  <c r="CF52" i="2"/>
  <c r="BV52" i="2"/>
  <c r="BY52" i="2"/>
  <c r="CB52" i="2"/>
  <c r="CE52" i="2"/>
  <c r="BU52" i="2"/>
  <c r="BX52" i="2"/>
  <c r="CA52" i="2"/>
  <c r="CD52" i="2"/>
  <c r="BW51" i="2"/>
  <c r="BZ51" i="2"/>
  <c r="CC51" i="2"/>
  <c r="CF51" i="2"/>
  <c r="BV51" i="2"/>
  <c r="BY51" i="2"/>
  <c r="CB51" i="2"/>
  <c r="CE51" i="2"/>
  <c r="BU51" i="2"/>
  <c r="BX51" i="2"/>
  <c r="CA51" i="2"/>
  <c r="CD51" i="2"/>
  <c r="BW50" i="2"/>
  <c r="BZ50" i="2"/>
  <c r="CC50" i="2"/>
  <c r="CF50" i="2"/>
  <c r="BV50" i="2"/>
  <c r="BY50" i="2"/>
  <c r="CB50" i="2"/>
  <c r="CE50" i="2"/>
  <c r="BU50" i="2"/>
  <c r="BX50" i="2"/>
  <c r="CA50" i="2"/>
  <c r="CD50" i="2"/>
  <c r="BW49" i="2"/>
  <c r="BZ49" i="2"/>
  <c r="CC49" i="2"/>
  <c r="CF49" i="2"/>
  <c r="BV49" i="2"/>
  <c r="BY49" i="2"/>
  <c r="CB49" i="2"/>
  <c r="CE49" i="2"/>
  <c r="BU49" i="2"/>
  <c r="BX49" i="2"/>
  <c r="CA49" i="2"/>
  <c r="CD49" i="2"/>
  <c r="BW48" i="2"/>
  <c r="BZ48" i="2"/>
  <c r="CC48" i="2"/>
  <c r="CF48" i="2"/>
  <c r="BV48" i="2"/>
  <c r="BY48" i="2"/>
  <c r="CB48" i="2"/>
  <c r="CE48" i="2"/>
  <c r="BU48" i="2"/>
  <c r="BX48" i="2"/>
  <c r="CA48" i="2"/>
  <c r="CD48" i="2"/>
  <c r="BW47" i="2"/>
  <c r="BZ47" i="2"/>
  <c r="CC47" i="2"/>
  <c r="CF47" i="2"/>
  <c r="BV47" i="2"/>
  <c r="BY47" i="2"/>
  <c r="CB47" i="2"/>
  <c r="CE47" i="2"/>
  <c r="BU47" i="2"/>
  <c r="BX47" i="2"/>
  <c r="CA47" i="2"/>
  <c r="CD47" i="2"/>
  <c r="BW46" i="2"/>
  <c r="BZ46" i="2"/>
  <c r="CC46" i="2"/>
  <c r="CF46" i="2"/>
  <c r="BV46" i="2"/>
  <c r="BY46" i="2"/>
  <c r="CB46" i="2"/>
  <c r="CE46" i="2"/>
  <c r="BU46" i="2"/>
  <c r="BX46" i="2"/>
  <c r="CA46" i="2"/>
  <c r="CD46" i="2"/>
  <c r="BW45" i="2"/>
  <c r="BZ45" i="2"/>
  <c r="CC45" i="2"/>
  <c r="CF45" i="2"/>
  <c r="BV45" i="2"/>
  <c r="BY45" i="2"/>
  <c r="CB45" i="2"/>
  <c r="CE45" i="2"/>
  <c r="BU45" i="2"/>
  <c r="BX45" i="2"/>
  <c r="CA45" i="2"/>
  <c r="CD45" i="2"/>
  <c r="BW44" i="2"/>
  <c r="BZ44" i="2"/>
  <c r="CC44" i="2"/>
  <c r="CF44" i="2"/>
  <c r="BV44" i="2"/>
  <c r="BY44" i="2"/>
  <c r="CB44" i="2"/>
  <c r="CE44" i="2"/>
  <c r="BU44" i="2"/>
  <c r="BX44" i="2"/>
  <c r="CA44" i="2"/>
  <c r="CD44" i="2"/>
  <c r="BW43" i="2"/>
  <c r="BZ43" i="2"/>
  <c r="CC43" i="2"/>
  <c r="CF43" i="2"/>
  <c r="BV43" i="2"/>
  <c r="BY43" i="2"/>
  <c r="CB43" i="2"/>
  <c r="CE43" i="2"/>
  <c r="BU43" i="2"/>
  <c r="BX43" i="2"/>
  <c r="CA43" i="2"/>
  <c r="CD43" i="2"/>
  <c r="BW42" i="2"/>
  <c r="BZ42" i="2"/>
  <c r="CC42" i="2"/>
  <c r="CF42" i="2"/>
  <c r="BV42" i="2"/>
  <c r="BY42" i="2"/>
  <c r="CB42" i="2"/>
  <c r="CE42" i="2"/>
  <c r="BU42" i="2"/>
  <c r="BX42" i="2"/>
  <c r="CA42" i="2"/>
  <c r="CD42" i="2"/>
  <c r="BW41" i="2"/>
  <c r="BZ41" i="2"/>
  <c r="CC41" i="2"/>
  <c r="CF41" i="2"/>
  <c r="BV41" i="2"/>
  <c r="BY41" i="2"/>
  <c r="CB41" i="2"/>
  <c r="CE41" i="2"/>
  <c r="BU41" i="2"/>
  <c r="BX41" i="2"/>
  <c r="CA41" i="2"/>
  <c r="CD41" i="2"/>
  <c r="BW40" i="2"/>
  <c r="BZ40" i="2"/>
  <c r="CC40" i="2"/>
  <c r="CF40" i="2"/>
  <c r="BV40" i="2"/>
  <c r="BY40" i="2"/>
  <c r="CB40" i="2"/>
  <c r="CE40" i="2"/>
  <c r="BU40" i="2"/>
  <c r="BX40" i="2"/>
  <c r="CA40" i="2"/>
  <c r="CD40" i="2"/>
  <c r="BW39" i="2"/>
  <c r="BZ39" i="2"/>
  <c r="CC39" i="2"/>
  <c r="CF39" i="2"/>
  <c r="BV39" i="2"/>
  <c r="BY39" i="2"/>
  <c r="CB39" i="2"/>
  <c r="CE39" i="2"/>
  <c r="BU39" i="2"/>
  <c r="BX39" i="2"/>
  <c r="CA39" i="2"/>
  <c r="CD39" i="2"/>
  <c r="BW38" i="2"/>
  <c r="BZ38" i="2"/>
  <c r="CC38" i="2"/>
  <c r="CF38" i="2"/>
  <c r="BV38" i="2"/>
  <c r="BY38" i="2"/>
  <c r="CB38" i="2"/>
  <c r="CE38" i="2"/>
  <c r="BU38" i="2"/>
  <c r="BX38" i="2"/>
  <c r="CA38" i="2"/>
  <c r="CD38" i="2"/>
  <c r="BW37" i="2"/>
  <c r="BZ37" i="2"/>
  <c r="CC37" i="2"/>
  <c r="CF37" i="2"/>
  <c r="BV37" i="2"/>
  <c r="BY37" i="2"/>
  <c r="CB37" i="2"/>
  <c r="CE37" i="2"/>
  <c r="BU37" i="2"/>
  <c r="BX37" i="2"/>
  <c r="CA37" i="2"/>
  <c r="CD37" i="2"/>
  <c r="BW36" i="2"/>
  <c r="BZ36" i="2"/>
  <c r="CC36" i="2"/>
  <c r="CF36" i="2"/>
  <c r="BV36" i="2"/>
  <c r="BY36" i="2"/>
  <c r="CB36" i="2"/>
  <c r="CE36" i="2"/>
  <c r="BU36" i="2"/>
  <c r="BX36" i="2"/>
  <c r="CA36" i="2"/>
  <c r="CD36" i="2"/>
  <c r="BW35" i="2"/>
  <c r="BZ35" i="2"/>
  <c r="CC35" i="2"/>
  <c r="CF35" i="2"/>
  <c r="BV35" i="2"/>
  <c r="BY35" i="2"/>
  <c r="CB35" i="2"/>
  <c r="CE35" i="2"/>
  <c r="BU35" i="2"/>
  <c r="BX35" i="2"/>
  <c r="CA35" i="2"/>
  <c r="CD35" i="2"/>
  <c r="BW34" i="2"/>
  <c r="BZ34" i="2"/>
  <c r="CC34" i="2"/>
  <c r="CF34" i="2"/>
  <c r="BV34" i="2"/>
  <c r="BY34" i="2"/>
  <c r="CB34" i="2"/>
  <c r="CE34" i="2"/>
  <c r="BU34" i="2"/>
  <c r="BX34" i="2"/>
  <c r="CA34" i="2"/>
  <c r="CD34" i="2"/>
  <c r="BW33" i="2"/>
  <c r="BZ33" i="2"/>
  <c r="CC33" i="2"/>
  <c r="CF33" i="2"/>
  <c r="BV33" i="2"/>
  <c r="BY33" i="2"/>
  <c r="CB33" i="2"/>
  <c r="CE33" i="2"/>
  <c r="BU33" i="2"/>
  <c r="BX33" i="2"/>
  <c r="CA33" i="2"/>
  <c r="CD33" i="2"/>
  <c r="BW32" i="2"/>
  <c r="BZ32" i="2"/>
  <c r="CC32" i="2"/>
  <c r="CF32" i="2"/>
  <c r="BV32" i="2"/>
  <c r="BY32" i="2"/>
  <c r="CB32" i="2"/>
  <c r="CE32" i="2"/>
  <c r="BU32" i="2"/>
  <c r="BX32" i="2"/>
  <c r="CA32" i="2"/>
  <c r="CD32" i="2"/>
  <c r="BW31" i="2"/>
  <c r="BZ31" i="2"/>
  <c r="CC31" i="2"/>
  <c r="CF31" i="2"/>
  <c r="BV31" i="2"/>
  <c r="BY31" i="2"/>
  <c r="CB31" i="2"/>
  <c r="CE31" i="2"/>
  <c r="BU31" i="2"/>
  <c r="BX31" i="2"/>
  <c r="CA31" i="2"/>
  <c r="CD31" i="2"/>
  <c r="BW30" i="2"/>
  <c r="BZ30" i="2"/>
  <c r="CC30" i="2"/>
  <c r="CF30" i="2"/>
  <c r="BV30" i="2"/>
  <c r="BY30" i="2"/>
  <c r="CB30" i="2"/>
  <c r="CE30" i="2"/>
  <c r="BU30" i="2"/>
  <c r="BX30" i="2"/>
  <c r="CA30" i="2"/>
  <c r="CD30" i="2"/>
  <c r="BW29" i="2"/>
  <c r="BZ29" i="2"/>
  <c r="CC29" i="2"/>
  <c r="CF29" i="2"/>
  <c r="BV29" i="2"/>
  <c r="BY29" i="2"/>
  <c r="CB29" i="2"/>
  <c r="CE29" i="2"/>
  <c r="BU29" i="2"/>
  <c r="BX29" i="2"/>
  <c r="CA29" i="2"/>
  <c r="CD29" i="2"/>
  <c r="BW28" i="2"/>
  <c r="BZ28" i="2"/>
  <c r="CC28" i="2"/>
  <c r="CF28" i="2"/>
  <c r="BV28" i="2"/>
  <c r="BY28" i="2"/>
  <c r="CB28" i="2"/>
  <c r="CE28" i="2"/>
  <c r="BU28" i="2"/>
  <c r="BX28" i="2"/>
  <c r="CA28" i="2"/>
  <c r="CD28" i="2"/>
  <c r="BW27" i="2"/>
  <c r="BZ27" i="2"/>
  <c r="CC27" i="2"/>
  <c r="CF27" i="2"/>
  <c r="BV27" i="2"/>
  <c r="BY27" i="2"/>
  <c r="CB27" i="2"/>
  <c r="CE27" i="2"/>
  <c r="BU27" i="2"/>
  <c r="BX27" i="2"/>
  <c r="CA27" i="2"/>
  <c r="CD27" i="2"/>
  <c r="BW26" i="2"/>
  <c r="BZ26" i="2"/>
  <c r="CC26" i="2"/>
  <c r="CF26" i="2"/>
  <c r="BV26" i="2"/>
  <c r="BY26" i="2"/>
  <c r="CB26" i="2"/>
  <c r="CE26" i="2"/>
  <c r="BU26" i="2"/>
  <c r="BX26" i="2"/>
  <c r="CA26" i="2"/>
  <c r="CD26" i="2"/>
  <c r="BW25" i="2"/>
  <c r="BZ25" i="2"/>
  <c r="CC25" i="2"/>
  <c r="CF25" i="2"/>
  <c r="BV25" i="2"/>
  <c r="BY25" i="2"/>
  <c r="CB25" i="2"/>
  <c r="CE25" i="2"/>
  <c r="BU25" i="2"/>
  <c r="BX25" i="2"/>
  <c r="CA25" i="2"/>
  <c r="CD25" i="2"/>
  <c r="BW24" i="2"/>
  <c r="BZ24" i="2"/>
  <c r="CC24" i="2"/>
  <c r="CF24" i="2"/>
  <c r="BV24" i="2"/>
  <c r="BY24" i="2"/>
  <c r="CB24" i="2"/>
  <c r="CE24" i="2"/>
  <c r="BU24" i="2"/>
  <c r="BX24" i="2"/>
  <c r="CA24" i="2"/>
  <c r="CD24" i="2"/>
  <c r="BW23" i="2"/>
  <c r="BZ23" i="2"/>
  <c r="CC23" i="2"/>
  <c r="CF23" i="2"/>
  <c r="BV23" i="2"/>
  <c r="BY23" i="2"/>
  <c r="CB23" i="2"/>
  <c r="CE23" i="2"/>
  <c r="BU23" i="2"/>
  <c r="BX23" i="2"/>
  <c r="CA23" i="2"/>
  <c r="CD23" i="2"/>
  <c r="BW22" i="2"/>
  <c r="BZ22" i="2"/>
  <c r="CC22" i="2"/>
  <c r="CF22" i="2"/>
  <c r="BV22" i="2"/>
  <c r="BY22" i="2"/>
  <c r="CB22" i="2"/>
  <c r="CE22" i="2"/>
  <c r="BU22" i="2"/>
  <c r="BX22" i="2"/>
  <c r="CA22" i="2"/>
  <c r="CD22" i="2"/>
  <c r="BW21" i="2"/>
  <c r="BZ21" i="2"/>
  <c r="CC21" i="2"/>
  <c r="CF21" i="2"/>
  <c r="BV21" i="2"/>
  <c r="BY21" i="2"/>
  <c r="CB21" i="2"/>
  <c r="CE21" i="2"/>
  <c r="BU21" i="2"/>
  <c r="BX21" i="2"/>
  <c r="CA21" i="2"/>
  <c r="CD21" i="2"/>
  <c r="BW20" i="2"/>
  <c r="BZ20" i="2"/>
  <c r="CC20" i="2"/>
  <c r="CF20" i="2"/>
  <c r="BV20" i="2"/>
  <c r="BY20" i="2"/>
  <c r="CB20" i="2"/>
  <c r="CE20" i="2"/>
  <c r="BU20" i="2"/>
  <c r="BX20" i="2"/>
  <c r="CA20" i="2"/>
  <c r="CD20" i="2"/>
  <c r="BW19" i="2"/>
  <c r="BZ19" i="2"/>
  <c r="CC19" i="2"/>
  <c r="CF19" i="2"/>
  <c r="BV19" i="2"/>
  <c r="BY19" i="2"/>
  <c r="CB19" i="2"/>
  <c r="CE19" i="2"/>
  <c r="BU19" i="2"/>
  <c r="BX19" i="2"/>
  <c r="CA19" i="2"/>
  <c r="CD19" i="2"/>
  <c r="BW18" i="2"/>
  <c r="BZ18" i="2"/>
  <c r="CC18" i="2"/>
  <c r="CF18" i="2"/>
  <c r="BV18" i="2"/>
  <c r="BY18" i="2"/>
  <c r="CB18" i="2"/>
  <c r="CE18" i="2"/>
  <c r="BU18" i="2"/>
  <c r="BX18" i="2"/>
  <c r="CA18" i="2"/>
  <c r="CD18" i="2"/>
  <c r="BW17" i="2"/>
  <c r="BZ17" i="2"/>
  <c r="CC17" i="2"/>
  <c r="CF17" i="2"/>
  <c r="BV17" i="2"/>
  <c r="BY17" i="2"/>
  <c r="CB17" i="2"/>
  <c r="CE17" i="2"/>
  <c r="BU17" i="2"/>
  <c r="BX17" i="2"/>
  <c r="CA17" i="2"/>
  <c r="CD17" i="2"/>
  <c r="BW16" i="2"/>
  <c r="BZ16" i="2"/>
  <c r="CC16" i="2"/>
  <c r="CF16" i="2"/>
  <c r="BV16" i="2"/>
  <c r="BY16" i="2"/>
  <c r="CB16" i="2"/>
  <c r="CE16" i="2"/>
  <c r="BU16" i="2"/>
  <c r="BX16" i="2"/>
  <c r="CA16" i="2"/>
  <c r="CD16" i="2"/>
  <c r="BW15" i="2"/>
  <c r="BZ15" i="2"/>
  <c r="CC15" i="2"/>
  <c r="CF15" i="2"/>
  <c r="BV15" i="2"/>
  <c r="BY15" i="2"/>
  <c r="CB15" i="2"/>
  <c r="CE15" i="2"/>
  <c r="BU15" i="2"/>
  <c r="BX15" i="2"/>
  <c r="CA15" i="2"/>
  <c r="CD15" i="2"/>
  <c r="BW14" i="2"/>
  <c r="BZ14" i="2"/>
  <c r="CC14" i="2"/>
  <c r="CF14" i="2"/>
  <c r="BV14" i="2"/>
  <c r="BY14" i="2"/>
  <c r="CB14" i="2"/>
  <c r="CE14" i="2"/>
  <c r="BU14" i="2"/>
  <c r="BX14" i="2"/>
  <c r="CA14" i="2"/>
  <c r="CD14" i="2"/>
  <c r="BW13" i="2"/>
  <c r="BZ13" i="2"/>
  <c r="CC13" i="2"/>
  <c r="CF13" i="2"/>
  <c r="BV13" i="2"/>
  <c r="BY13" i="2"/>
  <c r="CB13" i="2"/>
  <c r="CE13" i="2"/>
  <c r="BU13" i="2"/>
  <c r="BX13" i="2"/>
  <c r="CA13" i="2"/>
  <c r="CD13" i="2"/>
  <c r="BW12" i="2"/>
  <c r="BZ12" i="2"/>
  <c r="CC12" i="2"/>
  <c r="CF12" i="2"/>
  <c r="BV12" i="2"/>
  <c r="BY12" i="2"/>
  <c r="CB12" i="2"/>
  <c r="CE12" i="2"/>
  <c r="BU12" i="2"/>
  <c r="BX12" i="2"/>
  <c r="CA12" i="2"/>
  <c r="CD12" i="2"/>
  <c r="BW11" i="2"/>
  <c r="BZ11" i="2"/>
  <c r="CC11" i="2"/>
  <c r="CF11" i="2"/>
  <c r="BV11" i="2"/>
  <c r="BY11" i="2"/>
  <c r="CB11" i="2"/>
  <c r="CE11" i="2"/>
  <c r="BU11" i="2"/>
  <c r="BX11" i="2"/>
  <c r="CA11" i="2"/>
  <c r="CD11" i="2"/>
  <c r="BW10" i="2"/>
  <c r="BZ10" i="2"/>
  <c r="CC10" i="2"/>
  <c r="CF10" i="2"/>
  <c r="BV10" i="2"/>
  <c r="BY10" i="2"/>
  <c r="CB10" i="2"/>
  <c r="CE10" i="2"/>
  <c r="BU10" i="2"/>
  <c r="BX10" i="2"/>
  <c r="CA10" i="2"/>
  <c r="CD10" i="2"/>
  <c r="BW9" i="2"/>
  <c r="BZ9" i="2"/>
  <c r="CC9" i="2"/>
  <c r="CF9" i="2"/>
  <c r="BV9" i="2"/>
  <c r="BY9" i="2"/>
  <c r="CB9" i="2"/>
  <c r="CE9" i="2"/>
  <c r="BU9" i="2"/>
  <c r="BX9" i="2"/>
  <c r="CA9" i="2"/>
  <c r="CD9" i="2"/>
  <c r="BW8" i="2"/>
  <c r="BZ8" i="2"/>
  <c r="CC8" i="2"/>
  <c r="CF8" i="2"/>
  <c r="BV8" i="2"/>
  <c r="BY8" i="2"/>
  <c r="CB8" i="2"/>
  <c r="CE8" i="2"/>
  <c r="BU8" i="2"/>
  <c r="BX8" i="2"/>
  <c r="CA8" i="2"/>
  <c r="CD8" i="2"/>
  <c r="BW7" i="2"/>
  <c r="BZ7" i="2"/>
  <c r="CC7" i="2"/>
  <c r="CF7" i="2"/>
  <c r="BV7" i="2"/>
  <c r="BY7" i="2"/>
  <c r="CB7" i="2"/>
  <c r="CE7" i="2"/>
  <c r="BU7" i="2"/>
  <c r="BX7" i="2"/>
  <c r="CA7" i="2"/>
  <c r="CD7" i="2"/>
  <c r="BW6" i="2"/>
  <c r="BZ6" i="2"/>
  <c r="CC6" i="2"/>
  <c r="CF6" i="2"/>
  <c r="BV6" i="2"/>
  <c r="BY6" i="2"/>
  <c r="CB6" i="2"/>
  <c r="CE6" i="2"/>
  <c r="BU6" i="2"/>
  <c r="BX6" i="2"/>
  <c r="CA6" i="2"/>
  <c r="CD6" i="2"/>
  <c r="CF2" i="2"/>
  <c r="CE2" i="2"/>
  <c r="CD2" i="2"/>
  <c r="CP2" i="2"/>
  <c r="CR2" i="2"/>
  <c r="CQ2" i="2"/>
  <c r="BL100" i="2"/>
  <c r="BL143" i="2"/>
  <c r="BL142" i="2"/>
  <c r="BL141" i="2"/>
  <c r="BL140" i="2"/>
  <c r="BL139" i="2"/>
  <c r="BL138" i="2"/>
  <c r="BL137" i="2"/>
  <c r="BL136" i="2"/>
  <c r="BL135" i="2"/>
  <c r="BL134" i="2"/>
  <c r="BL133" i="2"/>
  <c r="BL132" i="2"/>
  <c r="BL131" i="2"/>
  <c r="BL130" i="2"/>
  <c r="BL129" i="2"/>
  <c r="BL128" i="2"/>
  <c r="BL127" i="2"/>
  <c r="BL125" i="2"/>
  <c r="BL123" i="2"/>
  <c r="BL122" i="2"/>
  <c r="BL121" i="2"/>
  <c r="BL120" i="2"/>
  <c r="BL119" i="2"/>
  <c r="BL118" i="2"/>
  <c r="BL117" i="2"/>
  <c r="BL116" i="2"/>
  <c r="BL115" i="2"/>
  <c r="BL114" i="2"/>
  <c r="BL113" i="2"/>
  <c r="BL112" i="2"/>
  <c r="BL111" i="2"/>
  <c r="BL110" i="2"/>
  <c r="BL109" i="2"/>
  <c r="BL108" i="2"/>
  <c r="BL105" i="2"/>
  <c r="BL104" i="2"/>
  <c r="BL103" i="2"/>
  <c r="BL101" i="2"/>
  <c r="BL98" i="2"/>
  <c r="BL97" i="2"/>
  <c r="BL96" i="2"/>
  <c r="BL95" i="2"/>
  <c r="BL92" i="2"/>
  <c r="BL91" i="2"/>
  <c r="BL89" i="2"/>
  <c r="BL88" i="2"/>
  <c r="BL87" i="2"/>
  <c r="BL86" i="2"/>
  <c r="BL85" i="2"/>
  <c r="BL84" i="2"/>
  <c r="BL83" i="2"/>
  <c r="BL82" i="2"/>
  <c r="BL81" i="2"/>
  <c r="BL80" i="2"/>
  <c r="BL79" i="2"/>
  <c r="BL78" i="2"/>
  <c r="BL77" i="2"/>
  <c r="BL76" i="2"/>
  <c r="BL75" i="2"/>
  <c r="BL74" i="2"/>
  <c r="BL73" i="2"/>
  <c r="BL72" i="2"/>
  <c r="BL71" i="2"/>
  <c r="BL70" i="2"/>
  <c r="BL69" i="2"/>
  <c r="BL68" i="2"/>
  <c r="BL66" i="2"/>
  <c r="BL65" i="2"/>
  <c r="BL64" i="2"/>
  <c r="BL63" i="2"/>
  <c r="BL62" i="2"/>
  <c r="BL61" i="2"/>
  <c r="BL60" i="2"/>
  <c r="BL59" i="2"/>
  <c r="BL58" i="2"/>
  <c r="BL57" i="2"/>
  <c r="BL56" i="2"/>
  <c r="BL54" i="2"/>
  <c r="BL53" i="2"/>
  <c r="BL52" i="2"/>
  <c r="BL51" i="2"/>
  <c r="BL50" i="2"/>
  <c r="BL49" i="2"/>
  <c r="BL48" i="2"/>
  <c r="BL47" i="2"/>
  <c r="BL46" i="2"/>
  <c r="BL45" i="2"/>
  <c r="BL44" i="2"/>
  <c r="BL43" i="2"/>
  <c r="BL42" i="2"/>
  <c r="BL41" i="2"/>
  <c r="BL40" i="2"/>
  <c r="BL39" i="2"/>
  <c r="BL38" i="2"/>
  <c r="BL37" i="2"/>
  <c r="BL36" i="2"/>
  <c r="BL35" i="2"/>
  <c r="BL34" i="2"/>
  <c r="BL33" i="2"/>
  <c r="BL32" i="2"/>
  <c r="BL31" i="2"/>
  <c r="J31" i="2"/>
  <c r="BL30" i="2"/>
  <c r="BL29" i="2"/>
  <c r="BL28" i="2"/>
  <c r="BL27" i="2"/>
  <c r="BL26" i="2"/>
  <c r="BL25" i="2"/>
  <c r="BL24" i="2"/>
  <c r="BL23" i="2"/>
  <c r="J23" i="2"/>
  <c r="BL22" i="2"/>
  <c r="BL21" i="2"/>
  <c r="BL20" i="2"/>
  <c r="BL19" i="2"/>
  <c r="BL18" i="2"/>
  <c r="BL17" i="2"/>
  <c r="BL16" i="2"/>
  <c r="BL15" i="2"/>
  <c r="BL14" i="2"/>
  <c r="BL13" i="2"/>
  <c r="J13" i="2"/>
  <c r="BL12" i="2"/>
  <c r="BL11" i="2"/>
  <c r="BL10" i="2"/>
  <c r="BL9" i="2"/>
  <c r="BL8" i="2"/>
  <c r="BL7" i="2"/>
  <c r="BL6" i="2"/>
  <c r="J7" i="2"/>
  <c r="J8" i="2"/>
  <c r="J9" i="2"/>
  <c r="J10" i="2"/>
  <c r="J11" i="2"/>
  <c r="J12" i="2"/>
  <c r="J14" i="2"/>
  <c r="J15" i="2"/>
  <c r="J16" i="2"/>
  <c r="J17" i="2"/>
  <c r="J18" i="2"/>
  <c r="J19" i="2"/>
  <c r="J20" i="2"/>
  <c r="J21" i="2"/>
  <c r="J22" i="2"/>
  <c r="J25" i="2"/>
  <c r="J26" i="2"/>
  <c r="J27" i="2"/>
  <c r="J28" i="2"/>
  <c r="J29" i="2"/>
  <c r="J30" i="2"/>
  <c r="J32" i="2"/>
  <c r="J33" i="2"/>
  <c r="J34" i="2"/>
  <c r="J35" i="2"/>
  <c r="J36" i="2"/>
  <c r="J37" i="2"/>
  <c r="J38" i="2"/>
  <c r="J39" i="2"/>
  <c r="J40" i="2"/>
  <c r="J41" i="2"/>
  <c r="J42" i="2"/>
  <c r="J43" i="2"/>
  <c r="J44" i="2"/>
  <c r="J45" i="2"/>
  <c r="J46" i="2"/>
  <c r="J47" i="2"/>
  <c r="J48" i="2"/>
  <c r="J49" i="2"/>
  <c r="J50" i="2"/>
  <c r="J52" i="2"/>
  <c r="J53" i="2"/>
  <c r="J54" i="2"/>
  <c r="J56" i="2"/>
  <c r="J57" i="2"/>
  <c r="J58" i="2"/>
  <c r="J59" i="2"/>
  <c r="J60" i="2"/>
  <c r="J61" i="2"/>
  <c r="J62" i="2"/>
  <c r="J63" i="2"/>
  <c r="J65" i="2"/>
  <c r="J66" i="2"/>
  <c r="J69" i="2"/>
  <c r="J70" i="2"/>
  <c r="J71" i="2"/>
  <c r="J72" i="2"/>
  <c r="J73" i="2"/>
  <c r="J74" i="2"/>
  <c r="J75" i="2"/>
  <c r="J76" i="2"/>
  <c r="J77" i="2"/>
  <c r="J78" i="2"/>
  <c r="J79" i="2"/>
  <c r="J81" i="2"/>
  <c r="J82" i="2"/>
  <c r="J83" i="2"/>
  <c r="J84" i="2"/>
  <c r="J85" i="2"/>
  <c r="J86" i="2"/>
  <c r="J87" i="2"/>
  <c r="J88" i="2"/>
  <c r="J89" i="2"/>
  <c r="J91" i="2"/>
  <c r="J92" i="2"/>
  <c r="J95" i="2"/>
  <c r="J96" i="2"/>
  <c r="J97" i="2"/>
  <c r="J98" i="2"/>
  <c r="J100" i="2"/>
  <c r="J101" i="2"/>
  <c r="J103" i="2"/>
  <c r="J104" i="2"/>
  <c r="J105" i="2"/>
  <c r="J108" i="2"/>
  <c r="J109" i="2"/>
  <c r="J110" i="2"/>
  <c r="J111" i="2"/>
  <c r="J113" i="2"/>
  <c r="J114" i="2"/>
  <c r="J115" i="2"/>
  <c r="J116" i="2"/>
  <c r="J117" i="2"/>
  <c r="J118" i="2"/>
  <c r="J119" i="2"/>
  <c r="J120" i="2"/>
  <c r="J122" i="2"/>
  <c r="J123" i="2"/>
  <c r="J125" i="2"/>
  <c r="J127" i="2"/>
  <c r="J128" i="2"/>
  <c r="J129" i="2"/>
  <c r="J130" i="2"/>
  <c r="J131" i="2"/>
  <c r="J133" i="2"/>
  <c r="J134" i="2"/>
  <c r="J135" i="2"/>
  <c r="J136" i="2"/>
  <c r="J137" i="2"/>
  <c r="J138" i="2"/>
  <c r="J139" i="2"/>
  <c r="J140" i="2"/>
  <c r="J141" i="2"/>
  <c r="J142" i="2"/>
  <c r="J143" i="2"/>
  <c r="J6" i="2"/>
  <c r="J24" i="2"/>
  <c r="J51" i="2"/>
  <c r="J64" i="2"/>
  <c r="J68" i="2"/>
  <c r="J80" i="2"/>
  <c r="J112" i="2"/>
  <c r="J121" i="2"/>
  <c r="J132" i="2"/>
</calcChain>
</file>

<file path=xl/comments1.xml><?xml version="1.0" encoding="utf-8"?>
<comments xmlns="http://schemas.openxmlformats.org/spreadsheetml/2006/main">
  <authors>
    <author>alind</author>
    <author>Robin L Salling</author>
    <author>Lind-Null, Angela M.</author>
  </authors>
  <commentList>
    <comment ref="T3" authorId="0">
      <text>
        <r>
          <rPr>
            <sz val="8"/>
            <color indexed="81"/>
            <rFont val="Tahoma"/>
            <family val="2"/>
          </rPr>
          <t xml:space="preserve">Otolith core to otolith edge
</t>
        </r>
      </text>
    </comment>
    <comment ref="AL3" authorId="0">
      <text>
        <r>
          <rPr>
            <sz val="8"/>
            <color indexed="81"/>
            <rFont val="Tahoma"/>
            <family val="2"/>
          </rPr>
          <t xml:space="preserve">End of otolith core to beginning of hatch check.
</t>
        </r>
      </text>
    </comment>
    <comment ref="AP3" authorId="0">
      <text>
        <r>
          <rPr>
            <sz val="8"/>
            <color indexed="81"/>
            <rFont val="Tahoma"/>
            <family val="2"/>
          </rPr>
          <t xml:space="preserve">Hatch to beginning of emergence check.
</t>
        </r>
      </text>
    </comment>
    <comment ref="AT3" authorId="0">
      <text>
        <r>
          <rPr>
            <sz val="8"/>
            <color indexed="81"/>
            <rFont val="Tahoma"/>
            <family val="2"/>
          </rPr>
          <t xml:space="preserve">Emergence to otolith edge.
</t>
        </r>
      </text>
    </comment>
    <comment ref="B5" authorId="1">
      <text>
        <r>
          <rPr>
            <b/>
            <sz val="8"/>
            <color indexed="81"/>
            <rFont val="Tahoma"/>
            <family val="2"/>
          </rPr>
          <t xml:space="preserve">H: </t>
        </r>
        <r>
          <rPr>
            <sz val="8"/>
            <color indexed="81"/>
            <rFont val="Tahoma"/>
            <family val="2"/>
          </rPr>
          <t>Hatchery</t>
        </r>
        <r>
          <rPr>
            <b/>
            <sz val="8"/>
            <color indexed="81"/>
            <rFont val="Tahoma"/>
            <family val="2"/>
          </rPr>
          <t xml:space="preserve">
W: </t>
        </r>
        <r>
          <rPr>
            <sz val="8"/>
            <color indexed="81"/>
            <rFont val="Tahoma"/>
            <family val="2"/>
          </rPr>
          <t>Wild</t>
        </r>
        <r>
          <rPr>
            <sz val="8"/>
            <color indexed="81"/>
            <rFont val="Tahoma"/>
            <family val="2"/>
          </rPr>
          <t xml:space="preserve">
</t>
        </r>
      </text>
    </comment>
    <comment ref="C5" authorId="1">
      <text>
        <r>
          <rPr>
            <sz val="8"/>
            <color indexed="81"/>
            <rFont val="Tahoma"/>
            <family val="2"/>
          </rPr>
          <t>Hatchery Origin (from CWT)</t>
        </r>
      </text>
    </comment>
    <comment ref="J5" authorId="1">
      <text>
        <r>
          <rPr>
            <sz val="8"/>
            <color indexed="81"/>
            <rFont val="Tahoma"/>
            <family val="2"/>
          </rPr>
          <t>Estimated date or emergence</t>
        </r>
        <r>
          <rPr>
            <sz val="8"/>
            <color indexed="81"/>
            <rFont val="Tahoma"/>
            <family val="2"/>
          </rPr>
          <t xml:space="preserve">
</t>
        </r>
      </text>
    </comment>
    <comment ref="T5" authorId="0">
      <text>
        <r>
          <rPr>
            <sz val="8"/>
            <color indexed="81"/>
            <rFont val="Tahoma"/>
            <family val="2"/>
          </rPr>
          <t xml:space="preserve">Otolith core to otolith edge
</t>
        </r>
      </text>
    </comment>
    <comment ref="AL5" authorId="0">
      <text>
        <r>
          <rPr>
            <sz val="8"/>
            <color indexed="81"/>
            <rFont val="Tahoma"/>
            <family val="2"/>
          </rPr>
          <t xml:space="preserve">End of otolith core to beginning of hatch check.
</t>
        </r>
      </text>
    </comment>
    <comment ref="AP5" authorId="0">
      <text>
        <r>
          <rPr>
            <sz val="8"/>
            <color indexed="81"/>
            <rFont val="Tahoma"/>
            <family val="2"/>
          </rPr>
          <t xml:space="preserve">Hatch to beginning of emergence check.
</t>
        </r>
      </text>
    </comment>
    <comment ref="AT5" authorId="0">
      <text>
        <r>
          <rPr>
            <sz val="8"/>
            <color indexed="81"/>
            <rFont val="Tahoma"/>
            <family val="2"/>
          </rPr>
          <t xml:space="preserve">Emergence to otolith edge.
</t>
        </r>
      </text>
    </comment>
    <comment ref="BN5" authorId="2">
      <text>
        <r>
          <rPr>
            <b/>
            <sz val="9"/>
            <color indexed="81"/>
            <rFont val="Tahoma"/>
            <family val="2"/>
          </rPr>
          <t>0: left side not useable/not processed
1: left side useable</t>
        </r>
        <r>
          <rPr>
            <sz val="9"/>
            <color indexed="81"/>
            <rFont val="Tahoma"/>
            <family val="2"/>
          </rPr>
          <t xml:space="preserve">
</t>
        </r>
      </text>
    </comment>
    <comment ref="BO5" authorId="2">
      <text>
        <r>
          <rPr>
            <b/>
            <sz val="9"/>
            <color indexed="81"/>
            <rFont val="Tahoma"/>
            <family val="2"/>
          </rPr>
          <t>0: right side not useable/not processed
1: right side useable</t>
        </r>
        <r>
          <rPr>
            <sz val="9"/>
            <color indexed="81"/>
            <rFont val="Tahoma"/>
            <family val="2"/>
          </rPr>
          <t xml:space="preserve">
</t>
        </r>
      </text>
    </comment>
    <comment ref="BP5" authorId="2">
      <text>
        <r>
          <rPr>
            <b/>
            <sz val="9"/>
            <color indexed="81"/>
            <rFont val="Tahoma"/>
            <family val="2"/>
          </rPr>
          <t xml:space="preserve">R: data is for right side
L: data is for left side </t>
        </r>
        <r>
          <rPr>
            <sz val="9"/>
            <color indexed="81"/>
            <rFont val="Tahoma"/>
            <family val="2"/>
          </rPr>
          <t xml:space="preserve">
</t>
        </r>
      </text>
    </comment>
    <comment ref="BQ5" authorId="2">
      <text>
        <r>
          <rPr>
            <b/>
            <sz val="9"/>
            <color indexed="81"/>
            <rFont val="Tahoma"/>
            <family val="2"/>
          </rPr>
          <t>0: cannot use
1: useable/measured
2: not processed
3: unmarked hatchery</t>
        </r>
        <r>
          <rPr>
            <sz val="9"/>
            <color indexed="81"/>
            <rFont val="Tahoma"/>
            <family val="2"/>
          </rPr>
          <t xml:space="preserve">
</t>
        </r>
      </text>
    </comment>
    <comment ref="BR5" authorId="2">
      <text>
        <r>
          <rPr>
            <b/>
            <sz val="9"/>
            <color indexed="81"/>
            <rFont val="Tahoma"/>
            <family val="2"/>
          </rPr>
          <t>0: no microchemistry
1: microchemistry</t>
        </r>
        <r>
          <rPr>
            <sz val="9"/>
            <color indexed="81"/>
            <rFont val="Tahoma"/>
            <family val="2"/>
          </rPr>
          <t xml:space="preserve">
</t>
        </r>
      </text>
    </comment>
    <comment ref="BT5" authorId="2">
      <text>
        <r>
          <rPr>
            <b/>
            <sz val="9"/>
            <color indexed="81"/>
            <rFont val="Tahoma"/>
            <family val="2"/>
          </rPr>
          <t>0: not processed/not subsampled
1: processed</t>
        </r>
        <r>
          <rPr>
            <sz val="9"/>
            <color indexed="81"/>
            <rFont val="Tahoma"/>
            <family val="2"/>
          </rPr>
          <t xml:space="preserve">
</t>
        </r>
      </text>
    </comment>
  </commentList>
</comments>
</file>

<file path=xl/comments2.xml><?xml version="1.0" encoding="utf-8"?>
<comments xmlns="http://schemas.openxmlformats.org/spreadsheetml/2006/main">
  <authors>
    <author>Robin L Salling</author>
    <author>alind</author>
    <author>Lind-Null, Angela M.</author>
  </authors>
  <commentList>
    <comment ref="B3" authorId="0">
      <text>
        <r>
          <rPr>
            <b/>
            <sz val="8"/>
            <color indexed="81"/>
            <rFont val="Tahoma"/>
            <family val="2"/>
          </rPr>
          <t xml:space="preserve">H: </t>
        </r>
        <r>
          <rPr>
            <sz val="8"/>
            <color indexed="81"/>
            <rFont val="Tahoma"/>
            <family val="2"/>
          </rPr>
          <t>Hatchery</t>
        </r>
        <r>
          <rPr>
            <b/>
            <sz val="8"/>
            <color indexed="81"/>
            <rFont val="Tahoma"/>
            <family val="2"/>
          </rPr>
          <t xml:space="preserve">
W: </t>
        </r>
        <r>
          <rPr>
            <sz val="8"/>
            <color indexed="81"/>
            <rFont val="Tahoma"/>
            <family val="2"/>
          </rPr>
          <t>Wild</t>
        </r>
        <r>
          <rPr>
            <sz val="8"/>
            <color indexed="81"/>
            <rFont val="Tahoma"/>
            <family val="2"/>
          </rPr>
          <t xml:space="preserve">
</t>
        </r>
      </text>
    </comment>
    <comment ref="B4" authorId="0">
      <text>
        <r>
          <rPr>
            <sz val="8"/>
            <color indexed="81"/>
            <rFont val="Tahoma"/>
            <family val="2"/>
          </rPr>
          <t>Hatchery Origin (from CWT)</t>
        </r>
      </text>
    </comment>
    <comment ref="B11" authorId="0">
      <text>
        <r>
          <rPr>
            <sz val="8"/>
            <color indexed="81"/>
            <rFont val="Tahoma"/>
            <family val="2"/>
          </rPr>
          <t>Estimated date or emergence</t>
        </r>
        <r>
          <rPr>
            <sz val="8"/>
            <color indexed="81"/>
            <rFont val="Tahoma"/>
            <family val="2"/>
          </rPr>
          <t xml:space="preserve">
</t>
        </r>
      </text>
    </comment>
    <comment ref="B21" authorId="1">
      <text>
        <r>
          <rPr>
            <sz val="8"/>
            <color indexed="81"/>
            <rFont val="Tahoma"/>
            <family val="2"/>
          </rPr>
          <t xml:space="preserve">End of otolith core to otolith edge.
</t>
        </r>
      </text>
    </comment>
    <comment ref="B39" authorId="1">
      <text>
        <r>
          <rPr>
            <sz val="8"/>
            <color indexed="81"/>
            <rFont val="Tahoma"/>
            <family val="2"/>
          </rPr>
          <t xml:space="preserve">End of otolith core to beginning of hatch check.
</t>
        </r>
      </text>
    </comment>
    <comment ref="B43" authorId="1">
      <text>
        <r>
          <rPr>
            <sz val="8"/>
            <color indexed="81"/>
            <rFont val="Tahoma"/>
            <family val="2"/>
          </rPr>
          <t xml:space="preserve">Hatch to beginning of emergence check.
</t>
        </r>
      </text>
    </comment>
    <comment ref="B47" authorId="1">
      <text>
        <r>
          <rPr>
            <sz val="8"/>
            <color indexed="81"/>
            <rFont val="Tahoma"/>
            <family val="2"/>
          </rPr>
          <t xml:space="preserve">Emergence to otolith edge.
</t>
        </r>
      </text>
    </comment>
    <comment ref="B67" authorId="2">
      <text>
        <r>
          <rPr>
            <b/>
            <sz val="9"/>
            <color indexed="81"/>
            <rFont val="Tahoma"/>
            <family val="2"/>
          </rPr>
          <t>0: left side not useable/not processed
1: left side useable</t>
        </r>
        <r>
          <rPr>
            <sz val="9"/>
            <color indexed="81"/>
            <rFont val="Tahoma"/>
            <family val="2"/>
          </rPr>
          <t xml:space="preserve">
</t>
        </r>
      </text>
    </comment>
    <comment ref="B68" authorId="2">
      <text>
        <r>
          <rPr>
            <b/>
            <sz val="9"/>
            <color indexed="81"/>
            <rFont val="Tahoma"/>
            <family val="2"/>
          </rPr>
          <t>0: right side not useable/not processed
1: right side useable</t>
        </r>
        <r>
          <rPr>
            <sz val="9"/>
            <color indexed="81"/>
            <rFont val="Tahoma"/>
            <family val="2"/>
          </rPr>
          <t xml:space="preserve">
</t>
        </r>
      </text>
    </comment>
    <comment ref="B69" authorId="2">
      <text>
        <r>
          <rPr>
            <b/>
            <sz val="9"/>
            <color indexed="81"/>
            <rFont val="Tahoma"/>
            <family val="2"/>
          </rPr>
          <t xml:space="preserve">R: data is for right side
L: data is for left side </t>
        </r>
        <r>
          <rPr>
            <sz val="9"/>
            <color indexed="81"/>
            <rFont val="Tahoma"/>
            <family val="2"/>
          </rPr>
          <t xml:space="preserve">
</t>
        </r>
      </text>
    </comment>
    <comment ref="B70" authorId="2">
      <text>
        <r>
          <rPr>
            <b/>
            <sz val="9"/>
            <color indexed="81"/>
            <rFont val="Tahoma"/>
            <family val="2"/>
          </rPr>
          <t>0: cannot use
1: useable/measured
2: not processed
3: unmarked hatchery</t>
        </r>
        <r>
          <rPr>
            <sz val="9"/>
            <color indexed="81"/>
            <rFont val="Tahoma"/>
            <family val="2"/>
          </rPr>
          <t xml:space="preserve">
</t>
        </r>
      </text>
    </comment>
    <comment ref="B71" authorId="2">
      <text>
        <r>
          <rPr>
            <b/>
            <sz val="9"/>
            <color indexed="81"/>
            <rFont val="Tahoma"/>
            <family val="2"/>
          </rPr>
          <t>0: no microchemistry
1: microchemistry</t>
        </r>
        <r>
          <rPr>
            <sz val="9"/>
            <color indexed="81"/>
            <rFont val="Tahoma"/>
            <family val="2"/>
          </rPr>
          <t xml:space="preserve">
</t>
        </r>
      </text>
    </comment>
    <comment ref="B73" authorId="2">
      <text>
        <r>
          <rPr>
            <b/>
            <sz val="9"/>
            <color indexed="81"/>
            <rFont val="Tahoma"/>
            <family val="2"/>
          </rPr>
          <t>0: not processed/not subsampled
1: processed</t>
        </r>
        <r>
          <rPr>
            <sz val="9"/>
            <color indexed="81"/>
            <rFont val="Tahoma"/>
            <family val="2"/>
          </rPr>
          <t xml:space="preserve">
</t>
        </r>
      </text>
    </comment>
  </commentList>
</comments>
</file>

<file path=xl/comments3.xml><?xml version="1.0" encoding="utf-8"?>
<comments xmlns="http://schemas.openxmlformats.org/spreadsheetml/2006/main">
  <authors>
    <author>alind</author>
  </authors>
  <commentList>
    <comment ref="A3" authorId="0">
      <text>
        <r>
          <rPr>
            <sz val="8"/>
            <color indexed="81"/>
            <rFont val="Tahoma"/>
            <family val="2"/>
          </rPr>
          <t xml:space="preserve">End of otolith core to otolith edge.
</t>
        </r>
      </text>
    </comment>
    <comment ref="M3" authorId="0">
      <text>
        <r>
          <rPr>
            <sz val="8"/>
            <color indexed="81"/>
            <rFont val="Tahoma"/>
            <family val="2"/>
          </rPr>
          <t xml:space="preserve">End of otolith core to otolith edge.
</t>
        </r>
      </text>
    </comment>
    <comment ref="AK3" authorId="0">
      <text>
        <r>
          <rPr>
            <sz val="8"/>
            <color indexed="81"/>
            <rFont val="Tahoma"/>
            <family val="2"/>
          </rPr>
          <t xml:space="preserve">End of otolith core to otolith edge.
</t>
        </r>
      </text>
    </comment>
    <comment ref="AY3" authorId="0">
      <text>
        <r>
          <rPr>
            <sz val="8"/>
            <color indexed="81"/>
            <rFont val="Tahoma"/>
            <family val="2"/>
          </rPr>
          <t xml:space="preserve">End of otolith core to otolith edge.
</t>
        </r>
      </text>
    </comment>
  </commentList>
</comments>
</file>

<file path=xl/sharedStrings.xml><?xml version="1.0" encoding="utf-8"?>
<sst xmlns="http://schemas.openxmlformats.org/spreadsheetml/2006/main" count="2496" uniqueCount="484">
  <si>
    <t>Species</t>
  </si>
  <si>
    <t>Site</t>
  </si>
  <si>
    <t>Date</t>
  </si>
  <si>
    <t>SampleID</t>
  </si>
  <si>
    <t>FL</t>
  </si>
  <si>
    <t>Weight Initial</t>
  </si>
  <si>
    <t>Weight Final</t>
  </si>
  <si>
    <t>3ACO623</t>
  </si>
  <si>
    <t>4ACO623</t>
  </si>
  <si>
    <t>5ACO623</t>
  </si>
  <si>
    <t>6ACO623</t>
  </si>
  <si>
    <t>8ACO623</t>
  </si>
  <si>
    <t>10ACO623</t>
  </si>
  <si>
    <t>11ACO623</t>
  </si>
  <si>
    <t>12ACO623</t>
  </si>
  <si>
    <t>13ACO623</t>
  </si>
  <si>
    <t>16ACO623</t>
  </si>
  <si>
    <t>3AEF630</t>
  </si>
  <si>
    <t>5AEF630</t>
  </si>
  <si>
    <t>6AEF630</t>
  </si>
  <si>
    <t>7AEF630</t>
  </si>
  <si>
    <t>8AEF630</t>
  </si>
  <si>
    <t>9AEF630</t>
  </si>
  <si>
    <t>10AEF630</t>
  </si>
  <si>
    <t>12AEF630</t>
  </si>
  <si>
    <t>19AEF630</t>
  </si>
  <si>
    <t>1AIS615</t>
  </si>
  <si>
    <t>4AIS615</t>
  </si>
  <si>
    <t>5AIS615</t>
  </si>
  <si>
    <t>6AIS615</t>
  </si>
  <si>
    <t>7AIS615</t>
  </si>
  <si>
    <t>8AIS615</t>
  </si>
  <si>
    <t>9AIS615</t>
  </si>
  <si>
    <t>14AIS615</t>
  </si>
  <si>
    <t>15AIS615</t>
  </si>
  <si>
    <t>16AIS615</t>
  </si>
  <si>
    <t>1AHA622</t>
  </si>
  <si>
    <t>2AHA622</t>
  </si>
  <si>
    <t>3AHA622</t>
  </si>
  <si>
    <t>4AHA622</t>
  </si>
  <si>
    <t>5AHA622</t>
  </si>
  <si>
    <t>6AHA622</t>
  </si>
  <si>
    <t>7AHA622</t>
  </si>
  <si>
    <t>8AHA622</t>
  </si>
  <si>
    <t>9AHA622</t>
  </si>
  <si>
    <t>10AHA622</t>
  </si>
  <si>
    <t>1ACH619</t>
  </si>
  <si>
    <t>2ACH619</t>
  </si>
  <si>
    <t>3ACH619</t>
  </si>
  <si>
    <t>4ACH619</t>
  </si>
  <si>
    <t>5ACH619</t>
  </si>
  <si>
    <t>6ACH619</t>
  </si>
  <si>
    <t>9ACH619</t>
  </si>
  <si>
    <t>13ACH619</t>
  </si>
  <si>
    <t>17ACH619</t>
  </si>
  <si>
    <t>18ACH619</t>
  </si>
  <si>
    <t>11AMA715</t>
  </si>
  <si>
    <t>12AMA715</t>
  </si>
  <si>
    <t>13AMA715</t>
  </si>
  <si>
    <t>1AJE616</t>
  </si>
  <si>
    <t>3AJE616</t>
  </si>
  <si>
    <t>4AJE616</t>
  </si>
  <si>
    <t>5AJE616</t>
  </si>
  <si>
    <t>6AJE616</t>
  </si>
  <si>
    <t>7AJE616</t>
  </si>
  <si>
    <t>8AJE616</t>
  </si>
  <si>
    <t>9AJE616</t>
  </si>
  <si>
    <t>10AJE616</t>
  </si>
  <si>
    <t>11AJE616</t>
  </si>
  <si>
    <t>1AWO624</t>
  </si>
  <si>
    <t>2AWO624</t>
  </si>
  <si>
    <t>3AWO624</t>
  </si>
  <si>
    <t>4AWO624</t>
  </si>
  <si>
    <t>5AWO624</t>
  </si>
  <si>
    <t>7AWO624</t>
  </si>
  <si>
    <t>8AWO624</t>
  </si>
  <si>
    <t>15AWO624</t>
  </si>
  <si>
    <t>16AWO624</t>
  </si>
  <si>
    <t>17AWO624</t>
  </si>
  <si>
    <t>1ALO621</t>
  </si>
  <si>
    <t>2ALO621</t>
  </si>
  <si>
    <t>3ALO621</t>
  </si>
  <si>
    <t>4ALO621</t>
  </si>
  <si>
    <t>5ALO621</t>
  </si>
  <si>
    <t>6ALO621</t>
  </si>
  <si>
    <t>7ALO621</t>
  </si>
  <si>
    <t>8ALO621</t>
  </si>
  <si>
    <t>9ALO621</t>
  </si>
  <si>
    <t>10ALO621</t>
  </si>
  <si>
    <t>1ASW709</t>
  </si>
  <si>
    <t>2ASW709</t>
  </si>
  <si>
    <t>3ASW709</t>
  </si>
  <si>
    <t>4ASW709</t>
  </si>
  <si>
    <t>5ASW709</t>
  </si>
  <si>
    <t>7ASW709</t>
  </si>
  <si>
    <t>8ASW709</t>
  </si>
  <si>
    <t>15ASW709</t>
  </si>
  <si>
    <t>17ASW709</t>
  </si>
  <si>
    <t>20ASW709</t>
  </si>
  <si>
    <t>Coho</t>
  </si>
  <si>
    <t>Coulter</t>
  </si>
  <si>
    <t>EF Dairy</t>
  </si>
  <si>
    <t>Issaquah</t>
  </si>
  <si>
    <t>Harris</t>
  </si>
  <si>
    <t>Church</t>
  </si>
  <si>
    <t>May</t>
  </si>
  <si>
    <t>Jenkins</t>
  </si>
  <si>
    <t>Woodland</t>
  </si>
  <si>
    <t>Longfellow</t>
  </si>
  <si>
    <t>Swamp</t>
  </si>
  <si>
    <t>6ACO929</t>
  </si>
  <si>
    <t>10ACO929</t>
  </si>
  <si>
    <t>4ACO929</t>
  </si>
  <si>
    <t>5ACO929</t>
  </si>
  <si>
    <t>7ACO929</t>
  </si>
  <si>
    <t>8ACO929</t>
  </si>
  <si>
    <t>1AIS924</t>
  </si>
  <si>
    <t>2AIS924</t>
  </si>
  <si>
    <t>3AIS924</t>
  </si>
  <si>
    <t>5AIS924</t>
  </si>
  <si>
    <t>7AIS924</t>
  </si>
  <si>
    <t>8AIS924</t>
  </si>
  <si>
    <t>5AHA924</t>
  </si>
  <si>
    <t>10AHA924</t>
  </si>
  <si>
    <t>1AHA924</t>
  </si>
  <si>
    <t>2AHA924</t>
  </si>
  <si>
    <t>8AHA924</t>
  </si>
  <si>
    <t>3AHA924</t>
  </si>
  <si>
    <t>10AMA923</t>
  </si>
  <si>
    <t>5AMA923</t>
  </si>
  <si>
    <t>8AMA923</t>
  </si>
  <si>
    <t>3AMA923</t>
  </si>
  <si>
    <t>1AMA923</t>
  </si>
  <si>
    <t>7AMA923</t>
  </si>
  <si>
    <t>9AJE921</t>
  </si>
  <si>
    <t>8AJE921</t>
  </si>
  <si>
    <t>1AJE921</t>
  </si>
  <si>
    <t>2AJE921</t>
  </si>
  <si>
    <t>3AJE921</t>
  </si>
  <si>
    <t>7AJE921</t>
  </si>
  <si>
    <t>1ASW917</t>
  </si>
  <si>
    <t>16ASW917</t>
  </si>
  <si>
    <t>8ASW917</t>
  </si>
  <si>
    <t>19ASW917</t>
  </si>
  <si>
    <t>17ASW917</t>
  </si>
  <si>
    <t>10ASW917</t>
  </si>
  <si>
    <t xml:space="preserve">Samples: </t>
  </si>
  <si>
    <r>
      <rPr>
        <b/>
        <sz val="11"/>
        <color theme="1"/>
        <rFont val="Calibri"/>
        <family val="2"/>
        <scheme val="minor"/>
      </rPr>
      <t>Contact:</t>
    </r>
    <r>
      <rPr>
        <sz val="11"/>
        <color theme="1"/>
        <rFont val="Calibri"/>
        <family val="2"/>
        <scheme val="minor"/>
      </rPr>
      <t xml:space="preserve"> Andrew Spanjer; aspanjer@usgs.gov; 360-318-3111</t>
    </r>
  </si>
  <si>
    <r>
      <rPr>
        <b/>
        <sz val="11"/>
        <color theme="1"/>
        <rFont val="Calibri"/>
        <family val="2"/>
        <scheme val="minor"/>
      </rPr>
      <t>Notes:</t>
    </r>
    <r>
      <rPr>
        <sz val="11"/>
        <color theme="1"/>
        <rFont val="Calibri"/>
        <family val="2"/>
        <scheme val="minor"/>
      </rPr>
      <t xml:space="preserve"> Samples washed in ethanol, but stored dry</t>
    </r>
  </si>
  <si>
    <t>NAWQA Fish Health Otolith Sample Sheet</t>
  </si>
  <si>
    <t>(L) Otolith Length (mm)</t>
  </si>
  <si>
    <t>(L) Otolith Weight (g)</t>
  </si>
  <si>
    <t>(R) Otolith Length (mm)</t>
  </si>
  <si>
    <t>(R) Otolith Weight (g)</t>
  </si>
  <si>
    <t>Comments</t>
  </si>
  <si>
    <t>1ABS529</t>
  </si>
  <si>
    <t>2ABS529</t>
  </si>
  <si>
    <t>3ABS529</t>
  </si>
  <si>
    <t>4ABS529</t>
  </si>
  <si>
    <t>6ABS529</t>
  </si>
  <si>
    <t>8ABS529</t>
  </si>
  <si>
    <t>9ABS529</t>
  </si>
  <si>
    <t>10ABS529</t>
  </si>
  <si>
    <t>11ABS529</t>
  </si>
  <si>
    <t>Practice</t>
  </si>
  <si>
    <t>Big Soos</t>
  </si>
  <si>
    <t>5ABS529</t>
  </si>
  <si>
    <t>Practice. No (R) otolith</t>
  </si>
  <si>
    <r>
      <t>Red</t>
    </r>
    <r>
      <rPr>
        <sz val="10"/>
        <rFont val="Arial"/>
        <family val="2"/>
      </rPr>
      <t xml:space="preserve"> = cannot use/not analyzed</t>
    </r>
  </si>
  <si>
    <t>Updated:</t>
  </si>
  <si>
    <t>Black = analyzed</t>
  </si>
  <si>
    <t xml:space="preserve"> </t>
  </si>
  <si>
    <t>E</t>
  </si>
  <si>
    <t>A</t>
  </si>
  <si>
    <t>Fp</t>
  </si>
  <si>
    <t>LS_NUMBER</t>
  </si>
  <si>
    <t>FIELD_ORIGIN</t>
  </si>
  <si>
    <t>CWT</t>
  </si>
  <si>
    <t>HATCHERY_ORIGIN</t>
  </si>
  <si>
    <t>SAMPLE_SITE</t>
  </si>
  <si>
    <t>GEAR</t>
  </si>
  <si>
    <t>AGE</t>
  </si>
  <si>
    <t>SDATE</t>
  </si>
  <si>
    <t>EMERGE_DATE</t>
  </si>
  <si>
    <t>MONTH</t>
  </si>
  <si>
    <t>YEAR</t>
  </si>
  <si>
    <t>S_FKLN</t>
  </si>
  <si>
    <t>REF_ANGLE</t>
  </si>
  <si>
    <t>M_RAD_DIST</t>
  </si>
  <si>
    <t>EMERGENCE</t>
  </si>
  <si>
    <t>HATCH</t>
  </si>
  <si>
    <t>EGG_DIST</t>
  </si>
  <si>
    <t>EGG_COUNT</t>
  </si>
  <si>
    <t>EGG_AVE</t>
  </si>
  <si>
    <t>EGG_SD</t>
  </si>
  <si>
    <t>AL_DIST</t>
  </si>
  <si>
    <t>AL_COUNT</t>
  </si>
  <si>
    <t>AL_AVE</t>
  </si>
  <si>
    <t>AL_SD</t>
  </si>
  <si>
    <t>FW_DIST_p</t>
  </si>
  <si>
    <t>FW_COUNT_p</t>
  </si>
  <si>
    <t>FW_AVE_p</t>
  </si>
  <si>
    <t>FW_SD_p</t>
  </si>
  <si>
    <t>TOTAL_INCR</t>
  </si>
  <si>
    <t>COMMENTS</t>
  </si>
  <si>
    <t>L_SIDE_PROCESSED</t>
  </si>
  <si>
    <t>R_SIDE_PROCESSED</t>
  </si>
  <si>
    <t>USEABLE_SIDE</t>
  </si>
  <si>
    <t>USEABLE</t>
  </si>
  <si>
    <t>MICROCHEM</t>
  </si>
  <si>
    <t>ADAPTER_#</t>
  </si>
  <si>
    <t>PROCESSED</t>
  </si>
  <si>
    <t>2015 NAWQA Fish Health Coho Otolith Data</t>
  </si>
  <si>
    <t>WEIGHT_INITIAL</t>
  </si>
  <si>
    <t>WEIGHT_FINAL</t>
  </si>
  <si>
    <t>June</t>
  </si>
  <si>
    <t>July</t>
  </si>
  <si>
    <t>September</t>
  </si>
  <si>
    <t>SPECIES</t>
  </si>
  <si>
    <t>ImagePro Premier (A2)/28x_C2_25Feb2015</t>
  </si>
  <si>
    <t>L</t>
  </si>
  <si>
    <t>OTO_LN_LEFT</t>
  </si>
  <si>
    <t>OTO_WT_LEFT</t>
  </si>
  <si>
    <t>(R) oto vaterite</t>
  </si>
  <si>
    <t>(R) Oto vaterite</t>
  </si>
  <si>
    <t>(L) Oto vaterite-not processed</t>
  </si>
  <si>
    <t>No (R) otolith</t>
  </si>
  <si>
    <t>1-year old</t>
  </si>
  <si>
    <t>(R) otolith vaterite</t>
  </si>
  <si>
    <t>(L) otolith vaterite-not processed</t>
  </si>
  <si>
    <t>15_DAYS_DIST</t>
  </si>
  <si>
    <t>30_DAYS_DIST</t>
  </si>
  <si>
    <t>45_DAYS_DIST</t>
  </si>
  <si>
    <t>45_DAYS_FROM_E (increment count)</t>
  </si>
  <si>
    <t>15_DAYS_FROM_E (increment count)</t>
  </si>
  <si>
    <t>30_DAYS_FROM_E (increment count)</t>
  </si>
  <si>
    <t>RADIAL DIST</t>
  </si>
  <si>
    <t>FIRST FEED</t>
  </si>
  <si>
    <t>FIRST_FEED</t>
  </si>
  <si>
    <t># Increments - Days from E</t>
  </si>
  <si>
    <t>Distance - Days from E</t>
  </si>
  <si>
    <t>(L) cannot use: uneven growth</t>
  </si>
  <si>
    <t>(L) cannot use: uneven growth, No (R) otolith</t>
  </si>
  <si>
    <t>(L) cannot use: otolith fell off of slide during processing</t>
  </si>
  <si>
    <t>W</t>
  </si>
  <si>
    <t>1+</t>
  </si>
  <si>
    <t>15_DAYS_MIW</t>
  </si>
  <si>
    <t>30_DAYS_MIW</t>
  </si>
  <si>
    <t>45_DAYS_MIW</t>
  </si>
  <si>
    <t>MIW</t>
  </si>
  <si>
    <t>15_DAYS_SD</t>
  </si>
  <si>
    <t>30_DAYS_SD</t>
  </si>
  <si>
    <t>45_DAYS_SD</t>
  </si>
  <si>
    <t>good sample</t>
  </si>
  <si>
    <t>FF</t>
  </si>
  <si>
    <t>L-1</t>
  </si>
  <si>
    <t>N-1</t>
  </si>
  <si>
    <t>O-1</t>
  </si>
  <si>
    <t>T-1</t>
  </si>
  <si>
    <t>E-1</t>
  </si>
  <si>
    <t>H-1</t>
  </si>
  <si>
    <t>*Angie</t>
  </si>
  <si>
    <t>*Angie_don't use-can only use a portion</t>
  </si>
  <si>
    <t>1-year old; bad sample</t>
  </si>
  <si>
    <t>No (R) otolith; (L) good sample</t>
  </si>
  <si>
    <t>L &amp; N</t>
  </si>
  <si>
    <t>L, N, &amp; O</t>
  </si>
  <si>
    <t>C2</t>
  </si>
  <si>
    <t>H2</t>
  </si>
  <si>
    <t>C2_DIST</t>
  </si>
  <si>
    <t>C2_15dAVE</t>
  </si>
  <si>
    <t>C2_15dSD</t>
  </si>
  <si>
    <t>C2_30dAVE</t>
  </si>
  <si>
    <t>C2_30dSD</t>
  </si>
  <si>
    <t>C2_45dAVE</t>
  </si>
  <si>
    <t>C2_45dSD</t>
  </si>
  <si>
    <t>H2_DIST</t>
  </si>
  <si>
    <t>H2_15dAVE</t>
  </si>
  <si>
    <t>H2_15dSD</t>
  </si>
  <si>
    <t>H2_30dAVE</t>
  </si>
  <si>
    <t>H2_30dSD</t>
  </si>
  <si>
    <t>H2_45dAVE</t>
  </si>
  <si>
    <t>H2_45dSD</t>
  </si>
  <si>
    <t>Row Labels</t>
  </si>
  <si>
    <t>Grand Total</t>
  </si>
  <si>
    <t>Average of 15_DAYS_MIW</t>
  </si>
  <si>
    <t>Average of 30_DAYS_MIW</t>
  </si>
  <si>
    <t>Average of 45_DAYS_MIW</t>
  </si>
  <si>
    <t>Average of C2_15dAVE</t>
  </si>
  <si>
    <t>Average of H2_15dAVE</t>
  </si>
  <si>
    <t>Average of FW_AVE_p</t>
  </si>
  <si>
    <t>60_DAYS_MIW</t>
  </si>
  <si>
    <t>60_DAYS_SD</t>
  </si>
  <si>
    <t>Early</t>
  </si>
  <si>
    <t>Late</t>
  </si>
  <si>
    <t>Section of "late" otoliths corresponding to "early" samples by starting at the mean radial distance for fish sampled earlier from the same creek and counting in the desired number of days.</t>
  </si>
  <si>
    <t>Section of "late" otoliths corresponding to "early" samples; starting point located  by counting back from edge the number of days between samples.</t>
  </si>
  <si>
    <t>Otolith Radius to Fish Mass</t>
  </si>
  <si>
    <t>Early_WT</t>
  </si>
  <si>
    <t>Late_WT</t>
  </si>
  <si>
    <t>Issaquah Wt</t>
  </si>
  <si>
    <t>Jenkins Wt</t>
  </si>
  <si>
    <t>Church Wt</t>
  </si>
  <si>
    <t>Longfellow Wt</t>
  </si>
  <si>
    <t>Harris Wt</t>
  </si>
  <si>
    <t>Coulter Wt</t>
  </si>
  <si>
    <t>Woodland Wt</t>
  </si>
  <si>
    <t>EF Dairy Wt</t>
  </si>
  <si>
    <t>Swamp Wt</t>
  </si>
  <si>
    <t>May Wt</t>
  </si>
  <si>
    <t>Big Soos Wt</t>
  </si>
  <si>
    <t>Late samples Otolith Radius by Wt_Ind Sites</t>
  </si>
  <si>
    <t>Early Samples Otolith Radius by Wt_Ind Sites</t>
  </si>
  <si>
    <t>30_DAYS_WT</t>
  </si>
  <si>
    <t>15_DAYS_WT</t>
  </si>
  <si>
    <t>45_DAYS_WT</t>
  </si>
  <si>
    <t>Est Fish Wt-regression by season</t>
  </si>
  <si>
    <t>Season</t>
  </si>
  <si>
    <t>Est Fish Growth-regression by season</t>
  </si>
  <si>
    <t>15_DAYS_g/day</t>
  </si>
  <si>
    <t>30_DAYS_g/day</t>
  </si>
  <si>
    <t>45_DAYS_g/day</t>
  </si>
  <si>
    <r>
      <t>45_DAYS_</t>
    </r>
    <r>
      <rPr>
        <b/>
        <sz val="10"/>
        <rFont val="Calibri"/>
        <family val="2"/>
      </rPr>
      <t>Δ</t>
    </r>
    <r>
      <rPr>
        <b/>
        <sz val="10"/>
        <rFont val="Arial"/>
        <family val="2"/>
      </rPr>
      <t>g</t>
    </r>
  </si>
  <si>
    <t>30_DAYS_Δg</t>
  </si>
  <si>
    <t>15_DAYS_Δg</t>
  </si>
  <si>
    <t>Adj Est Fish Wt-if&lt;0.4 then =0.4</t>
  </si>
  <si>
    <t>Growth (g/day) estimate method 1; regress otolith radius on fish wt and use the regression equation to estimate g at 15, 30 and 45 days back. Take the difference and divide by # of days.</t>
  </si>
  <si>
    <r>
      <t>Est Fish Lnth-BI Method (emergence R</t>
    </r>
    <r>
      <rPr>
        <b/>
        <vertAlign val="subscript"/>
        <sz val="11"/>
        <rFont val="Arial"/>
        <family val="2"/>
      </rPr>
      <t>0</t>
    </r>
    <r>
      <rPr>
        <b/>
        <sz val="11"/>
        <rFont val="Arial"/>
        <family val="2"/>
      </rPr>
      <t>=205.01</t>
    </r>
    <r>
      <rPr>
        <b/>
        <sz val="11"/>
        <rFont val="Calibri"/>
        <family val="2"/>
      </rPr>
      <t>µ</t>
    </r>
    <r>
      <rPr>
        <b/>
        <sz val="11"/>
        <rFont val="Arial"/>
        <family val="2"/>
      </rPr>
      <t>m; L</t>
    </r>
    <r>
      <rPr>
        <b/>
        <vertAlign val="subscript"/>
        <sz val="11"/>
        <rFont val="Arial"/>
        <family val="2"/>
      </rPr>
      <t>0</t>
    </r>
    <r>
      <rPr>
        <b/>
        <sz val="11"/>
        <rFont val="Arial"/>
        <family val="2"/>
      </rPr>
      <t>=32mm)</t>
    </r>
  </si>
  <si>
    <t>15_DAYS_mm</t>
  </si>
  <si>
    <t>30_DAYS_mm</t>
  </si>
  <si>
    <t>45_DAYS_mm</t>
  </si>
  <si>
    <t>Wt_Early</t>
  </si>
  <si>
    <t>Wt_Late</t>
  </si>
  <si>
    <t>Wt_Inital</t>
  </si>
  <si>
    <t>outlier-is length correct? Wt is ok (done twice)</t>
  </si>
  <si>
    <t>Est Fish Wt (by FL-Wt Regression of sample fish)</t>
  </si>
  <si>
    <t>y=0.1575x-6.8084</t>
  </si>
  <si>
    <t>Wt diff; sample wt-wt at age</t>
  </si>
  <si>
    <t>45_DAYS_Δg</t>
  </si>
  <si>
    <t>Otolith Radius by Fork Length for Fraser-Lee Method-looks like we should break out by season</t>
  </si>
  <si>
    <t>Otolith Radius by Fork Length for Fraser-Lee Method-broken out by season</t>
  </si>
  <si>
    <t>Est Fish Lnth-FL Method (Early a=0.1818, b=-18.862; Late a=0.1787, b=-31.477)</t>
  </si>
  <si>
    <t>15_DAYS_g</t>
  </si>
  <si>
    <t>30_DAYS_g</t>
  </si>
  <si>
    <t>45_DAYS_g</t>
  </si>
  <si>
    <t>AVERAGES</t>
  </si>
  <si>
    <t>F-Test Two-Sample for Variances</t>
  </si>
  <si>
    <t>Mean</t>
  </si>
  <si>
    <t>Variance</t>
  </si>
  <si>
    <t>Observations</t>
  </si>
  <si>
    <t>df</t>
  </si>
  <si>
    <t>F</t>
  </si>
  <si>
    <t>P(F&lt;=f) one-tail</t>
  </si>
  <si>
    <t>F Critical one-tail</t>
  </si>
  <si>
    <t>Test for difference in mean emergence distance between early and late fish. Found none, so used the overall mean for the biological intercept for this project.</t>
  </si>
  <si>
    <r>
      <t>L</t>
    </r>
    <r>
      <rPr>
        <vertAlign val="subscript"/>
        <sz val="11"/>
        <color theme="1"/>
        <rFont val="Calibri"/>
        <family val="2"/>
        <scheme val="minor"/>
      </rPr>
      <t>0</t>
    </r>
    <r>
      <rPr>
        <sz val="11"/>
        <color theme="1"/>
        <rFont val="Calibri"/>
        <family val="2"/>
        <scheme val="minor"/>
      </rPr>
      <t>=32mm</t>
    </r>
  </si>
  <si>
    <r>
      <t>R</t>
    </r>
    <r>
      <rPr>
        <vertAlign val="subscript"/>
        <sz val="11"/>
        <color theme="1"/>
        <rFont val="Calibri"/>
        <family val="2"/>
        <scheme val="minor"/>
      </rPr>
      <t>0</t>
    </r>
    <r>
      <rPr>
        <sz val="11"/>
        <color theme="1"/>
        <rFont val="Calibri"/>
        <family val="2"/>
        <scheme val="minor"/>
      </rPr>
      <t>=205.01µm</t>
    </r>
  </si>
  <si>
    <t>Beacham, T. D. and C. B. Murray (1990). "Temperature, Egg Size, and Development of Embryos and Alevins of Five Species of Pacific Salmon: A Comparative Analysis." Transactions of the American Fisheries Society 119(6): 927-945.</t>
  </si>
  <si>
    <t>BI Values</t>
  </si>
  <si>
    <t>Based on:</t>
  </si>
  <si>
    <t>sample mean</t>
  </si>
  <si>
    <t>Increment count-days</t>
  </si>
  <si>
    <t>Lethal sample number assigned in the field</t>
  </si>
  <si>
    <t>Origin (Marked or Unmarked) assigned in the field by external examination</t>
  </si>
  <si>
    <t>Salmon species</t>
  </si>
  <si>
    <t>Coded wire tag code; if no code specified, 1=present, 0=absent</t>
  </si>
  <si>
    <t>Specifies which hatchery the fish came from based on CWT code, thermal marking or pattern recognition</t>
  </si>
  <si>
    <t>Name of the sample site</t>
  </si>
  <si>
    <t>Specifies which capture gear was used</t>
  </si>
  <si>
    <t>Fish age; 0+, sub-yearling, yearling</t>
  </si>
  <si>
    <t>Sample date</t>
  </si>
  <si>
    <t>Emergence date calculated by subtracting total increments (Days_since_emergence) from the sample date</t>
  </si>
  <si>
    <t>Month of capture</t>
  </si>
  <si>
    <t>Year of capture</t>
  </si>
  <si>
    <t>Season of capture; Early (through July) or Late (August or later)</t>
  </si>
  <si>
    <t>Sample forklength (mm) measured at the time of sampling</t>
  </si>
  <si>
    <t>Otolith length (mm) from rostrum to post-rostrum; left otolith used, unless broken or missing which should be noted in the comments</t>
  </si>
  <si>
    <t>Otolith weight (g); left otolith used, unless broken or missing which should be noted in the comments</t>
  </si>
  <si>
    <t>Reference angle used to define the transect used for increment marking; runs vertically from rostrum to preferred nuclei and horizontally out to the preferred quadrant at 95 +/- 5 degrees</t>
  </si>
  <si>
    <t>RAD_DIST</t>
  </si>
  <si>
    <t>Distance - Days from Edge</t>
  </si>
  <si>
    <t>15_DAYS_IncrCtFromEmergence</t>
  </si>
  <si>
    <t>30_DAYS_IncrCtFromEmergence</t>
  </si>
  <si>
    <t>45_DAYS_IncrCtFromEmergence</t>
  </si>
  <si>
    <r>
      <t>Otolith radial distance (</t>
    </r>
    <r>
      <rPr>
        <sz val="8"/>
        <color indexed="8"/>
        <rFont val="Calibri"/>
        <family val="2"/>
      </rPr>
      <t>µm</t>
    </r>
    <r>
      <rPr>
        <sz val="8"/>
        <color indexed="8"/>
        <rFont val="Tahoma"/>
      </rPr>
      <t>) from emergence to 15 increments in from the edge</t>
    </r>
  </si>
  <si>
    <r>
      <t>Otolith radial distance (</t>
    </r>
    <r>
      <rPr>
        <sz val="8"/>
        <color indexed="8"/>
        <rFont val="Calibri"/>
        <family val="2"/>
      </rPr>
      <t>µm</t>
    </r>
    <r>
      <rPr>
        <sz val="8"/>
        <color indexed="8"/>
        <rFont val="Tahoma"/>
      </rPr>
      <t>) from emergence to 30 increments in from the edge</t>
    </r>
  </si>
  <si>
    <r>
      <t>Otolith radial distance (</t>
    </r>
    <r>
      <rPr>
        <sz val="8"/>
        <color indexed="8"/>
        <rFont val="Calibri"/>
        <family val="2"/>
      </rPr>
      <t>µm</t>
    </r>
    <r>
      <rPr>
        <sz val="8"/>
        <color indexed="8"/>
        <rFont val="Tahoma"/>
      </rPr>
      <t>) from emergence to 45 increments in from the edge</t>
    </r>
  </si>
  <si>
    <t>Total radial distance (µm); transect distance from the preferred nuclei to the edge</t>
  </si>
  <si>
    <t>Increment count from emergence to 15 increments from the edge</t>
  </si>
  <si>
    <t>Distance - Dist from pref nuc to n-Days from edge</t>
  </si>
  <si>
    <t># Increments - Days from emergence to n-days from edge</t>
  </si>
  <si>
    <t>Increment count from emergence to 30 increments from the edge</t>
  </si>
  <si>
    <t>Increment count from emergence to 45 increments from the edge</t>
  </si>
  <si>
    <r>
      <t>Mean increment width (MIW;</t>
    </r>
    <r>
      <rPr>
        <sz val="8"/>
        <color indexed="8"/>
        <rFont val="Calibri"/>
        <family val="2"/>
      </rPr>
      <t xml:space="preserve"> µm</t>
    </r>
    <r>
      <rPr>
        <sz val="8"/>
        <color indexed="8"/>
        <rFont val="Tahoma"/>
      </rPr>
      <t>) for the first 15 increments in from the edge</t>
    </r>
  </si>
  <si>
    <t>Standard deviation of first 15 increments in from the edge</t>
  </si>
  <si>
    <r>
      <t>Mean increment width (MIW;</t>
    </r>
    <r>
      <rPr>
        <sz val="8"/>
        <color indexed="8"/>
        <rFont val="Calibri"/>
        <family val="2"/>
      </rPr>
      <t xml:space="preserve"> µm</t>
    </r>
    <r>
      <rPr>
        <sz val="8"/>
        <color indexed="8"/>
        <rFont val="Tahoma"/>
      </rPr>
      <t>) for the first 30 increments in from the edge</t>
    </r>
  </si>
  <si>
    <t>Standard deviation of first 30 increments in from the edge</t>
  </si>
  <si>
    <r>
      <t>Mean increment width (MIW;</t>
    </r>
    <r>
      <rPr>
        <sz val="8"/>
        <color indexed="8"/>
        <rFont val="Calibri"/>
        <family val="2"/>
      </rPr>
      <t xml:space="preserve"> µm</t>
    </r>
    <r>
      <rPr>
        <sz val="8"/>
        <color indexed="8"/>
        <rFont val="Tahoma"/>
      </rPr>
      <t>) for the first 45 increments in from the edge</t>
    </r>
  </si>
  <si>
    <t>Standard deviation of first 45 increments in from the edge</t>
  </si>
  <si>
    <r>
      <t>Mean increment width (MIW;</t>
    </r>
    <r>
      <rPr>
        <sz val="8"/>
        <color indexed="8"/>
        <rFont val="Calibri"/>
        <family val="2"/>
      </rPr>
      <t xml:space="preserve"> µm</t>
    </r>
    <r>
      <rPr>
        <sz val="8"/>
        <color indexed="8"/>
        <rFont val="Tahoma"/>
      </rPr>
      <t>) for the first 60 increments in from the edge</t>
    </r>
  </si>
  <si>
    <t>Standard deviation of first 60 increments in from the edge</t>
  </si>
  <si>
    <t>ask Andrew or Patrick</t>
  </si>
  <si>
    <t>Count of otolith increments; edge of otolith core to  hatch check</t>
  </si>
  <si>
    <t>Count of otolith increments; hatch to emergence check (includes hatch check)</t>
  </si>
  <si>
    <t>Count of otolith increments; emergence (including em check) to either otolith edge (partial res) or beginning of TD check (full res)</t>
  </si>
  <si>
    <t>SD of mean increment width (um); emergence (including em check) to either otolith edge (partial res) or beginning of TD check (full res)</t>
  </si>
  <si>
    <t>Count of increments; from emergence to otolith edge, which includes increments from some or all freshwater, tidal delta and/or nearshore increments</t>
  </si>
  <si>
    <t>Comments about the fish or otolith</t>
  </si>
  <si>
    <t>Indicates whether the left otolith was processed for analysis; 1=left otolith processed; 0=left otolith not processed</t>
  </si>
  <si>
    <t>Indicates whether the right otolith was processed for analysis; 1=right otolith processed; 0=right otolith not processed</t>
  </si>
  <si>
    <t>Indicates which otolith was used in the analysis; L or R</t>
  </si>
  <si>
    <t>Indicates whether the otolith quality was such that it could be used in the microstructure analysis; 1=useable; 0=unusable</t>
  </si>
  <si>
    <t>Indicates whether the otolith was used for micrchemical analysis; 1=used for microchemistry, 0= not used for microchemistry</t>
  </si>
  <si>
    <t>Indicates which computer/adapter was used; 1=window side, 2=door side in imaging lab</t>
  </si>
  <si>
    <t>Mean increment width (µm); emergence (including em check) to either otolith edge (partial res) or beginning of TD check (full res)</t>
  </si>
  <si>
    <t>Otolith radial distance (µm); emergence to either otolith edge (partial res) or beginning of TD check (full res)</t>
  </si>
  <si>
    <t>SD of mean increment width (µm); hatch to emergence check (includes hatch check)</t>
  </si>
  <si>
    <t>Mean increment width (µm); hatch to emergence check (includes hatch check)</t>
  </si>
  <si>
    <t>Otolith radial distance (µm); hatch to emergence check (includes hatch check)</t>
  </si>
  <si>
    <t>SD of mean increment width (µm); edge of otolith core to beginning of hatch check</t>
  </si>
  <si>
    <t>Mean increment width (µm); edge of otolith core to hatch check</t>
  </si>
  <si>
    <t>Otolith radial distance (µm) from preferred nuclei to hatch check, corresponding to egg development</t>
  </si>
  <si>
    <t>Otolith radial distance (µm) at first feed; transect distance from preferred nuclei to first feed</t>
  </si>
  <si>
    <t>Otolith radial distance (µm) at hatch; transect distance from preferred nuclei to hatch check</t>
  </si>
  <si>
    <t>Otolith radial distance (µm) at emergence; transect distance from preferred nuclei to emergence check</t>
  </si>
  <si>
    <t>SD of mean increment width (µm); 15 increments from point C2 in toward the core.</t>
  </si>
  <si>
    <t>Mean increment width (µm); 15 increments from point C2 in toward the core.</t>
  </si>
  <si>
    <t>Mean increment width (µm); 30 increments from point C2 in toward the core.</t>
  </si>
  <si>
    <t>SD of mean increment width (µm); 30 increments from point C2 in toward the core.</t>
  </si>
  <si>
    <t>Mean increment width (µm); 45 increments from point C2 in toward the core.</t>
  </si>
  <si>
    <t>SD of mean increment width (µm); 45 increments from point C2 in toward the core.</t>
  </si>
  <si>
    <t xml:space="preserve">Otolith radial distance (µm); from the preferred nuclei to the point on the otolith corresponding to the earlier sampling date on the late (September) sampled otoliths determined by averaging the otolith radius from the earlier sampling dates.  </t>
  </si>
  <si>
    <t>Mean increment width (µm); 15 increments from point H2 in toward the core.</t>
  </si>
  <si>
    <t>SD of mean increment width (µm); 15 increments from point H2 in toward the core.</t>
  </si>
  <si>
    <t>Mean increment width (µm); 30 increments from point H2 in toward the core.</t>
  </si>
  <si>
    <t>SD of mean increment width (µm); 30 increments from point H2 in toward the core.</t>
  </si>
  <si>
    <t>Mean increment width (µm); 45 increments from point H2 in toward the core.</t>
  </si>
  <si>
    <t>SD of mean increment width (µm); 45 increments from point H2 in toward the core.</t>
  </si>
  <si>
    <t>Otolith processed? 0=not subsampled or processed; 1=processed</t>
  </si>
  <si>
    <t>Adjust the values so that any weight estimate under 0.4g (literature value) becomes 0.4g (time 0)</t>
  </si>
  <si>
    <t>Growth (g/day) estimate method 1; regress otolith radius on fish wt and use the regression equation to estimate g at 15 days back</t>
  </si>
  <si>
    <t>Growth (g/day) estimate method 1; regress otolith radius on fish wt and use the regression equation to estimate g at 30 days back</t>
  </si>
  <si>
    <t>Growth (g/day) estimate method 1; regress otolith radius on fish wt and use the regression equation to estimate g at 45 days back</t>
  </si>
  <si>
    <t>Take the difference between beginning and ending weight; 30 days</t>
  </si>
  <si>
    <t>Take the difference between beginning and ending weight; 15 days</t>
  </si>
  <si>
    <t>Take the difference between beginning and ending weight; 45 days</t>
  </si>
  <si>
    <t>Est Fish Wt (by FL-Wt Regression of sample fish); 15 days</t>
  </si>
  <si>
    <t>Est Fish Wt (by FL-Wt Regression of sample fish); 30 days</t>
  </si>
  <si>
    <t>Est Fish Wt (by FL-Wt Regression of sample fish); 45 days</t>
  </si>
  <si>
    <t>Est Fish Growth Rate-regression by season</t>
  </si>
  <si>
    <r>
      <t xml:space="preserve">Est Fish Growth Rate; </t>
    </r>
    <r>
      <rPr>
        <b/>
        <sz val="11"/>
        <rFont val="Calibri"/>
        <family val="2"/>
      </rPr>
      <t>Δ</t>
    </r>
    <r>
      <rPr>
        <b/>
        <sz val="11"/>
        <rFont val="Arial"/>
        <family val="2"/>
      </rPr>
      <t>g/# days</t>
    </r>
  </si>
  <si>
    <t>Growth (g/day) estimate method 3: Fraser-Lee Method; early b=-12.045, late b=-1.306; estimate fish length at ; 15 days prior to first samplng period</t>
  </si>
  <si>
    <t>Growth (g/day) estimate method 3: Fraser-Lee Method; early b=-12.045, late b=-1.306; estimate fish length at ; 30 days prior to first samplng period</t>
  </si>
  <si>
    <t>Growth (g/day) estimate method 3: Fraser-Lee Method; early b=-12.045, late b=-1.306; estimate fish length at ; 45 days prior to first samplng period</t>
  </si>
  <si>
    <t xml:space="preserve">Otolith radial distance (µm) from the preferred nuclei to the point on the otolith corresponding to the earlier sampling date on the late (September) sampled otoliths determined by subtracting the old date from the new date and counting back that number of increments from the edge.  </t>
  </si>
  <si>
    <t>Total Radius</t>
  </si>
  <si>
    <t>General Descriptor</t>
  </si>
  <si>
    <t>Specific Description Explained</t>
  </si>
  <si>
    <t>Specific Description Summarized</t>
  </si>
  <si>
    <t>Estimated Fish Wt (g) at 15 days in from edge; calculated by converting length (mm) to mass (g) by linear regression of fork length and fish weight</t>
  </si>
  <si>
    <t>Estimated Fish Wt (g) at 30 days in from edge; calculated by converting length (mm) to mass (g) by linear regression of fork length and fish weight</t>
  </si>
  <si>
    <t>Estimated Fish Wt (g) at 45 days in from edge; calculated by converting length (mm) to mass (g) by linear regression of fork length and fish weight</t>
  </si>
  <si>
    <t>Growth rate (g/day); sample weight minus estimated weight at age (# incr/days in from edge) divided by # increments (days); 15 days</t>
  </si>
  <si>
    <t>Growth rate (g/day); sample weight minus estimated weight at age (# incr/days in from edge) divided by # increments (days); 30 days</t>
  </si>
  <si>
    <t>Growth rate (g/day); sample weight minus estimated weight at age (# incr/days in from edge) divided by # increments (days); 45 days</t>
  </si>
  <si>
    <t>Growth Rate (g/day) during previous 45 days; (45_DAYS_Δg)/45</t>
  </si>
  <si>
    <t>Growth Rate (g/day) during previous 30 days; (30_DAYS_Δg)/30</t>
  </si>
  <si>
    <t>Growth Rate (g/day) during previous 15 days; (15_DAYS_Δg)/15</t>
  </si>
  <si>
    <t>Growth (g); weight at capture minus estimated weight at age; 15 days</t>
  </si>
  <si>
    <t>Growth (g); weight at capture minus estimated weight at age; 30 days</t>
  </si>
  <si>
    <t>Growth (g); weight at capture minus estimated weight at age; 45 days</t>
  </si>
  <si>
    <t>Growth (g); weight at capture minus estimated weight at age (# incr/days in from edge); 15 days</t>
  </si>
  <si>
    <t>Growth (g); weight at capture minus estimated weight at age (# incr/days in from edge); 30 days</t>
  </si>
  <si>
    <t>Growth (g); weight at capture minus estimated weight at age (# incr/days in from edge); 45 days</t>
  </si>
  <si>
    <t>Growth (g); capture wt-wt at age</t>
  </si>
  <si>
    <t>GR (g/day); capture wt-wt at age</t>
  </si>
  <si>
    <t>Growth Rate (g/day) during previous 15 days estimated by regression; (15_DAYS_Δg)/15</t>
  </si>
  <si>
    <t>Growth Rate (g/day) during previous 30 days estimated by regression; (30_DAYS_Δg)/30</t>
  </si>
  <si>
    <t>Growth Rate (g/day) during previous 45 days estimated by regression; (45_DAYS_Δg)/45</t>
  </si>
  <si>
    <t>Growth (g/day) estimate method 3: Fraser-Lee Method; early b=-12.045, late b=-1.306 to estimate fish length at age and then convert to grams</t>
  </si>
  <si>
    <r>
      <t>Growth (g/day) estimate method 2: Biological Intercept Method starting at emergence; R</t>
    </r>
    <r>
      <rPr>
        <vertAlign val="subscript"/>
        <sz val="9"/>
        <rFont val="Arial"/>
        <family val="2"/>
      </rPr>
      <t>0</t>
    </r>
    <r>
      <rPr>
        <sz val="9"/>
        <rFont val="Arial"/>
        <family val="2"/>
      </rPr>
      <t>=205.01</t>
    </r>
    <r>
      <rPr>
        <sz val="9"/>
        <rFont val="Calibri"/>
        <family val="2"/>
      </rPr>
      <t>µ</t>
    </r>
    <r>
      <rPr>
        <sz val="9"/>
        <rFont val="Arial"/>
        <family val="2"/>
      </rPr>
      <t>m &amp; L</t>
    </r>
    <r>
      <rPr>
        <vertAlign val="subscript"/>
        <sz val="9"/>
        <rFont val="Arial"/>
        <family val="2"/>
      </rPr>
      <t>0</t>
    </r>
    <r>
      <rPr>
        <sz val="9"/>
        <rFont val="Arial"/>
        <family val="2"/>
      </rPr>
      <t>=32mm to estimate fish length at age and then convert to weight (g) at age</t>
    </r>
  </si>
  <si>
    <r>
      <t>Growth (mm) estimate method 2: Biological Intercept Method starting at emergence; R</t>
    </r>
    <r>
      <rPr>
        <vertAlign val="subscript"/>
        <sz val="9"/>
        <rFont val="Arial"/>
        <family val="2"/>
      </rPr>
      <t>0</t>
    </r>
    <r>
      <rPr>
        <sz val="9"/>
        <rFont val="Arial"/>
        <family val="2"/>
      </rPr>
      <t>=205.01</t>
    </r>
    <r>
      <rPr>
        <sz val="9"/>
        <rFont val="Calibri"/>
        <family val="2"/>
      </rPr>
      <t>µ</t>
    </r>
    <r>
      <rPr>
        <sz val="9"/>
        <rFont val="Arial"/>
        <family val="2"/>
      </rPr>
      <t>m &amp; L</t>
    </r>
    <r>
      <rPr>
        <vertAlign val="subscript"/>
        <sz val="9"/>
        <rFont val="Arial"/>
        <family val="2"/>
      </rPr>
      <t>0</t>
    </r>
    <r>
      <rPr>
        <sz val="9"/>
        <rFont val="Arial"/>
        <family val="2"/>
      </rPr>
      <t>=32mm to estimate fish length at age and then convert to weight (g) at age; 15 days back</t>
    </r>
  </si>
  <si>
    <r>
      <t>Growth (mm) estimate method 2: Biological Intercept Method starting at emergence; R</t>
    </r>
    <r>
      <rPr>
        <vertAlign val="subscript"/>
        <sz val="9"/>
        <rFont val="Arial"/>
        <family val="2"/>
      </rPr>
      <t>0</t>
    </r>
    <r>
      <rPr>
        <sz val="9"/>
        <rFont val="Arial"/>
        <family val="2"/>
      </rPr>
      <t>=205.01</t>
    </r>
    <r>
      <rPr>
        <sz val="9"/>
        <rFont val="Calibri"/>
        <family val="2"/>
      </rPr>
      <t>µ</t>
    </r>
    <r>
      <rPr>
        <sz val="9"/>
        <rFont val="Arial"/>
        <family val="2"/>
      </rPr>
      <t>m &amp; L</t>
    </r>
    <r>
      <rPr>
        <vertAlign val="subscript"/>
        <sz val="9"/>
        <rFont val="Arial"/>
        <family val="2"/>
      </rPr>
      <t>0</t>
    </r>
    <r>
      <rPr>
        <sz val="9"/>
        <rFont val="Arial"/>
        <family val="2"/>
      </rPr>
      <t>=32mm to estimate fish length at age and then convert to weight (g) at age; 30 days back</t>
    </r>
  </si>
  <si>
    <r>
      <t>Growth (mm) estimate method 2: Biological Intercept Method starting at emergence; R</t>
    </r>
    <r>
      <rPr>
        <vertAlign val="subscript"/>
        <sz val="9"/>
        <rFont val="Arial"/>
        <family val="2"/>
      </rPr>
      <t>0</t>
    </r>
    <r>
      <rPr>
        <sz val="9"/>
        <rFont val="Arial"/>
        <family val="2"/>
      </rPr>
      <t>=205.01</t>
    </r>
    <r>
      <rPr>
        <sz val="9"/>
        <rFont val="Calibri"/>
        <family val="2"/>
      </rPr>
      <t>µ</t>
    </r>
    <r>
      <rPr>
        <sz val="9"/>
        <rFont val="Arial"/>
        <family val="2"/>
      </rPr>
      <t>m &amp; L</t>
    </r>
    <r>
      <rPr>
        <vertAlign val="subscript"/>
        <sz val="9"/>
        <rFont val="Arial"/>
        <family val="2"/>
      </rPr>
      <t>0</t>
    </r>
    <r>
      <rPr>
        <sz val="9"/>
        <rFont val="Arial"/>
        <family val="2"/>
      </rPr>
      <t>=32mm to estimate fish length at age and then convert to weight (g) at age; 45 days back</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</si>
</sst>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
  </numFmts>
  <fonts count="33" x14ac:knownFonts="1">
    <font>
      <sz val="11"/>
      <color theme="1"/>
      <name val="Calibri"/>
      <family val="2"/>
      <scheme val="minor"/>
    </font>
    <font>
      <b/>
      <sz val="11"/>
      <color theme="1"/>
      <name val="Calibri"/>
      <family val="2"/>
      <scheme val="minor"/>
    </font>
    <font>
      <sz val="11"/>
      <color rgb="FF000000"/>
      <name val="Calibri"/>
      <family val="2"/>
    </font>
    <font>
      <sz val="10"/>
      <color indexed="8"/>
      <name val="Arial"/>
      <family val="2"/>
    </font>
    <font>
      <sz val="11"/>
      <color indexed="8"/>
      <name val="Calibri"/>
      <family val="2"/>
    </font>
    <font>
      <sz val="11"/>
      <color indexed="8"/>
      <name val="Calibri"/>
      <family val="2"/>
    </font>
    <font>
      <b/>
      <sz val="11"/>
      <color theme="1"/>
      <name val="Calibri"/>
      <family val="2"/>
      <scheme val="minor"/>
    </font>
    <font>
      <b/>
      <sz val="10"/>
      <name val="Arial"/>
      <family val="2"/>
    </font>
    <font>
      <sz val="10"/>
      <name val="Arial"/>
      <family val="2"/>
    </font>
    <font>
      <sz val="10"/>
      <color indexed="10"/>
      <name val="Arial"/>
      <family val="2"/>
    </font>
    <font>
      <sz val="9"/>
      <name val="Arial"/>
      <family val="2"/>
    </font>
    <font>
      <b/>
      <sz val="11"/>
      <name val="Arial"/>
      <family val="2"/>
    </font>
    <font>
      <b/>
      <sz val="12"/>
      <name val="Arial"/>
      <family val="2"/>
    </font>
    <font>
      <b/>
      <sz val="8"/>
      <color indexed="81"/>
      <name val="Tahoma"/>
      <family val="2"/>
    </font>
    <font>
      <sz val="8"/>
      <color indexed="81"/>
      <name val="Tahoma"/>
      <family val="2"/>
    </font>
    <font>
      <b/>
      <sz val="9"/>
      <color indexed="81"/>
      <name val="Tahoma"/>
      <family val="2"/>
    </font>
    <font>
      <sz val="9"/>
      <color indexed="81"/>
      <name val="Tahoma"/>
      <family val="2"/>
    </font>
    <font>
      <sz val="11"/>
      <color rgb="FFFF0000"/>
      <name val="Calibri"/>
      <family val="2"/>
      <scheme val="minor"/>
    </font>
    <font>
      <b/>
      <sz val="10"/>
      <name val="Calibri"/>
      <family val="2"/>
    </font>
    <font>
      <b/>
      <sz val="11"/>
      <name val="Calibri"/>
      <family val="2"/>
    </font>
    <font>
      <b/>
      <vertAlign val="subscript"/>
      <sz val="11"/>
      <name val="Arial"/>
      <family val="2"/>
    </font>
    <font>
      <sz val="9"/>
      <name val="Calibri"/>
      <family val="2"/>
    </font>
    <font>
      <vertAlign val="subscript"/>
      <sz val="9"/>
      <name val="Arial"/>
      <family val="2"/>
    </font>
    <font>
      <b/>
      <sz val="9"/>
      <name val="Arial"/>
      <family val="2"/>
    </font>
    <font>
      <i/>
      <sz val="11"/>
      <color theme="1"/>
      <name val="Calibri"/>
      <family val="2"/>
      <scheme val="minor"/>
    </font>
    <font>
      <vertAlign val="subscript"/>
      <sz val="11"/>
      <color theme="1"/>
      <name val="Calibri"/>
      <family val="2"/>
      <scheme val="minor"/>
    </font>
    <font>
      <sz val="8"/>
      <color indexed="8"/>
      <name val="Tahoma"/>
    </font>
    <font>
      <b/>
      <sz val="10"/>
      <color theme="1"/>
      <name val="Arial"/>
      <family val="2"/>
    </font>
    <font>
      <sz val="8"/>
      <color indexed="8"/>
      <name val="Tahoma"/>
      <family val="2"/>
    </font>
    <font>
      <sz val="8"/>
      <color indexed="8"/>
      <name val="Calibri"/>
      <family val="2"/>
    </font>
    <font>
      <sz val="11"/>
      <name val="Calibri"/>
      <family val="2"/>
      <scheme val="minor"/>
    </font>
    <font>
      <b/>
      <sz val="11"/>
      <color theme="1"/>
      <name val="Arial"/>
      <family val="2"/>
    </font>
    <font>
      <sz val="8"/>
      <name val="Calibri"/>
      <family val="2"/>
      <scheme val="minor"/>
    </font>
  </fonts>
  <fills count="22">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AA56A6"/>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rgb="FFCC66FF"/>
        <bgColor indexed="64"/>
      </patternFill>
    </fill>
    <fill>
      <patternFill patternType="solid">
        <fgColor theme="7"/>
        <bgColor indexed="64"/>
      </patternFill>
    </fill>
    <fill>
      <patternFill patternType="solid">
        <fgColor theme="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rgb="FFFFC000"/>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theme="1"/>
      </top>
      <bottom/>
      <diagonal/>
    </border>
    <border>
      <left style="thin">
        <color auto="1"/>
      </left>
      <right style="thin">
        <color auto="1"/>
      </right>
      <top style="thin">
        <color auto="1"/>
      </top>
      <bottom style="thin">
        <color theme="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5">
    <xf numFmtId="0" fontId="0" fillId="0" borderId="0"/>
    <xf numFmtId="0" fontId="3" fillId="0" borderId="0"/>
    <xf numFmtId="0" fontId="3" fillId="0" borderId="0"/>
    <xf numFmtId="0" fontId="3" fillId="0" borderId="0"/>
    <xf numFmtId="0" fontId="3" fillId="0" borderId="0"/>
  </cellStyleXfs>
  <cellXfs count="214">
    <xf numFmtId="0" fontId="0" fillId="0" borderId="0" xfId="0"/>
    <xf numFmtId="14" fontId="0" fillId="0" borderId="0" xfId="0" applyNumberFormat="1"/>
    <xf numFmtId="0" fontId="1" fillId="0" borderId="0" xfId="0" applyFont="1"/>
    <xf numFmtId="1" fontId="1" fillId="0" borderId="0" xfId="0" applyNumberFormat="1" applyFont="1" applyAlignment="1">
      <alignment wrapText="1"/>
    </xf>
    <xf numFmtId="0" fontId="1" fillId="0" borderId="0" xfId="0" applyFont="1" applyAlignment="1">
      <alignment wrapText="1"/>
    </xf>
    <xf numFmtId="0" fontId="6" fillId="0" borderId="0" xfId="0" applyFont="1" applyAlignment="1">
      <alignment wrapText="1"/>
    </xf>
    <xf numFmtId="0" fontId="0" fillId="0" borderId="0" xfId="0" applyAlignment="1">
      <alignment wrapText="1"/>
    </xf>
    <xf numFmtId="0" fontId="0" fillId="0" borderId="1" xfId="0" applyBorder="1"/>
    <xf numFmtId="14" fontId="0" fillId="0" borderId="1" xfId="0" applyNumberFormat="1" applyBorder="1"/>
    <xf numFmtId="0" fontId="5" fillId="0" borderId="1" xfId="2" applyNumberFormat="1" applyFont="1" applyFill="1" applyBorder="1" applyAlignment="1">
      <alignment wrapText="1"/>
    </xf>
    <xf numFmtId="1" fontId="0" fillId="0" borderId="1" xfId="0" applyNumberFormat="1" applyBorder="1"/>
    <xf numFmtId="0" fontId="2" fillId="0" borderId="1" xfId="0" applyNumberFormat="1" applyFont="1" applyFill="1" applyBorder="1" applyAlignment="1" applyProtection="1">
      <alignment vertical="center" wrapText="1"/>
    </xf>
    <xf numFmtId="14" fontId="2" fillId="0" borderId="1" xfId="0" applyNumberFormat="1" applyFont="1" applyFill="1" applyBorder="1" applyAlignment="1" applyProtection="1">
      <alignment vertical="center" wrapText="1"/>
    </xf>
    <xf numFmtId="0" fontId="2" fillId="0" borderId="1" xfId="0" applyFont="1" applyFill="1" applyBorder="1" applyAlignment="1" applyProtection="1">
      <alignment vertical="center" wrapText="1"/>
    </xf>
    <xf numFmtId="0" fontId="4" fillId="0" borderId="1" xfId="1" applyNumberFormat="1" applyFont="1" applyFill="1" applyBorder="1" applyAlignment="1">
      <alignment wrapText="1"/>
    </xf>
    <xf numFmtId="14" fontId="4" fillId="0" borderId="1" xfId="2" applyNumberFormat="1" applyFont="1" applyFill="1" applyBorder="1" applyAlignment="1">
      <alignment wrapText="1"/>
    </xf>
    <xf numFmtId="0" fontId="4" fillId="0" borderId="1" xfId="4" applyNumberFormat="1" applyFont="1" applyFill="1" applyBorder="1" applyAlignment="1">
      <alignment wrapText="1"/>
    </xf>
    <xf numFmtId="0" fontId="4" fillId="0" borderId="1" xfId="3" applyNumberFormat="1" applyFont="1" applyFill="1" applyBorder="1" applyAlignment="1">
      <alignment wrapText="1"/>
    </xf>
    <xf numFmtId="0" fontId="4" fillId="0" borderId="1" xfId="3" applyFont="1" applyFill="1" applyBorder="1" applyAlignment="1">
      <alignment wrapText="1"/>
    </xf>
    <xf numFmtId="0" fontId="4" fillId="0" borderId="1" xfId="2" applyNumberFormat="1" applyFont="1" applyFill="1" applyBorder="1" applyAlignment="1">
      <alignment wrapText="1"/>
    </xf>
    <xf numFmtId="14" fontId="5" fillId="0" borderId="1" xfId="2" applyNumberFormat="1" applyFont="1" applyFill="1" applyBorder="1" applyAlignment="1">
      <alignment wrapText="1"/>
    </xf>
    <xf numFmtId="0" fontId="0" fillId="0" borderId="2" xfId="0" applyBorder="1"/>
    <xf numFmtId="14" fontId="5" fillId="0" borderId="2" xfId="2" applyNumberFormat="1" applyFont="1" applyFill="1" applyBorder="1" applyAlignment="1">
      <alignment wrapText="1"/>
    </xf>
    <xf numFmtId="0" fontId="5" fillId="0" borderId="2" xfId="2" applyNumberFormat="1" applyFont="1" applyFill="1" applyBorder="1" applyAlignment="1">
      <alignment wrapText="1"/>
    </xf>
    <xf numFmtId="0" fontId="10" fillId="0" borderId="0" xfId="0" applyFont="1" applyFill="1" applyAlignment="1">
      <alignment horizontal="center"/>
    </xf>
    <xf numFmtId="0" fontId="10" fillId="0" borderId="0" xfId="0" applyFont="1" applyFill="1" applyAlignment="1">
      <alignment horizontal="left"/>
    </xf>
    <xf numFmtId="0" fontId="7" fillId="0" borderId="2" xfId="0" applyFont="1" applyFill="1" applyBorder="1" applyAlignment="1">
      <alignment horizontal="left"/>
    </xf>
    <xf numFmtId="0" fontId="7" fillId="0" borderId="2" xfId="0" applyFont="1" applyFill="1" applyBorder="1" applyAlignment="1">
      <alignment horizontal="center"/>
    </xf>
    <xf numFmtId="164" fontId="7" fillId="0" borderId="2" xfId="0" applyNumberFormat="1" applyFont="1" applyFill="1" applyBorder="1" applyAlignment="1">
      <alignment horizontal="left"/>
    </xf>
    <xf numFmtId="165" fontId="7" fillId="0" borderId="2" xfId="0" applyNumberFormat="1" applyFont="1" applyFill="1" applyBorder="1" applyAlignment="1">
      <alignment horizontal="left"/>
    </xf>
    <xf numFmtId="2" fontId="7" fillId="0" borderId="2" xfId="0" applyNumberFormat="1" applyFont="1" applyFill="1" applyBorder="1" applyAlignment="1">
      <alignment horizontal="left"/>
    </xf>
    <xf numFmtId="0" fontId="7" fillId="0" borderId="0" xfId="0" applyFont="1" applyFill="1" applyAlignment="1">
      <alignment horizontal="left"/>
    </xf>
    <xf numFmtId="0" fontId="8" fillId="0" borderId="0" xfId="0" applyFont="1" applyFill="1"/>
    <xf numFmtId="0" fontId="8" fillId="0" borderId="0" xfId="0" applyFont="1" applyFill="1" applyAlignment="1">
      <alignment horizontal="center"/>
    </xf>
    <xf numFmtId="0" fontId="9" fillId="0" borderId="0" xfId="0" applyFont="1" applyFill="1" applyAlignment="1">
      <alignment horizontal="left"/>
    </xf>
    <xf numFmtId="14" fontId="8" fillId="0" borderId="0" xfId="0" applyNumberFormat="1" applyFont="1" applyFill="1"/>
    <xf numFmtId="0" fontId="8" fillId="0" borderId="0" xfId="0" applyFont="1" applyFill="1" applyAlignment="1">
      <alignment horizontal="left"/>
    </xf>
    <xf numFmtId="0" fontId="7" fillId="0" borderId="0" xfId="0" applyFont="1" applyFill="1" applyAlignment="1">
      <alignment horizontal="center"/>
    </xf>
    <xf numFmtId="0" fontId="11" fillId="0" borderId="0" xfId="0" applyFont="1" applyFill="1" applyAlignment="1">
      <alignment horizontal="center"/>
    </xf>
    <xf numFmtId="0" fontId="11" fillId="0" borderId="0" xfId="0" applyFont="1" applyFill="1" applyAlignment="1">
      <alignment horizontal="left"/>
    </xf>
    <xf numFmtId="2" fontId="11" fillId="0" borderId="0" xfId="0" applyNumberFormat="1" applyFont="1" applyFill="1" applyAlignment="1">
      <alignment horizontal="center"/>
    </xf>
    <xf numFmtId="0" fontId="12" fillId="0" borderId="0" xfId="0" applyFont="1" applyFill="1" applyBorder="1" applyAlignment="1">
      <alignment horizontal="left"/>
    </xf>
    <xf numFmtId="0" fontId="0" fillId="0" borderId="1" xfId="0" applyFont="1" applyFill="1" applyBorder="1"/>
    <xf numFmtId="0" fontId="0" fillId="0" borderId="1" xfId="0" applyFill="1" applyBorder="1"/>
    <xf numFmtId="14" fontId="0" fillId="0" borderId="1" xfId="0" applyNumberFormat="1" applyFont="1" applyFill="1" applyBorder="1"/>
    <xf numFmtId="0" fontId="0" fillId="0" borderId="0" xfId="0" applyFill="1"/>
    <xf numFmtId="0" fontId="2" fillId="0" borderId="1" xfId="0" applyNumberFormat="1" applyFont="1" applyFill="1" applyBorder="1" applyAlignment="1">
      <alignment vertical="center" wrapText="1"/>
    </xf>
    <xf numFmtId="0" fontId="2" fillId="0" borderId="1" xfId="0" applyFont="1" applyFill="1" applyBorder="1" applyAlignment="1">
      <alignment vertical="center" wrapText="1"/>
    </xf>
    <xf numFmtId="14" fontId="2" fillId="0" borderId="1" xfId="0" applyNumberFormat="1" applyFont="1" applyFill="1" applyBorder="1" applyAlignment="1">
      <alignment vertical="center" wrapText="1"/>
    </xf>
    <xf numFmtId="0" fontId="0" fillId="0" borderId="1" xfId="0" applyFill="1" applyBorder="1" applyAlignment="1">
      <alignment horizontal="center"/>
    </xf>
    <xf numFmtId="14" fontId="0" fillId="0" borderId="1" xfId="0" applyNumberFormat="1" applyFill="1" applyBorder="1"/>
    <xf numFmtId="0" fontId="11" fillId="2" borderId="0" xfId="0" applyFont="1" applyFill="1" applyAlignment="1">
      <alignment horizontal="center"/>
    </xf>
    <xf numFmtId="2" fontId="11" fillId="2" borderId="0" xfId="0" applyNumberFormat="1" applyFont="1" applyFill="1" applyAlignment="1">
      <alignment horizontal="center"/>
    </xf>
    <xf numFmtId="0" fontId="11" fillId="3" borderId="0" xfId="0" applyFont="1" applyFill="1" applyAlignment="1">
      <alignment horizontal="center"/>
    </xf>
    <xf numFmtId="2" fontId="11" fillId="3" borderId="0" xfId="0" applyNumberFormat="1" applyFont="1" applyFill="1" applyAlignment="1">
      <alignment horizontal="center"/>
    </xf>
    <xf numFmtId="0" fontId="11" fillId="4" borderId="0" xfId="0" applyFont="1" applyFill="1" applyAlignment="1">
      <alignment horizontal="center"/>
    </xf>
    <xf numFmtId="2" fontId="11" fillId="4" borderId="0" xfId="0" applyNumberFormat="1" applyFont="1" applyFill="1" applyAlignment="1">
      <alignment horizontal="center"/>
    </xf>
    <xf numFmtId="0" fontId="17" fillId="0" borderId="1" xfId="0" applyFont="1" applyFill="1" applyBorder="1"/>
    <xf numFmtId="0" fontId="5" fillId="0" borderId="4" xfId="2" applyNumberFormat="1" applyFont="1" applyFill="1" applyBorder="1" applyAlignment="1">
      <alignment wrapText="1"/>
    </xf>
    <xf numFmtId="0" fontId="11" fillId="5" borderId="0" xfId="0" applyFont="1" applyFill="1" applyAlignment="1">
      <alignment horizontal="center"/>
    </xf>
    <xf numFmtId="2" fontId="11" fillId="5" borderId="0" xfId="0" applyNumberFormat="1" applyFont="1" applyFill="1" applyAlignment="1">
      <alignment horizontal="center"/>
    </xf>
    <xf numFmtId="0" fontId="11" fillId="6" borderId="0" xfId="0" applyFont="1" applyFill="1" applyAlignment="1">
      <alignment horizontal="center"/>
    </xf>
    <xf numFmtId="0" fontId="11" fillId="6" borderId="0" xfId="0" applyFont="1" applyFill="1" applyAlignment="1">
      <alignment horizontal="left"/>
    </xf>
    <xf numFmtId="0" fontId="11" fillId="5" borderId="0" xfId="0" applyFont="1" applyFill="1" applyAlignment="1">
      <alignment horizontal="left"/>
    </xf>
    <xf numFmtId="2" fontId="11" fillId="7" borderId="0" xfId="0" applyNumberFormat="1" applyFont="1" applyFill="1" applyAlignment="1">
      <alignment horizontal="center"/>
    </xf>
    <xf numFmtId="0" fontId="7" fillId="0" borderId="5" xfId="0" applyFont="1" applyFill="1" applyBorder="1" applyAlignment="1">
      <alignment horizontal="left"/>
    </xf>
    <xf numFmtId="2" fontId="11" fillId="0" borderId="0" xfId="0" applyNumberFormat="1" applyFont="1" applyFill="1" applyAlignment="1">
      <alignment horizontal="left"/>
    </xf>
    <xf numFmtId="0" fontId="7" fillId="0" borderId="6" xfId="0" applyFont="1" applyFill="1" applyBorder="1" applyAlignment="1">
      <alignment horizontal="left"/>
    </xf>
    <xf numFmtId="0" fontId="7" fillId="8" borderId="5" xfId="0" applyFont="1" applyFill="1" applyBorder="1" applyAlignment="1">
      <alignment horizontal="left"/>
    </xf>
    <xf numFmtId="0" fontId="7" fillId="9" borderId="5" xfId="0" applyFont="1" applyFill="1" applyBorder="1" applyAlignment="1">
      <alignment horizontal="left"/>
    </xf>
    <xf numFmtId="0" fontId="7" fillId="7" borderId="5" xfId="0" applyFont="1" applyFill="1" applyBorder="1" applyAlignment="1">
      <alignment horizontal="left"/>
    </xf>
    <xf numFmtId="2" fontId="7" fillId="7" borderId="5" xfId="0" applyNumberFormat="1" applyFont="1" applyFill="1" applyBorder="1" applyAlignment="1">
      <alignment horizontal="left"/>
    </xf>
    <xf numFmtId="0" fontId="7" fillId="10" borderId="5" xfId="0" applyFont="1" applyFill="1" applyBorder="1" applyAlignment="1">
      <alignment horizontal="left"/>
    </xf>
    <xf numFmtId="2" fontId="7" fillId="10" borderId="5" xfId="0" applyNumberFormat="1" applyFont="1" applyFill="1" applyBorder="1" applyAlignment="1">
      <alignment horizontal="left"/>
    </xf>
    <xf numFmtId="0" fontId="7" fillId="2" borderId="5" xfId="0" applyFont="1" applyFill="1" applyBorder="1" applyAlignment="1">
      <alignment horizontal="left"/>
    </xf>
    <xf numFmtId="2" fontId="7" fillId="2" borderId="5" xfId="0" applyNumberFormat="1" applyFont="1" applyFill="1" applyBorder="1" applyAlignment="1">
      <alignment horizontal="left"/>
    </xf>
    <xf numFmtId="2" fontId="7" fillId="2" borderId="7" xfId="0" applyNumberFormat="1" applyFont="1" applyFill="1" applyBorder="1" applyAlignment="1">
      <alignment horizontal="left"/>
    </xf>
    <xf numFmtId="0" fontId="1" fillId="11" borderId="0" xfId="0" applyFont="1" applyFill="1"/>
    <xf numFmtId="0" fontId="1" fillId="12" borderId="0" xfId="0" applyFont="1" applyFill="1"/>
    <xf numFmtId="0" fontId="1" fillId="11" borderId="1" xfId="0" applyFont="1" applyFill="1" applyBorder="1"/>
    <xf numFmtId="0" fontId="1" fillId="12" borderId="1" xfId="0" applyFont="1" applyFill="1" applyBorder="1"/>
    <xf numFmtId="0" fontId="0" fillId="13" borderId="1" xfId="0" applyFont="1" applyFill="1" applyBorder="1"/>
    <xf numFmtId="1" fontId="0" fillId="13" borderId="1" xfId="0" applyNumberFormat="1" applyFont="1" applyFill="1" applyBorder="1"/>
    <xf numFmtId="0" fontId="0" fillId="0" borderId="0" xfId="0" pivotButton="1"/>
    <xf numFmtId="0" fontId="0" fillId="0" borderId="0" xfId="0" applyAlignment="1">
      <alignment horizontal="left"/>
    </xf>
    <xf numFmtId="2" fontId="0" fillId="0" borderId="0" xfId="0" applyNumberFormat="1"/>
    <xf numFmtId="0" fontId="0" fillId="0" borderId="0" xfId="0" applyAlignment="1">
      <alignment horizontal="left" indent="1"/>
    </xf>
    <xf numFmtId="0" fontId="1" fillId="0" borderId="1" xfId="0" applyFont="1" applyBorder="1"/>
    <xf numFmtId="0" fontId="7" fillId="0" borderId="0" xfId="0" applyFont="1" applyFill="1" applyBorder="1" applyAlignment="1">
      <alignment horizontal="left"/>
    </xf>
    <xf numFmtId="0" fontId="7" fillId="13" borderId="5" xfId="0" applyFont="1" applyFill="1" applyBorder="1" applyAlignment="1">
      <alignment horizontal="left"/>
    </xf>
    <xf numFmtId="0" fontId="7" fillId="14" borderId="5" xfId="0" applyFont="1" applyFill="1" applyBorder="1" applyAlignment="1">
      <alignment horizontal="left"/>
    </xf>
    <xf numFmtId="0" fontId="7" fillId="14" borderId="2" xfId="0" applyFont="1" applyFill="1" applyBorder="1" applyAlignment="1">
      <alignment horizontal="left"/>
    </xf>
    <xf numFmtId="0" fontId="7" fillId="13" borderId="2" xfId="0" applyFont="1" applyFill="1" applyBorder="1" applyAlignment="1">
      <alignment horizontal="left"/>
    </xf>
    <xf numFmtId="0" fontId="7" fillId="7" borderId="0" xfId="0" applyFont="1" applyFill="1" applyBorder="1" applyAlignment="1">
      <alignment horizontal="left" wrapText="1"/>
    </xf>
    <xf numFmtId="0" fontId="7" fillId="15" borderId="5" xfId="0" applyFont="1" applyFill="1" applyBorder="1" applyAlignment="1">
      <alignment horizontal="left"/>
    </xf>
    <xf numFmtId="0" fontId="7" fillId="15" borderId="0" xfId="0" applyFont="1" applyFill="1" applyBorder="1" applyAlignment="1">
      <alignment horizontal="left" wrapText="1"/>
    </xf>
    <xf numFmtId="0" fontId="7" fillId="16" borderId="5" xfId="0" applyFont="1" applyFill="1" applyBorder="1" applyAlignment="1">
      <alignment horizontal="left"/>
    </xf>
    <xf numFmtId="0" fontId="7" fillId="16" borderId="2" xfId="0" applyFont="1" applyFill="1" applyBorder="1" applyAlignment="1">
      <alignment horizontal="left"/>
    </xf>
    <xf numFmtId="0" fontId="7" fillId="0" borderId="1" xfId="0" applyFont="1" applyFill="1" applyBorder="1" applyAlignment="1">
      <alignment horizontal="left"/>
    </xf>
    <xf numFmtId="0" fontId="7" fillId="17" borderId="5" xfId="0" applyFont="1" applyFill="1" applyBorder="1" applyAlignment="1">
      <alignment horizontal="left"/>
    </xf>
    <xf numFmtId="0" fontId="7" fillId="17" borderId="2" xfId="0" applyFont="1" applyFill="1" applyBorder="1" applyAlignment="1">
      <alignment horizontal="left"/>
    </xf>
    <xf numFmtId="0" fontId="7" fillId="18" borderId="5" xfId="0" applyFont="1" applyFill="1" applyBorder="1" applyAlignment="1">
      <alignment horizontal="left"/>
    </xf>
    <xf numFmtId="0" fontId="7" fillId="18" borderId="2" xfId="0" applyFont="1" applyFill="1" applyBorder="1" applyAlignment="1">
      <alignment horizontal="left"/>
    </xf>
    <xf numFmtId="0" fontId="7" fillId="18" borderId="2" xfId="0" applyFont="1" applyFill="1" applyBorder="1" applyAlignment="1">
      <alignment horizontal="left" wrapText="1"/>
    </xf>
    <xf numFmtId="0" fontId="7" fillId="5" borderId="5" xfId="0" applyFont="1" applyFill="1" applyBorder="1" applyAlignment="1">
      <alignment horizontal="left"/>
    </xf>
    <xf numFmtId="0" fontId="7" fillId="5" borderId="2" xfId="0" applyFont="1" applyFill="1" applyBorder="1" applyAlignment="1">
      <alignment horizontal="left"/>
    </xf>
    <xf numFmtId="0" fontId="7" fillId="9" borderId="2" xfId="0" applyFont="1" applyFill="1" applyBorder="1" applyAlignment="1">
      <alignment horizontal="left"/>
    </xf>
    <xf numFmtId="0" fontId="0" fillId="0" borderId="10" xfId="0" applyFill="1" applyBorder="1"/>
    <xf numFmtId="0" fontId="0" fillId="0" borderId="10" xfId="0" applyFont="1" applyFill="1" applyBorder="1"/>
    <xf numFmtId="0" fontId="0" fillId="0" borderId="10" xfId="0" applyBorder="1"/>
    <xf numFmtId="0" fontId="7" fillId="0" borderId="9" xfId="0" applyFont="1" applyFill="1" applyBorder="1" applyAlignment="1">
      <alignment horizontal="left"/>
    </xf>
    <xf numFmtId="0" fontId="7" fillId="19" borderId="5" xfId="0" applyFont="1" applyFill="1" applyBorder="1" applyAlignment="1">
      <alignment horizontal="left"/>
    </xf>
    <xf numFmtId="0" fontId="7" fillId="19" borderId="2" xfId="0" applyFont="1" applyFill="1" applyBorder="1" applyAlignment="1">
      <alignment horizontal="left"/>
    </xf>
    <xf numFmtId="0" fontId="7" fillId="20" borderId="5" xfId="0" applyFont="1" applyFill="1" applyBorder="1" applyAlignment="1">
      <alignment horizontal="left"/>
    </xf>
    <xf numFmtId="0" fontId="7" fillId="20" borderId="2" xfId="0" applyFont="1" applyFill="1" applyBorder="1" applyAlignment="1">
      <alignment horizontal="left" wrapText="1"/>
    </xf>
    <xf numFmtId="0" fontId="1" fillId="0" borderId="9" xfId="0" applyFont="1" applyBorder="1"/>
    <xf numFmtId="0" fontId="24" fillId="0" borderId="8" xfId="0" applyFont="1" applyFill="1" applyBorder="1" applyAlignment="1">
      <alignment horizontal="center"/>
    </xf>
    <xf numFmtId="0" fontId="0" fillId="0" borderId="0" xfId="0" applyFill="1" applyBorder="1" applyAlignment="1"/>
    <xf numFmtId="0" fontId="0" fillId="0" borderId="11" xfId="0" applyFill="1" applyBorder="1" applyAlignment="1"/>
    <xf numFmtId="0" fontId="27" fillId="0" borderId="3" xfId="0" applyFont="1" applyFill="1" applyBorder="1" applyAlignment="1">
      <alignment wrapText="1"/>
    </xf>
    <xf numFmtId="0" fontId="7" fillId="0" borderId="2" xfId="0" applyFont="1" applyFill="1" applyBorder="1" applyAlignment="1">
      <alignment horizontal="left" wrapText="1"/>
    </xf>
    <xf numFmtId="0" fontId="10" fillId="0" borderId="0" xfId="0" applyFont="1" applyFill="1" applyAlignment="1"/>
    <xf numFmtId="0" fontId="11" fillId="0" borderId="1" xfId="0" applyFont="1" applyFill="1" applyBorder="1" applyAlignment="1">
      <alignment horizontal="center"/>
    </xf>
    <xf numFmtId="0" fontId="26" fillId="0" borderId="1" xfId="0" applyFont="1" applyFill="1" applyBorder="1" applyAlignment="1">
      <alignment horizontal="left" wrapText="1"/>
    </xf>
    <xf numFmtId="0" fontId="7" fillId="0" borderId="1" xfId="0" applyFont="1" applyFill="1" applyBorder="1" applyAlignment="1">
      <alignment horizontal="center"/>
    </xf>
    <xf numFmtId="0" fontId="11" fillId="0" borderId="1" xfId="0" applyFont="1" applyFill="1" applyBorder="1" applyAlignment="1">
      <alignment horizontal="left"/>
    </xf>
    <xf numFmtId="0" fontId="28" fillId="0" borderId="1" xfId="0" applyFont="1" applyFill="1" applyBorder="1" applyAlignment="1">
      <alignment horizontal="left" wrapText="1"/>
    </xf>
    <xf numFmtId="0" fontId="1" fillId="0" borderId="1" xfId="0" applyFont="1" applyFill="1" applyBorder="1" applyAlignment="1">
      <alignment wrapText="1"/>
    </xf>
    <xf numFmtId="164" fontId="7" fillId="0" borderId="1" xfId="0" applyNumberFormat="1" applyFont="1" applyFill="1" applyBorder="1" applyAlignment="1">
      <alignment horizontal="left"/>
    </xf>
    <xf numFmtId="165" fontId="7" fillId="0" borderId="1" xfId="0" applyNumberFormat="1" applyFont="1" applyFill="1" applyBorder="1" applyAlignment="1">
      <alignment horizontal="left"/>
    </xf>
    <xf numFmtId="2" fontId="7" fillId="0" borderId="1" xfId="0" applyNumberFormat="1" applyFont="1" applyFill="1" applyBorder="1" applyAlignment="1">
      <alignment horizontal="left"/>
    </xf>
    <xf numFmtId="0" fontId="11" fillId="6" borderId="1" xfId="0" applyFont="1" applyFill="1" applyBorder="1" applyAlignment="1">
      <alignment horizontal="left"/>
    </xf>
    <xf numFmtId="0" fontId="7" fillId="6" borderId="1" xfId="0" applyFont="1" applyFill="1" applyBorder="1" applyAlignment="1">
      <alignment horizontal="left"/>
    </xf>
    <xf numFmtId="0" fontId="11" fillId="5" borderId="1" xfId="0" applyFont="1" applyFill="1" applyBorder="1" applyAlignment="1">
      <alignment horizontal="left"/>
    </xf>
    <xf numFmtId="0" fontId="7" fillId="5" borderId="1" xfId="0" applyFont="1" applyFill="1" applyBorder="1" applyAlignment="1">
      <alignment horizontal="left"/>
    </xf>
    <xf numFmtId="0" fontId="7" fillId="7" borderId="1" xfId="0" applyFont="1" applyFill="1" applyBorder="1" applyAlignment="1">
      <alignment horizontal="left"/>
    </xf>
    <xf numFmtId="0" fontId="7" fillId="3" borderId="1" xfId="0" applyFont="1" applyFill="1" applyBorder="1" applyAlignment="1">
      <alignment horizontal="left"/>
    </xf>
    <xf numFmtId="2" fontId="7" fillId="3" borderId="1" xfId="0" applyNumberFormat="1" applyFont="1" applyFill="1" applyBorder="1" applyAlignment="1">
      <alignment horizontal="left"/>
    </xf>
    <xf numFmtId="0" fontId="7" fillId="4" borderId="1" xfId="0" applyFont="1" applyFill="1" applyBorder="1" applyAlignment="1">
      <alignment horizontal="left"/>
    </xf>
    <xf numFmtId="2" fontId="7" fillId="4" borderId="1" xfId="0" applyNumberFormat="1" applyFont="1" applyFill="1" applyBorder="1" applyAlignment="1">
      <alignment horizontal="left"/>
    </xf>
    <xf numFmtId="0" fontId="7" fillId="2" borderId="1" xfId="0" applyFont="1" applyFill="1" applyBorder="1" applyAlignment="1">
      <alignment horizontal="left"/>
    </xf>
    <xf numFmtId="2" fontId="7" fillId="2" borderId="1" xfId="0" applyNumberFormat="1" applyFont="1" applyFill="1" applyBorder="1" applyAlignment="1">
      <alignment horizontal="left"/>
    </xf>
    <xf numFmtId="2" fontId="7" fillId="21" borderId="1" xfId="0" applyNumberFormat="1" applyFont="1" applyFill="1" applyBorder="1" applyAlignment="1">
      <alignment horizontal="left"/>
    </xf>
    <xf numFmtId="2" fontId="7" fillId="12" borderId="1" xfId="0" applyNumberFormat="1" applyFont="1" applyFill="1" applyBorder="1" applyAlignment="1">
      <alignment horizontal="left"/>
    </xf>
    <xf numFmtId="0" fontId="10" fillId="0" borderId="1" xfId="0" applyFont="1" applyFill="1" applyBorder="1" applyAlignment="1">
      <alignment horizontal="center"/>
    </xf>
    <xf numFmtId="0" fontId="7" fillId="14" borderId="1" xfId="0" applyFont="1" applyFill="1" applyBorder="1" applyAlignment="1">
      <alignment horizontal="left"/>
    </xf>
    <xf numFmtId="0" fontId="7" fillId="13" borderId="1" xfId="0" applyFont="1" applyFill="1" applyBorder="1" applyAlignment="1">
      <alignment horizontal="left"/>
    </xf>
    <xf numFmtId="0" fontId="7" fillId="7" borderId="1" xfId="0" applyFont="1" applyFill="1" applyBorder="1" applyAlignment="1">
      <alignment horizontal="left" wrapText="1"/>
    </xf>
    <xf numFmtId="0" fontId="7" fillId="15" borderId="1" xfId="0" applyFont="1" applyFill="1" applyBorder="1" applyAlignment="1">
      <alignment horizontal="left" wrapText="1"/>
    </xf>
    <xf numFmtId="0" fontId="7" fillId="16" borderId="1" xfId="0" applyFont="1" applyFill="1" applyBorder="1" applyAlignment="1">
      <alignment horizontal="left"/>
    </xf>
    <xf numFmtId="0" fontId="7" fillId="17" borderId="1" xfId="0" applyFont="1" applyFill="1" applyBorder="1" applyAlignment="1">
      <alignment horizontal="left"/>
    </xf>
    <xf numFmtId="0" fontId="7" fillId="18" borderId="1" xfId="0" applyFont="1" applyFill="1" applyBorder="1" applyAlignment="1">
      <alignment horizontal="left"/>
    </xf>
    <xf numFmtId="0" fontId="7" fillId="18" borderId="1" xfId="0" applyFont="1" applyFill="1" applyBorder="1" applyAlignment="1">
      <alignment horizontal="left" wrapText="1"/>
    </xf>
    <xf numFmtId="0" fontId="7" fillId="9" borderId="1" xfId="0" applyFont="1" applyFill="1" applyBorder="1" applyAlignment="1">
      <alignment horizontal="left"/>
    </xf>
    <xf numFmtId="0" fontId="7" fillId="19" borderId="1" xfId="0" applyFont="1" applyFill="1" applyBorder="1" applyAlignment="1">
      <alignment horizontal="left"/>
    </xf>
    <xf numFmtId="0" fontId="7" fillId="20" borderId="1" xfId="0" applyFont="1" applyFill="1" applyBorder="1" applyAlignment="1">
      <alignment horizontal="left" wrapText="1"/>
    </xf>
    <xf numFmtId="0" fontId="7" fillId="0" borderId="10" xfId="0" applyFont="1" applyFill="1" applyBorder="1" applyAlignment="1">
      <alignment horizontal="left"/>
    </xf>
    <xf numFmtId="0" fontId="26" fillId="0" borderId="10" xfId="0" applyFont="1" applyFill="1" applyBorder="1" applyAlignment="1">
      <alignment horizontal="left"/>
    </xf>
    <xf numFmtId="0" fontId="31" fillId="0" borderId="9" xfId="0" applyFont="1" applyBorder="1"/>
    <xf numFmtId="0" fontId="31" fillId="0" borderId="9" xfId="0" applyFont="1" applyBorder="1" applyAlignment="1">
      <alignment horizontal="left"/>
    </xf>
    <xf numFmtId="0" fontId="11" fillId="0" borderId="10" xfId="0" applyFont="1" applyFill="1" applyBorder="1" applyAlignment="1">
      <alignment horizontal="left"/>
    </xf>
    <xf numFmtId="0" fontId="0" fillId="0" borderId="1" xfId="0" applyBorder="1" applyAlignment="1">
      <alignment horizontal="left"/>
    </xf>
    <xf numFmtId="2" fontId="11" fillId="0" borderId="1" xfId="0" applyNumberFormat="1" applyFont="1" applyFill="1" applyBorder="1" applyAlignment="1">
      <alignment horizontal="left"/>
    </xf>
    <xf numFmtId="2" fontId="11" fillId="5" borderId="1" xfId="0" applyNumberFormat="1" applyFont="1" applyFill="1" applyBorder="1" applyAlignment="1">
      <alignment horizontal="left"/>
    </xf>
    <xf numFmtId="2" fontId="11" fillId="7" borderId="1" xfId="0" applyNumberFormat="1" applyFont="1" applyFill="1" applyBorder="1" applyAlignment="1">
      <alignment horizontal="left"/>
    </xf>
    <xf numFmtId="0" fontId="11" fillId="3" borderId="1" xfId="0" applyFont="1" applyFill="1" applyBorder="1" applyAlignment="1">
      <alignment horizontal="left"/>
    </xf>
    <xf numFmtId="2" fontId="11" fillId="3" borderId="1" xfId="0" applyNumberFormat="1" applyFont="1" applyFill="1" applyBorder="1" applyAlignment="1">
      <alignment horizontal="left"/>
    </xf>
    <xf numFmtId="0" fontId="11" fillId="4" borderId="1" xfId="0" applyFont="1" applyFill="1" applyBorder="1" applyAlignment="1">
      <alignment horizontal="left"/>
    </xf>
    <xf numFmtId="2" fontId="11" fillId="4" borderId="1" xfId="0" applyNumberFormat="1" applyFont="1" applyFill="1" applyBorder="1" applyAlignment="1">
      <alignment horizontal="left"/>
    </xf>
    <xf numFmtId="0" fontId="11" fillId="2" borderId="1" xfId="0" applyFont="1" applyFill="1" applyBorder="1" applyAlignment="1">
      <alignment horizontal="left"/>
    </xf>
    <xf numFmtId="2" fontId="11" fillId="2" borderId="1" xfId="0" applyNumberFormat="1" applyFont="1" applyFill="1" applyBorder="1" applyAlignment="1">
      <alignment horizontal="left"/>
    </xf>
    <xf numFmtId="0" fontId="10" fillId="0" borderId="2" xfId="0" applyFont="1" applyFill="1" applyBorder="1" applyAlignment="1">
      <alignment horizontal="center"/>
    </xf>
    <xf numFmtId="0" fontId="28" fillId="0" borderId="2" xfId="0" applyFont="1" applyFill="1" applyBorder="1" applyAlignment="1">
      <alignment horizontal="left" wrapText="1"/>
    </xf>
    <xf numFmtId="0" fontId="7" fillId="14" borderId="13" xfId="0" applyFont="1" applyFill="1" applyBorder="1" applyAlignment="1">
      <alignment horizontal="left"/>
    </xf>
    <xf numFmtId="0" fontId="10" fillId="0" borderId="14" xfId="0" applyFont="1" applyFill="1" applyBorder="1" applyAlignment="1">
      <alignment horizontal="left"/>
    </xf>
    <xf numFmtId="0" fontId="10" fillId="0" borderId="16" xfId="0" applyFont="1" applyFill="1" applyBorder="1" applyAlignment="1">
      <alignment horizontal="left"/>
    </xf>
    <xf numFmtId="0" fontId="0" fillId="0" borderId="16" xfId="0" applyBorder="1"/>
    <xf numFmtId="0" fontId="30" fillId="0" borderId="16" xfId="0" applyFont="1" applyFill="1" applyBorder="1" applyAlignment="1"/>
    <xf numFmtId="0" fontId="7" fillId="15" borderId="9" xfId="0" applyFont="1" applyFill="1" applyBorder="1" applyAlignment="1">
      <alignment horizontal="left" wrapText="1"/>
    </xf>
    <xf numFmtId="0" fontId="30" fillId="0" borderId="18" xfId="0" applyFont="1" applyFill="1" applyBorder="1" applyAlignment="1"/>
    <xf numFmtId="0" fontId="7" fillId="16" borderId="13" xfId="0" applyFont="1" applyFill="1" applyBorder="1" applyAlignment="1">
      <alignment horizontal="left"/>
    </xf>
    <xf numFmtId="0" fontId="7" fillId="18" borderId="9" xfId="0" applyFont="1" applyFill="1" applyBorder="1" applyAlignment="1">
      <alignment horizontal="left" wrapText="1"/>
    </xf>
    <xf numFmtId="0" fontId="7" fillId="9" borderId="13" xfId="0" applyFont="1" applyFill="1" applyBorder="1" applyAlignment="1">
      <alignment horizontal="left"/>
    </xf>
    <xf numFmtId="0" fontId="7" fillId="20" borderId="9" xfId="0" applyFont="1" applyFill="1" applyBorder="1" applyAlignment="1">
      <alignment horizontal="left" wrapText="1"/>
    </xf>
    <xf numFmtId="0" fontId="0" fillId="0" borderId="18" xfId="0" applyBorder="1"/>
    <xf numFmtId="0" fontId="11" fillId="9" borderId="8" xfId="0" applyFont="1" applyFill="1" applyBorder="1" applyAlignment="1">
      <alignment horizontal="left"/>
    </xf>
    <xf numFmtId="0" fontId="11" fillId="5" borderId="8" xfId="0" applyFont="1" applyFill="1" applyBorder="1" applyAlignment="1">
      <alignment horizontal="center"/>
    </xf>
    <xf numFmtId="0" fontId="11" fillId="19" borderId="8" xfId="0" applyFont="1" applyFill="1" applyBorder="1" applyAlignment="1">
      <alignment horizontal="center"/>
    </xf>
    <xf numFmtId="0" fontId="11" fillId="20" borderId="8" xfId="0" applyFont="1" applyFill="1" applyBorder="1" applyAlignment="1">
      <alignment horizontal="center"/>
    </xf>
    <xf numFmtId="0" fontId="23" fillId="0" borderId="0" xfId="0" applyFont="1" applyFill="1" applyAlignment="1">
      <alignment horizontal="center"/>
    </xf>
    <xf numFmtId="0" fontId="11" fillId="17" borderId="8" xfId="0" applyFont="1" applyFill="1" applyBorder="1" applyAlignment="1">
      <alignment horizontal="center"/>
    </xf>
    <xf numFmtId="0" fontId="11" fillId="18" borderId="8" xfId="0" applyFont="1" applyFill="1" applyBorder="1" applyAlignment="1">
      <alignment horizontal="center"/>
    </xf>
    <xf numFmtId="0" fontId="11" fillId="14" borderId="8" xfId="0" applyFont="1" applyFill="1" applyBorder="1" applyAlignment="1">
      <alignment horizontal="center"/>
    </xf>
    <xf numFmtId="0" fontId="11" fillId="7" borderId="8" xfId="0" applyFont="1" applyFill="1" applyBorder="1" applyAlignment="1">
      <alignment horizontal="center"/>
    </xf>
    <xf numFmtId="0" fontId="11" fillId="15" borderId="8" xfId="0" applyFont="1" applyFill="1" applyBorder="1" applyAlignment="1">
      <alignment horizontal="center"/>
    </xf>
    <xf numFmtId="0" fontId="11" fillId="13" borderId="8" xfId="0" applyFont="1" applyFill="1" applyBorder="1" applyAlignment="1">
      <alignment horizontal="center"/>
    </xf>
    <xf numFmtId="0" fontId="11" fillId="16" borderId="8" xfId="0" applyFont="1" applyFill="1" applyBorder="1" applyAlignment="1">
      <alignment horizontal="center"/>
    </xf>
    <xf numFmtId="0" fontId="11" fillId="20" borderId="15" xfId="0" applyFont="1" applyFill="1" applyBorder="1" applyAlignment="1">
      <alignment wrapText="1"/>
    </xf>
    <xf numFmtId="0" fontId="11" fillId="20" borderId="17" xfId="0" applyFont="1" applyFill="1" applyBorder="1" applyAlignment="1">
      <alignment wrapText="1"/>
    </xf>
    <xf numFmtId="0" fontId="11" fillId="14" borderId="12" xfId="0" applyFont="1" applyFill="1" applyBorder="1" applyAlignment="1">
      <alignment horizontal="left" wrapText="1"/>
    </xf>
    <xf numFmtId="0" fontId="11" fillId="14" borderId="15" xfId="0" applyFont="1" applyFill="1" applyBorder="1" applyAlignment="1">
      <alignment horizontal="left" wrapText="1"/>
    </xf>
    <xf numFmtId="0" fontId="11" fillId="13" borderId="15" xfId="0" applyFont="1" applyFill="1" applyBorder="1" applyAlignment="1">
      <alignment horizontal="left" wrapText="1"/>
    </xf>
    <xf numFmtId="0" fontId="11" fillId="7" borderId="15" xfId="0" applyFont="1" applyFill="1" applyBorder="1" applyAlignment="1">
      <alignment horizontal="left" wrapText="1"/>
    </xf>
    <xf numFmtId="0" fontId="11" fillId="15" borderId="15" xfId="0" applyFont="1" applyFill="1" applyBorder="1" applyAlignment="1">
      <alignment horizontal="left" wrapText="1"/>
    </xf>
    <xf numFmtId="0" fontId="11" fillId="15" borderId="17" xfId="0" applyFont="1" applyFill="1" applyBorder="1" applyAlignment="1">
      <alignment horizontal="left" wrapText="1"/>
    </xf>
    <xf numFmtId="0" fontId="11" fillId="16" borderId="12" xfId="0" applyFont="1" applyFill="1" applyBorder="1" applyAlignment="1">
      <alignment horizontal="left" wrapText="1"/>
    </xf>
    <xf numFmtId="0" fontId="11" fillId="16" borderId="15" xfId="0" applyFont="1" applyFill="1" applyBorder="1" applyAlignment="1">
      <alignment horizontal="left" wrapText="1"/>
    </xf>
    <xf numFmtId="0" fontId="11" fillId="17" borderId="15" xfId="0" applyFont="1" applyFill="1" applyBorder="1" applyAlignment="1">
      <alignment horizontal="left" wrapText="1"/>
    </xf>
    <xf numFmtId="0" fontId="11" fillId="18" borderId="15" xfId="0" applyFont="1" applyFill="1" applyBorder="1" applyAlignment="1">
      <alignment horizontal="left" wrapText="1"/>
    </xf>
    <xf numFmtId="0" fontId="11" fillId="18" borderId="17" xfId="0" applyFont="1" applyFill="1" applyBorder="1" applyAlignment="1">
      <alignment horizontal="left" wrapText="1"/>
    </xf>
    <xf numFmtId="0" fontId="11" fillId="9" borderId="12" xfId="0" applyFont="1" applyFill="1" applyBorder="1" applyAlignment="1">
      <alignment wrapText="1"/>
    </xf>
    <xf numFmtId="0" fontId="11" fillId="9" borderId="15" xfId="0" applyFont="1" applyFill="1" applyBorder="1" applyAlignment="1">
      <alignment wrapText="1"/>
    </xf>
    <xf numFmtId="0" fontId="11" fillId="5" borderId="15" xfId="0" applyFont="1" applyFill="1" applyBorder="1" applyAlignment="1">
      <alignment wrapText="1"/>
    </xf>
    <xf numFmtId="0" fontId="11" fillId="19" borderId="15" xfId="0" applyFont="1" applyFill="1" applyBorder="1" applyAlignment="1">
      <alignment wrapText="1"/>
    </xf>
  </cellXfs>
  <cellStyles count="5">
    <cellStyle name="Normal" xfId="0" builtinId="0"/>
    <cellStyle name="Normal_Coulter" xfId="2"/>
    <cellStyle name="Normal_Issaquah" xfId="3"/>
    <cellStyle name="Normal_Jenkins" xfId="4"/>
    <cellStyle name="Normal_Sheet8" xfId="1"/>
  </cellStyles>
  <dxfs count="16">
    <dxf>
      <numFmt numFmtId="2" formatCode="0.00"/>
    </dxf>
    <dxf>
      <numFmt numFmtId="2" formatCode="0.00"/>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19" formatCode="m/d/yy"/>
      <fill>
        <patternFill patternType="none">
          <fgColor indexed="64"/>
          <bgColor indexed="65"/>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s>
  <tableStyles count="0" defaultTableStyle="TableStyleMedium2" defaultPivotStyle="PivotStyleLight16"/>
  <colors>
    <mruColors>
      <color rgb="FFAA56A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pivotCacheDefinition" Target="pivotCache/pivotCacheDefinition1.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Regressions!$B$3</c:f>
              <c:strCache>
                <c:ptCount val="1"/>
                <c:pt idx="0">
                  <c:v>WEIGHT_INITIAL</c:v>
                </c:pt>
              </c:strCache>
            </c:strRef>
          </c:tx>
          <c:spPr>
            <a:ln w="19050">
              <a:noFill/>
            </a:ln>
          </c:spPr>
          <c:trendline>
            <c:trendlineType val="linear"/>
            <c:dispRSqr val="1"/>
            <c:dispEq val="1"/>
            <c:trendlineLbl>
              <c:layout>
                <c:manualLayout>
                  <c:x val="-0.169697944006999"/>
                  <c:y val="-0.0985469524642753"/>
                </c:manualLayout>
              </c:layout>
              <c:numFmt formatCode="General" sourceLinked="0"/>
            </c:trendlineLbl>
          </c:trendline>
          <c:xVal>
            <c:numRef>
              <c:f>Regressions!$A$4:$A$141</c:f>
              <c:numCache>
                <c:formatCode>General</c:formatCode>
                <c:ptCount val="138"/>
                <c:pt idx="0">
                  <c:v>432.855</c:v>
                </c:pt>
                <c:pt idx="1">
                  <c:v>478.006</c:v>
                </c:pt>
                <c:pt idx="2">
                  <c:v>431.358</c:v>
                </c:pt>
                <c:pt idx="3">
                  <c:v>433.465</c:v>
                </c:pt>
                <c:pt idx="4">
                  <c:v>387.899</c:v>
                </c:pt>
                <c:pt idx="5">
                  <c:v>507.006</c:v>
                </c:pt>
                <c:pt idx="6">
                  <c:v>466.933</c:v>
                </c:pt>
                <c:pt idx="7">
                  <c:v>400.155</c:v>
                </c:pt>
                <c:pt idx="8">
                  <c:v>463.653</c:v>
                </c:pt>
                <c:pt idx="9">
                  <c:v>488.954</c:v>
                </c:pt>
                <c:pt idx="10">
                  <c:v>462.873</c:v>
                </c:pt>
                <c:pt idx="11">
                  <c:v>364.247</c:v>
                </c:pt>
                <c:pt idx="12">
                  <c:v>466.628</c:v>
                </c:pt>
                <c:pt idx="13">
                  <c:v>437.192</c:v>
                </c:pt>
                <c:pt idx="14">
                  <c:v>419.711</c:v>
                </c:pt>
                <c:pt idx="15">
                  <c:v>452.93</c:v>
                </c:pt>
                <c:pt idx="16">
                  <c:v>417.369</c:v>
                </c:pt>
                <c:pt idx="17">
                  <c:v>479.481</c:v>
                </c:pt>
                <c:pt idx="18">
                  <c:v>416.089</c:v>
                </c:pt>
                <c:pt idx="19">
                  <c:v>445.147</c:v>
                </c:pt>
                <c:pt idx="20">
                  <c:v>477.047</c:v>
                </c:pt>
                <c:pt idx="21">
                  <c:v>418.817</c:v>
                </c:pt>
                <c:pt idx="22">
                  <c:v>372.843</c:v>
                </c:pt>
                <c:pt idx="23">
                  <c:v>397.302</c:v>
                </c:pt>
                <c:pt idx="24">
                  <c:v>412.978</c:v>
                </c:pt>
                <c:pt idx="25">
                  <c:v>384.449</c:v>
                </c:pt>
                <c:pt idx="26">
                  <c:v>413.674</c:v>
                </c:pt>
                <c:pt idx="27">
                  <c:v>395.513</c:v>
                </c:pt>
                <c:pt idx="28">
                  <c:v>409.216</c:v>
                </c:pt>
                <c:pt idx="29">
                  <c:v>396.02</c:v>
                </c:pt>
                <c:pt idx="30">
                  <c:v>513.904</c:v>
                </c:pt>
                <c:pt idx="31">
                  <c:v>501.587</c:v>
                </c:pt>
                <c:pt idx="32">
                  <c:v>551.681</c:v>
                </c:pt>
                <c:pt idx="33">
                  <c:v>530.563</c:v>
                </c:pt>
                <c:pt idx="34">
                  <c:v>549.205</c:v>
                </c:pt>
                <c:pt idx="35">
                  <c:v>560.462</c:v>
                </c:pt>
                <c:pt idx="36">
                  <c:v>489.298</c:v>
                </c:pt>
                <c:pt idx="37">
                  <c:v>487.554</c:v>
                </c:pt>
                <c:pt idx="38">
                  <c:v>531.115</c:v>
                </c:pt>
                <c:pt idx="39">
                  <c:v>522.3680000000001</c:v>
                </c:pt>
                <c:pt idx="40">
                  <c:v>394.903</c:v>
                </c:pt>
                <c:pt idx="41">
                  <c:v>372.61</c:v>
                </c:pt>
                <c:pt idx="42">
                  <c:v>383.164</c:v>
                </c:pt>
                <c:pt idx="43">
                  <c:v>460.099</c:v>
                </c:pt>
                <c:pt idx="44">
                  <c:v>435.478</c:v>
                </c:pt>
                <c:pt idx="45">
                  <c:v>419.188</c:v>
                </c:pt>
                <c:pt idx="46">
                  <c:v>475.398</c:v>
                </c:pt>
                <c:pt idx="47">
                  <c:v>421.192</c:v>
                </c:pt>
                <c:pt idx="48">
                  <c:v>475.044</c:v>
                </c:pt>
                <c:pt idx="50">
                  <c:v>423.184</c:v>
                </c:pt>
                <c:pt idx="51">
                  <c:v>367.391</c:v>
                </c:pt>
                <c:pt idx="52">
                  <c:v>439.904</c:v>
                </c:pt>
                <c:pt idx="53">
                  <c:v>444.107</c:v>
                </c:pt>
                <c:pt idx="54">
                  <c:v>387.485</c:v>
                </c:pt>
                <c:pt idx="55">
                  <c:v>442.931</c:v>
                </c:pt>
                <c:pt idx="56">
                  <c:v>453.898</c:v>
                </c:pt>
                <c:pt idx="57">
                  <c:v>441.97</c:v>
                </c:pt>
                <c:pt idx="58">
                  <c:v>466.092</c:v>
                </c:pt>
                <c:pt idx="59">
                  <c:v>470.007</c:v>
                </c:pt>
                <c:pt idx="60">
                  <c:v>557.905</c:v>
                </c:pt>
                <c:pt idx="62">
                  <c:v>440.399</c:v>
                </c:pt>
                <c:pt idx="63">
                  <c:v>546.5069999999999</c:v>
                </c:pt>
                <c:pt idx="64">
                  <c:v>446.185</c:v>
                </c:pt>
                <c:pt idx="65">
                  <c:v>517.052</c:v>
                </c:pt>
                <c:pt idx="66">
                  <c:v>447.09</c:v>
                </c:pt>
                <c:pt idx="67">
                  <c:v>511.773</c:v>
                </c:pt>
                <c:pt idx="68">
                  <c:v>482.369</c:v>
                </c:pt>
                <c:pt idx="69">
                  <c:v>558.046</c:v>
                </c:pt>
                <c:pt idx="70">
                  <c:v>472.879</c:v>
                </c:pt>
                <c:pt idx="71">
                  <c:v>503.586</c:v>
                </c:pt>
                <c:pt idx="72">
                  <c:v>492.043</c:v>
                </c:pt>
                <c:pt idx="73">
                  <c:v>532.442</c:v>
                </c:pt>
                <c:pt idx="74">
                  <c:v>479.924</c:v>
                </c:pt>
                <c:pt idx="75">
                  <c:v>440.977</c:v>
                </c:pt>
                <c:pt idx="76">
                  <c:v>467.787</c:v>
                </c:pt>
                <c:pt idx="77">
                  <c:v>441.225</c:v>
                </c:pt>
                <c:pt idx="78">
                  <c:v>511.848</c:v>
                </c:pt>
                <c:pt idx="79">
                  <c:v>559.794</c:v>
                </c:pt>
                <c:pt idx="80">
                  <c:v>497.266</c:v>
                </c:pt>
                <c:pt idx="81">
                  <c:v>596.251</c:v>
                </c:pt>
                <c:pt idx="82">
                  <c:v>524.121</c:v>
                </c:pt>
                <c:pt idx="83">
                  <c:v>537.668</c:v>
                </c:pt>
                <c:pt idx="85">
                  <c:v>475.873</c:v>
                </c:pt>
                <c:pt idx="86">
                  <c:v>532.071</c:v>
                </c:pt>
                <c:pt idx="89">
                  <c:v>528.575</c:v>
                </c:pt>
                <c:pt idx="90">
                  <c:v>509.213</c:v>
                </c:pt>
                <c:pt idx="91">
                  <c:v>536.407</c:v>
                </c:pt>
                <c:pt idx="92">
                  <c:v>660.152</c:v>
                </c:pt>
                <c:pt idx="94">
                  <c:v>650.1559999999999</c:v>
                </c:pt>
                <c:pt idx="95">
                  <c:v>597.122</c:v>
                </c:pt>
                <c:pt idx="97">
                  <c:v>652.668</c:v>
                </c:pt>
                <c:pt idx="98">
                  <c:v>630.91</c:v>
                </c:pt>
                <c:pt idx="99">
                  <c:v>578.629</c:v>
                </c:pt>
                <c:pt idx="102">
                  <c:v>550.251</c:v>
                </c:pt>
                <c:pt idx="103">
                  <c:v>593.452</c:v>
                </c:pt>
                <c:pt idx="104">
                  <c:v>552.231</c:v>
                </c:pt>
                <c:pt idx="105">
                  <c:v>481.227</c:v>
                </c:pt>
                <c:pt idx="106">
                  <c:v>601.27</c:v>
                </c:pt>
                <c:pt idx="107">
                  <c:v>465.605</c:v>
                </c:pt>
                <c:pt idx="108">
                  <c:v>574.827</c:v>
                </c:pt>
                <c:pt idx="109">
                  <c:v>499.331</c:v>
                </c:pt>
                <c:pt idx="110">
                  <c:v>606.566</c:v>
                </c:pt>
                <c:pt idx="111">
                  <c:v>632.352</c:v>
                </c:pt>
                <c:pt idx="112">
                  <c:v>636.248</c:v>
                </c:pt>
                <c:pt idx="113">
                  <c:v>652.231</c:v>
                </c:pt>
                <c:pt idx="114">
                  <c:v>610.534</c:v>
                </c:pt>
                <c:pt idx="115">
                  <c:v>547.198</c:v>
                </c:pt>
                <c:pt idx="116">
                  <c:v>569.104</c:v>
                </c:pt>
                <c:pt idx="117">
                  <c:v>623.024</c:v>
                </c:pt>
                <c:pt idx="119">
                  <c:v>594.414</c:v>
                </c:pt>
                <c:pt idx="121">
                  <c:v>632.846</c:v>
                </c:pt>
                <c:pt idx="122">
                  <c:v>572.127</c:v>
                </c:pt>
                <c:pt idx="123">
                  <c:v>560.202</c:v>
                </c:pt>
                <c:pt idx="124">
                  <c:v>512.443</c:v>
                </c:pt>
                <c:pt idx="125">
                  <c:v>561.181</c:v>
                </c:pt>
                <c:pt idx="126">
                  <c:v>630.399</c:v>
                </c:pt>
                <c:pt idx="127">
                  <c:v>558.107</c:v>
                </c:pt>
                <c:pt idx="128">
                  <c:v>369.482</c:v>
                </c:pt>
                <c:pt idx="129">
                  <c:v>373.461</c:v>
                </c:pt>
                <c:pt idx="130">
                  <c:v>419.719</c:v>
                </c:pt>
                <c:pt idx="131">
                  <c:v>412.639</c:v>
                </c:pt>
                <c:pt idx="132">
                  <c:v>348.578</c:v>
                </c:pt>
                <c:pt idx="133">
                  <c:v>342.18</c:v>
                </c:pt>
                <c:pt idx="134">
                  <c:v>383.89</c:v>
                </c:pt>
                <c:pt idx="135">
                  <c:v>403.642</c:v>
                </c:pt>
                <c:pt idx="136">
                  <c:v>409.535</c:v>
                </c:pt>
                <c:pt idx="137">
                  <c:v>442.509</c:v>
                </c:pt>
              </c:numCache>
            </c:numRef>
          </c:xVal>
          <c:yVal>
            <c:numRef>
              <c:f>Regressions!$B$4:$B$141</c:f>
              <c:numCache>
                <c:formatCode>General</c:formatCode>
                <c:ptCount val="138"/>
                <c:pt idx="0">
                  <c:v>2.51</c:v>
                </c:pt>
                <c:pt idx="1">
                  <c:v>3.41</c:v>
                </c:pt>
                <c:pt idx="2">
                  <c:v>2.0</c:v>
                </c:pt>
                <c:pt idx="3">
                  <c:v>2.1</c:v>
                </c:pt>
                <c:pt idx="4">
                  <c:v>1.69</c:v>
                </c:pt>
                <c:pt idx="5">
                  <c:v>4.07</c:v>
                </c:pt>
                <c:pt idx="6">
                  <c:v>3.55</c:v>
                </c:pt>
                <c:pt idx="7">
                  <c:v>1.71</c:v>
                </c:pt>
                <c:pt idx="8">
                  <c:v>2.97</c:v>
                </c:pt>
                <c:pt idx="9">
                  <c:v>2.77</c:v>
                </c:pt>
                <c:pt idx="10">
                  <c:v>2.93</c:v>
                </c:pt>
                <c:pt idx="11">
                  <c:v>1.07</c:v>
                </c:pt>
                <c:pt idx="12">
                  <c:v>2.06</c:v>
                </c:pt>
                <c:pt idx="13">
                  <c:v>2.72</c:v>
                </c:pt>
                <c:pt idx="14">
                  <c:v>1.8</c:v>
                </c:pt>
                <c:pt idx="15">
                  <c:v>1.76</c:v>
                </c:pt>
                <c:pt idx="16">
                  <c:v>1.65</c:v>
                </c:pt>
                <c:pt idx="17">
                  <c:v>2.4</c:v>
                </c:pt>
                <c:pt idx="18">
                  <c:v>2.58</c:v>
                </c:pt>
                <c:pt idx="19">
                  <c:v>3.27</c:v>
                </c:pt>
                <c:pt idx="20">
                  <c:v>2.18</c:v>
                </c:pt>
                <c:pt idx="21">
                  <c:v>1.86</c:v>
                </c:pt>
                <c:pt idx="22">
                  <c:v>1.22</c:v>
                </c:pt>
                <c:pt idx="23">
                  <c:v>1.8</c:v>
                </c:pt>
                <c:pt idx="24">
                  <c:v>2.32</c:v>
                </c:pt>
                <c:pt idx="25">
                  <c:v>1.99</c:v>
                </c:pt>
                <c:pt idx="26">
                  <c:v>1.9</c:v>
                </c:pt>
                <c:pt idx="27">
                  <c:v>1.78</c:v>
                </c:pt>
                <c:pt idx="28">
                  <c:v>1.38</c:v>
                </c:pt>
                <c:pt idx="29">
                  <c:v>1.95</c:v>
                </c:pt>
                <c:pt idx="30">
                  <c:v>7.46</c:v>
                </c:pt>
                <c:pt idx="31">
                  <c:v>6.4</c:v>
                </c:pt>
                <c:pt idx="32">
                  <c:v>10.0</c:v>
                </c:pt>
                <c:pt idx="33">
                  <c:v>6.11</c:v>
                </c:pt>
                <c:pt idx="34">
                  <c:v>8.65</c:v>
                </c:pt>
                <c:pt idx="35">
                  <c:v>12.41</c:v>
                </c:pt>
                <c:pt idx="36">
                  <c:v>4.39</c:v>
                </c:pt>
                <c:pt idx="37">
                  <c:v>7.9</c:v>
                </c:pt>
                <c:pt idx="38">
                  <c:v>9.27</c:v>
                </c:pt>
                <c:pt idx="39">
                  <c:v>8.3</c:v>
                </c:pt>
                <c:pt idx="40">
                  <c:v>0.72</c:v>
                </c:pt>
                <c:pt idx="41">
                  <c:v>0.69</c:v>
                </c:pt>
                <c:pt idx="42">
                  <c:v>0.92</c:v>
                </c:pt>
                <c:pt idx="43">
                  <c:v>3.15</c:v>
                </c:pt>
                <c:pt idx="44">
                  <c:v>1.23</c:v>
                </c:pt>
                <c:pt idx="45">
                  <c:v>1.46</c:v>
                </c:pt>
                <c:pt idx="46">
                  <c:v>3.39</c:v>
                </c:pt>
                <c:pt idx="47">
                  <c:v>2.42</c:v>
                </c:pt>
                <c:pt idx="48">
                  <c:v>2.22</c:v>
                </c:pt>
                <c:pt idx="49">
                  <c:v>0.86</c:v>
                </c:pt>
                <c:pt idx="50">
                  <c:v>2.39</c:v>
                </c:pt>
                <c:pt idx="51">
                  <c:v>0.98</c:v>
                </c:pt>
                <c:pt idx="52">
                  <c:v>1.19</c:v>
                </c:pt>
                <c:pt idx="53">
                  <c:v>3.03</c:v>
                </c:pt>
                <c:pt idx="54">
                  <c:v>0.95</c:v>
                </c:pt>
                <c:pt idx="55">
                  <c:v>1.78</c:v>
                </c:pt>
                <c:pt idx="56">
                  <c:v>2.97</c:v>
                </c:pt>
                <c:pt idx="57">
                  <c:v>2.48</c:v>
                </c:pt>
                <c:pt idx="58">
                  <c:v>3.21</c:v>
                </c:pt>
                <c:pt idx="59">
                  <c:v>4.06</c:v>
                </c:pt>
                <c:pt idx="60">
                  <c:v>3.22</c:v>
                </c:pt>
                <c:pt idx="61">
                  <c:v>3.55</c:v>
                </c:pt>
                <c:pt idx="62">
                  <c:v>1.72</c:v>
                </c:pt>
                <c:pt idx="63">
                  <c:v>5.18</c:v>
                </c:pt>
                <c:pt idx="64">
                  <c:v>2.11</c:v>
                </c:pt>
                <c:pt idx="65">
                  <c:v>6.44</c:v>
                </c:pt>
                <c:pt idx="66">
                  <c:v>1.77</c:v>
                </c:pt>
                <c:pt idx="67">
                  <c:v>4.1</c:v>
                </c:pt>
                <c:pt idx="68">
                  <c:v>2.58</c:v>
                </c:pt>
                <c:pt idx="69">
                  <c:v>5.1</c:v>
                </c:pt>
                <c:pt idx="70">
                  <c:v>4.17</c:v>
                </c:pt>
                <c:pt idx="71">
                  <c:v>6.64</c:v>
                </c:pt>
                <c:pt idx="72">
                  <c:v>4.54</c:v>
                </c:pt>
                <c:pt idx="73">
                  <c:v>5.59</c:v>
                </c:pt>
                <c:pt idx="74">
                  <c:v>5.39</c:v>
                </c:pt>
                <c:pt idx="75">
                  <c:v>2.44</c:v>
                </c:pt>
                <c:pt idx="76">
                  <c:v>4.11</c:v>
                </c:pt>
                <c:pt idx="77">
                  <c:v>2.63</c:v>
                </c:pt>
                <c:pt idx="78">
                  <c:v>5.19</c:v>
                </c:pt>
                <c:pt idx="79">
                  <c:v>7.34</c:v>
                </c:pt>
                <c:pt idx="80">
                  <c:v>6.83</c:v>
                </c:pt>
                <c:pt idx="81">
                  <c:v>4.6</c:v>
                </c:pt>
                <c:pt idx="82">
                  <c:v>8.3</c:v>
                </c:pt>
                <c:pt idx="83">
                  <c:v>4.6</c:v>
                </c:pt>
                <c:pt idx="84">
                  <c:v>6.46</c:v>
                </c:pt>
                <c:pt idx="85">
                  <c:v>4.99</c:v>
                </c:pt>
                <c:pt idx="86">
                  <c:v>6.0</c:v>
                </c:pt>
                <c:pt idx="87">
                  <c:v>5.18</c:v>
                </c:pt>
                <c:pt idx="88">
                  <c:v>5.98</c:v>
                </c:pt>
                <c:pt idx="89">
                  <c:v>3.46</c:v>
                </c:pt>
                <c:pt idx="90">
                  <c:v>3.73</c:v>
                </c:pt>
                <c:pt idx="91">
                  <c:v>4.17</c:v>
                </c:pt>
                <c:pt idx="92">
                  <c:v>4.3</c:v>
                </c:pt>
                <c:pt idx="93">
                  <c:v>7.26</c:v>
                </c:pt>
                <c:pt idx="94">
                  <c:v>7.0</c:v>
                </c:pt>
                <c:pt idx="95">
                  <c:v>5.17</c:v>
                </c:pt>
                <c:pt idx="96">
                  <c:v>6.04</c:v>
                </c:pt>
                <c:pt idx="97">
                  <c:v>5.81</c:v>
                </c:pt>
                <c:pt idx="98">
                  <c:v>5.16</c:v>
                </c:pt>
                <c:pt idx="99">
                  <c:v>4.76</c:v>
                </c:pt>
                <c:pt idx="100">
                  <c:v>5.74</c:v>
                </c:pt>
                <c:pt idx="101">
                  <c:v>10.58</c:v>
                </c:pt>
                <c:pt idx="102">
                  <c:v>4.11</c:v>
                </c:pt>
                <c:pt idx="103">
                  <c:v>3.12</c:v>
                </c:pt>
                <c:pt idx="104">
                  <c:v>2.42</c:v>
                </c:pt>
                <c:pt idx="105">
                  <c:v>1.78</c:v>
                </c:pt>
                <c:pt idx="106">
                  <c:v>6.26</c:v>
                </c:pt>
                <c:pt idx="107">
                  <c:v>0.65</c:v>
                </c:pt>
                <c:pt idx="108">
                  <c:v>2.53</c:v>
                </c:pt>
                <c:pt idx="109">
                  <c:v>1.78</c:v>
                </c:pt>
                <c:pt idx="110">
                  <c:v>6.58</c:v>
                </c:pt>
                <c:pt idx="111">
                  <c:v>5.49</c:v>
                </c:pt>
                <c:pt idx="112">
                  <c:v>5.2</c:v>
                </c:pt>
                <c:pt idx="113">
                  <c:v>6.61</c:v>
                </c:pt>
                <c:pt idx="114">
                  <c:v>5.68</c:v>
                </c:pt>
                <c:pt idx="115">
                  <c:v>3.35</c:v>
                </c:pt>
                <c:pt idx="116">
                  <c:v>2.8</c:v>
                </c:pt>
                <c:pt idx="117">
                  <c:v>6.86</c:v>
                </c:pt>
                <c:pt idx="118">
                  <c:v>5.86</c:v>
                </c:pt>
                <c:pt idx="119">
                  <c:v>5.23</c:v>
                </c:pt>
                <c:pt idx="120">
                  <c:v>5.41</c:v>
                </c:pt>
                <c:pt idx="121">
                  <c:v>7.15</c:v>
                </c:pt>
                <c:pt idx="122">
                  <c:v>3.05</c:v>
                </c:pt>
                <c:pt idx="123">
                  <c:v>3.23</c:v>
                </c:pt>
                <c:pt idx="124">
                  <c:v>2.03</c:v>
                </c:pt>
                <c:pt idx="125">
                  <c:v>4.37</c:v>
                </c:pt>
                <c:pt idx="126">
                  <c:v>6.44</c:v>
                </c:pt>
                <c:pt idx="127">
                  <c:v>2.97</c:v>
                </c:pt>
                <c:pt idx="128">
                  <c:v>1.26</c:v>
                </c:pt>
                <c:pt idx="129">
                  <c:v>0.82</c:v>
                </c:pt>
                <c:pt idx="130">
                  <c:v>2.3</c:v>
                </c:pt>
                <c:pt idx="131">
                  <c:v>2.97</c:v>
                </c:pt>
                <c:pt idx="132">
                  <c:v>3.18</c:v>
                </c:pt>
                <c:pt idx="133">
                  <c:v>0.88</c:v>
                </c:pt>
                <c:pt idx="134">
                  <c:v>1.4</c:v>
                </c:pt>
                <c:pt idx="135">
                  <c:v>1.12</c:v>
                </c:pt>
                <c:pt idx="136">
                  <c:v>1.67</c:v>
                </c:pt>
                <c:pt idx="137">
                  <c:v>1.56</c:v>
                </c:pt>
              </c:numCache>
            </c:numRef>
          </c:yVal>
          <c:smooth val="0"/>
        </c:ser>
        <c:dLbls>
          <c:showLegendKey val="0"/>
          <c:showVal val="0"/>
          <c:showCatName val="0"/>
          <c:showSerName val="0"/>
          <c:showPercent val="0"/>
          <c:showBubbleSize val="0"/>
        </c:dLbls>
        <c:axId val="-2132899856"/>
        <c:axId val="-2044320352"/>
      </c:scatterChart>
      <c:valAx>
        <c:axId val="-2132899856"/>
        <c:scaling>
          <c:orientation val="minMax"/>
        </c:scaling>
        <c:delete val="0"/>
        <c:axPos val="b"/>
        <c:title>
          <c:tx>
            <c:rich>
              <a:bodyPr/>
              <a:lstStyle/>
              <a:p>
                <a:pPr>
                  <a:defRPr/>
                </a:pPr>
                <a:r>
                  <a:rPr lang="en-US"/>
                  <a:t>Otolith Radial Distance (</a:t>
                </a:r>
                <a:r>
                  <a:rPr lang="en-US">
                    <a:latin typeface="Calibri"/>
                  </a:rPr>
                  <a:t>µm)</a:t>
                </a:r>
                <a:endParaRPr lang="en-US"/>
              </a:p>
            </c:rich>
          </c:tx>
          <c:overlay val="0"/>
        </c:title>
        <c:numFmt formatCode="General" sourceLinked="1"/>
        <c:majorTickMark val="out"/>
        <c:minorTickMark val="none"/>
        <c:tickLblPos val="nextTo"/>
        <c:crossAx val="-2044320352"/>
        <c:crosses val="autoZero"/>
        <c:crossBetween val="midCat"/>
      </c:valAx>
      <c:valAx>
        <c:axId val="-2044320352"/>
        <c:scaling>
          <c:orientation val="minMax"/>
        </c:scaling>
        <c:delete val="0"/>
        <c:axPos val="l"/>
        <c:majorGridlines/>
        <c:title>
          <c:tx>
            <c:rich>
              <a:bodyPr rot="-5400000" vert="horz"/>
              <a:lstStyle/>
              <a:p>
                <a:pPr>
                  <a:defRPr/>
                </a:pPr>
                <a:r>
                  <a:rPr lang="en-US"/>
                  <a:t>Fish Wt (g)</a:t>
                </a:r>
              </a:p>
            </c:rich>
          </c:tx>
          <c:overlay val="0"/>
        </c:title>
        <c:numFmt formatCode="General" sourceLinked="1"/>
        <c:majorTickMark val="out"/>
        <c:minorTickMark val="none"/>
        <c:tickLblPos val="nextTo"/>
        <c:crossAx val="-2132899856"/>
        <c:crosses val="autoZero"/>
        <c:crossBetween val="midCat"/>
      </c:valAx>
    </c:plotArea>
    <c:legend>
      <c:legendPos val="r"/>
      <c:overlay val="0"/>
    </c:legend>
    <c:plotVisOnly val="1"/>
    <c:dispBlanksAs val="gap"/>
    <c:showDLblsOverMax val="0"/>
  </c:chart>
  <c:printSettings>
    <c:headerFooter/>
    <c:pageMargins b="0.75" l="0.7" r="0.7" t="0.75" header="0.3" footer="0.3"/>
    <c:pageSetup paperSize="0" orientation="landscape" horizontalDpi="-1" verticalDpi="-1"/>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Regressions!$N$3</c:f>
              <c:strCache>
                <c:ptCount val="1"/>
                <c:pt idx="0">
                  <c:v>Early_WT</c:v>
                </c:pt>
              </c:strCache>
            </c:strRef>
          </c:tx>
          <c:spPr>
            <a:ln w="19050">
              <a:noFill/>
            </a:ln>
          </c:spPr>
          <c:trendline>
            <c:trendlineType val="linear"/>
            <c:dispRSqr val="1"/>
            <c:dispEq val="1"/>
            <c:trendlineLbl>
              <c:numFmt formatCode="General" sourceLinked="0"/>
            </c:trendlineLbl>
          </c:trendline>
          <c:xVal>
            <c:numRef>
              <c:f>Regressions!$M$4:$M$141</c:f>
              <c:numCache>
                <c:formatCode>General</c:formatCode>
                <c:ptCount val="138"/>
                <c:pt idx="0">
                  <c:v>432.855</c:v>
                </c:pt>
                <c:pt idx="1">
                  <c:v>478.006</c:v>
                </c:pt>
                <c:pt idx="2">
                  <c:v>431.358</c:v>
                </c:pt>
                <c:pt idx="3">
                  <c:v>433.465</c:v>
                </c:pt>
                <c:pt idx="4">
                  <c:v>387.899</c:v>
                </c:pt>
                <c:pt idx="5">
                  <c:v>507.006</c:v>
                </c:pt>
                <c:pt idx="6">
                  <c:v>466.933</c:v>
                </c:pt>
                <c:pt idx="7">
                  <c:v>400.155</c:v>
                </c:pt>
                <c:pt idx="8">
                  <c:v>463.653</c:v>
                </c:pt>
                <c:pt idx="9">
                  <c:v>488.954</c:v>
                </c:pt>
                <c:pt idx="10">
                  <c:v>462.873</c:v>
                </c:pt>
                <c:pt idx="11">
                  <c:v>364.247</c:v>
                </c:pt>
                <c:pt idx="12">
                  <c:v>466.628</c:v>
                </c:pt>
                <c:pt idx="13">
                  <c:v>437.192</c:v>
                </c:pt>
                <c:pt idx="14">
                  <c:v>419.711</c:v>
                </c:pt>
                <c:pt idx="15">
                  <c:v>452.93</c:v>
                </c:pt>
                <c:pt idx="16">
                  <c:v>417.369</c:v>
                </c:pt>
                <c:pt idx="17">
                  <c:v>479.481</c:v>
                </c:pt>
                <c:pt idx="18">
                  <c:v>416.089</c:v>
                </c:pt>
                <c:pt idx="19">
                  <c:v>445.147</c:v>
                </c:pt>
                <c:pt idx="20">
                  <c:v>477.047</c:v>
                </c:pt>
                <c:pt idx="21">
                  <c:v>418.817</c:v>
                </c:pt>
                <c:pt idx="22">
                  <c:v>372.843</c:v>
                </c:pt>
                <c:pt idx="23">
                  <c:v>397.302</c:v>
                </c:pt>
                <c:pt idx="24">
                  <c:v>412.978</c:v>
                </c:pt>
                <c:pt idx="25">
                  <c:v>384.449</c:v>
                </c:pt>
                <c:pt idx="26">
                  <c:v>413.674</c:v>
                </c:pt>
                <c:pt idx="27">
                  <c:v>395.513</c:v>
                </c:pt>
                <c:pt idx="28">
                  <c:v>409.216</c:v>
                </c:pt>
                <c:pt idx="29">
                  <c:v>396.02</c:v>
                </c:pt>
                <c:pt idx="30">
                  <c:v>513.904</c:v>
                </c:pt>
                <c:pt idx="31">
                  <c:v>501.587</c:v>
                </c:pt>
                <c:pt idx="32">
                  <c:v>551.681</c:v>
                </c:pt>
                <c:pt idx="33">
                  <c:v>530.563</c:v>
                </c:pt>
                <c:pt idx="34">
                  <c:v>549.205</c:v>
                </c:pt>
                <c:pt idx="35">
                  <c:v>560.462</c:v>
                </c:pt>
                <c:pt idx="36">
                  <c:v>489.298</c:v>
                </c:pt>
                <c:pt idx="37">
                  <c:v>487.554</c:v>
                </c:pt>
                <c:pt idx="38">
                  <c:v>531.115</c:v>
                </c:pt>
                <c:pt idx="39">
                  <c:v>522.3680000000001</c:v>
                </c:pt>
                <c:pt idx="40">
                  <c:v>394.903</c:v>
                </c:pt>
                <c:pt idx="41">
                  <c:v>372.61</c:v>
                </c:pt>
                <c:pt idx="42">
                  <c:v>383.164</c:v>
                </c:pt>
                <c:pt idx="43">
                  <c:v>460.099</c:v>
                </c:pt>
                <c:pt idx="44">
                  <c:v>435.478</c:v>
                </c:pt>
                <c:pt idx="45">
                  <c:v>419.188</c:v>
                </c:pt>
                <c:pt idx="46">
                  <c:v>475.398</c:v>
                </c:pt>
                <c:pt idx="47">
                  <c:v>421.192</c:v>
                </c:pt>
                <c:pt idx="48">
                  <c:v>475.044</c:v>
                </c:pt>
                <c:pt idx="50">
                  <c:v>423.184</c:v>
                </c:pt>
                <c:pt idx="51">
                  <c:v>367.391</c:v>
                </c:pt>
                <c:pt idx="52">
                  <c:v>439.904</c:v>
                </c:pt>
                <c:pt idx="53">
                  <c:v>444.107</c:v>
                </c:pt>
                <c:pt idx="54">
                  <c:v>387.485</c:v>
                </c:pt>
                <c:pt idx="55">
                  <c:v>442.931</c:v>
                </c:pt>
                <c:pt idx="56">
                  <c:v>453.898</c:v>
                </c:pt>
                <c:pt idx="57">
                  <c:v>441.97</c:v>
                </c:pt>
                <c:pt idx="58">
                  <c:v>466.092</c:v>
                </c:pt>
                <c:pt idx="59">
                  <c:v>470.007</c:v>
                </c:pt>
                <c:pt idx="60">
                  <c:v>557.905</c:v>
                </c:pt>
                <c:pt idx="62">
                  <c:v>440.399</c:v>
                </c:pt>
                <c:pt idx="63">
                  <c:v>546.5069999999999</c:v>
                </c:pt>
                <c:pt idx="64">
                  <c:v>446.185</c:v>
                </c:pt>
                <c:pt idx="65">
                  <c:v>517.052</c:v>
                </c:pt>
                <c:pt idx="66">
                  <c:v>447.09</c:v>
                </c:pt>
                <c:pt idx="67">
                  <c:v>511.773</c:v>
                </c:pt>
                <c:pt idx="68">
                  <c:v>482.369</c:v>
                </c:pt>
                <c:pt idx="69">
                  <c:v>558.046</c:v>
                </c:pt>
                <c:pt idx="70">
                  <c:v>472.879</c:v>
                </c:pt>
                <c:pt idx="71">
                  <c:v>503.586</c:v>
                </c:pt>
                <c:pt idx="72">
                  <c:v>492.043</c:v>
                </c:pt>
                <c:pt idx="73">
                  <c:v>532.442</c:v>
                </c:pt>
                <c:pt idx="74">
                  <c:v>479.924</c:v>
                </c:pt>
                <c:pt idx="75">
                  <c:v>440.977</c:v>
                </c:pt>
                <c:pt idx="76">
                  <c:v>467.787</c:v>
                </c:pt>
                <c:pt idx="77">
                  <c:v>441.225</c:v>
                </c:pt>
                <c:pt idx="78">
                  <c:v>511.848</c:v>
                </c:pt>
                <c:pt idx="79">
                  <c:v>559.794</c:v>
                </c:pt>
                <c:pt idx="80">
                  <c:v>497.266</c:v>
                </c:pt>
                <c:pt idx="81">
                  <c:v>596.251</c:v>
                </c:pt>
                <c:pt idx="82">
                  <c:v>524.121</c:v>
                </c:pt>
                <c:pt idx="83">
                  <c:v>537.668</c:v>
                </c:pt>
                <c:pt idx="85">
                  <c:v>475.873</c:v>
                </c:pt>
                <c:pt idx="86">
                  <c:v>532.071</c:v>
                </c:pt>
                <c:pt idx="89">
                  <c:v>528.575</c:v>
                </c:pt>
                <c:pt idx="90">
                  <c:v>509.213</c:v>
                </c:pt>
                <c:pt idx="91">
                  <c:v>536.407</c:v>
                </c:pt>
                <c:pt idx="92">
                  <c:v>660.152</c:v>
                </c:pt>
                <c:pt idx="94">
                  <c:v>650.1559999999999</c:v>
                </c:pt>
                <c:pt idx="95">
                  <c:v>597.122</c:v>
                </c:pt>
                <c:pt idx="97">
                  <c:v>652.668</c:v>
                </c:pt>
                <c:pt idx="98">
                  <c:v>630.91</c:v>
                </c:pt>
                <c:pt idx="99">
                  <c:v>578.629</c:v>
                </c:pt>
                <c:pt idx="102">
                  <c:v>550.251</c:v>
                </c:pt>
                <c:pt idx="103">
                  <c:v>593.452</c:v>
                </c:pt>
                <c:pt idx="104">
                  <c:v>552.231</c:v>
                </c:pt>
                <c:pt idx="105">
                  <c:v>481.227</c:v>
                </c:pt>
                <c:pt idx="106">
                  <c:v>601.27</c:v>
                </c:pt>
                <c:pt idx="107">
                  <c:v>465.605</c:v>
                </c:pt>
                <c:pt idx="108">
                  <c:v>574.827</c:v>
                </c:pt>
                <c:pt idx="109">
                  <c:v>499.331</c:v>
                </c:pt>
                <c:pt idx="110">
                  <c:v>606.566</c:v>
                </c:pt>
                <c:pt idx="111">
                  <c:v>632.352</c:v>
                </c:pt>
                <c:pt idx="112">
                  <c:v>636.248</c:v>
                </c:pt>
                <c:pt idx="113">
                  <c:v>652.231</c:v>
                </c:pt>
                <c:pt idx="114">
                  <c:v>610.534</c:v>
                </c:pt>
                <c:pt idx="115">
                  <c:v>547.198</c:v>
                </c:pt>
                <c:pt idx="116">
                  <c:v>569.104</c:v>
                </c:pt>
                <c:pt idx="117">
                  <c:v>623.024</c:v>
                </c:pt>
                <c:pt idx="119">
                  <c:v>594.414</c:v>
                </c:pt>
                <c:pt idx="121">
                  <c:v>632.846</c:v>
                </c:pt>
                <c:pt idx="122">
                  <c:v>572.127</c:v>
                </c:pt>
                <c:pt idx="123">
                  <c:v>560.202</c:v>
                </c:pt>
                <c:pt idx="124">
                  <c:v>512.443</c:v>
                </c:pt>
                <c:pt idx="125">
                  <c:v>561.181</c:v>
                </c:pt>
                <c:pt idx="126">
                  <c:v>630.399</c:v>
                </c:pt>
                <c:pt idx="127">
                  <c:v>558.107</c:v>
                </c:pt>
                <c:pt idx="128">
                  <c:v>369.482</c:v>
                </c:pt>
                <c:pt idx="129">
                  <c:v>373.461</c:v>
                </c:pt>
                <c:pt idx="130">
                  <c:v>419.719</c:v>
                </c:pt>
                <c:pt idx="131">
                  <c:v>412.639</c:v>
                </c:pt>
                <c:pt idx="132">
                  <c:v>348.578</c:v>
                </c:pt>
                <c:pt idx="133">
                  <c:v>342.18</c:v>
                </c:pt>
                <c:pt idx="134">
                  <c:v>383.89</c:v>
                </c:pt>
                <c:pt idx="135">
                  <c:v>403.642</c:v>
                </c:pt>
                <c:pt idx="136">
                  <c:v>409.535</c:v>
                </c:pt>
                <c:pt idx="137">
                  <c:v>442.509</c:v>
                </c:pt>
              </c:numCache>
            </c:numRef>
          </c:xVal>
          <c:yVal>
            <c:numRef>
              <c:f>Regressions!$N$4:$N$141</c:f>
              <c:numCache>
                <c:formatCode>General</c:formatCode>
                <c:ptCount val="138"/>
                <c:pt idx="0">
                  <c:v>2.51</c:v>
                </c:pt>
                <c:pt idx="1">
                  <c:v>3.41</c:v>
                </c:pt>
                <c:pt idx="2">
                  <c:v>2.0</c:v>
                </c:pt>
                <c:pt idx="3">
                  <c:v>2.1</c:v>
                </c:pt>
                <c:pt idx="4">
                  <c:v>1.69</c:v>
                </c:pt>
                <c:pt idx="5">
                  <c:v>4.07</c:v>
                </c:pt>
                <c:pt idx="6">
                  <c:v>3.55</c:v>
                </c:pt>
                <c:pt idx="7">
                  <c:v>1.71</c:v>
                </c:pt>
                <c:pt idx="8">
                  <c:v>2.97</c:v>
                </c:pt>
                <c:pt idx="9">
                  <c:v>2.77</c:v>
                </c:pt>
                <c:pt idx="10">
                  <c:v>2.93</c:v>
                </c:pt>
                <c:pt idx="11">
                  <c:v>1.07</c:v>
                </c:pt>
                <c:pt idx="12">
                  <c:v>2.06</c:v>
                </c:pt>
                <c:pt idx="13">
                  <c:v>2.72</c:v>
                </c:pt>
                <c:pt idx="14">
                  <c:v>1.8</c:v>
                </c:pt>
                <c:pt idx="15">
                  <c:v>1.76</c:v>
                </c:pt>
                <c:pt idx="16">
                  <c:v>1.65</c:v>
                </c:pt>
                <c:pt idx="17">
                  <c:v>2.4</c:v>
                </c:pt>
                <c:pt idx="18">
                  <c:v>2.58</c:v>
                </c:pt>
                <c:pt idx="19">
                  <c:v>3.27</c:v>
                </c:pt>
                <c:pt idx="20">
                  <c:v>2.18</c:v>
                </c:pt>
                <c:pt idx="21">
                  <c:v>1.86</c:v>
                </c:pt>
                <c:pt idx="22">
                  <c:v>1.22</c:v>
                </c:pt>
                <c:pt idx="23">
                  <c:v>1.8</c:v>
                </c:pt>
                <c:pt idx="24">
                  <c:v>2.32</c:v>
                </c:pt>
                <c:pt idx="25">
                  <c:v>1.99</c:v>
                </c:pt>
                <c:pt idx="26">
                  <c:v>1.9</c:v>
                </c:pt>
                <c:pt idx="27">
                  <c:v>1.78</c:v>
                </c:pt>
                <c:pt idx="28">
                  <c:v>1.38</c:v>
                </c:pt>
                <c:pt idx="29">
                  <c:v>1.95</c:v>
                </c:pt>
                <c:pt idx="30">
                  <c:v>7.46</c:v>
                </c:pt>
                <c:pt idx="31">
                  <c:v>6.4</c:v>
                </c:pt>
                <c:pt idx="32">
                  <c:v>10.0</c:v>
                </c:pt>
                <c:pt idx="33">
                  <c:v>6.11</c:v>
                </c:pt>
                <c:pt idx="34">
                  <c:v>8.65</c:v>
                </c:pt>
                <c:pt idx="35">
                  <c:v>12.41</c:v>
                </c:pt>
                <c:pt idx="36">
                  <c:v>4.39</c:v>
                </c:pt>
                <c:pt idx="37">
                  <c:v>7.9</c:v>
                </c:pt>
                <c:pt idx="38">
                  <c:v>9.27</c:v>
                </c:pt>
                <c:pt idx="39">
                  <c:v>8.3</c:v>
                </c:pt>
                <c:pt idx="40">
                  <c:v>0.72</c:v>
                </c:pt>
                <c:pt idx="41">
                  <c:v>0.69</c:v>
                </c:pt>
                <c:pt idx="42">
                  <c:v>0.92</c:v>
                </c:pt>
                <c:pt idx="43">
                  <c:v>3.15</c:v>
                </c:pt>
                <c:pt idx="44">
                  <c:v>1.23</c:v>
                </c:pt>
                <c:pt idx="45">
                  <c:v>1.46</c:v>
                </c:pt>
                <c:pt idx="46">
                  <c:v>3.39</c:v>
                </c:pt>
                <c:pt idx="47">
                  <c:v>2.42</c:v>
                </c:pt>
                <c:pt idx="48">
                  <c:v>2.22</c:v>
                </c:pt>
                <c:pt idx="49">
                  <c:v>0.86</c:v>
                </c:pt>
                <c:pt idx="50">
                  <c:v>2.39</c:v>
                </c:pt>
                <c:pt idx="51">
                  <c:v>0.98</c:v>
                </c:pt>
                <c:pt idx="52">
                  <c:v>1.19</c:v>
                </c:pt>
                <c:pt idx="53">
                  <c:v>3.03</c:v>
                </c:pt>
                <c:pt idx="54">
                  <c:v>0.95</c:v>
                </c:pt>
                <c:pt idx="55">
                  <c:v>1.78</c:v>
                </c:pt>
                <c:pt idx="56">
                  <c:v>2.97</c:v>
                </c:pt>
                <c:pt idx="57">
                  <c:v>2.48</c:v>
                </c:pt>
                <c:pt idx="58">
                  <c:v>3.21</c:v>
                </c:pt>
                <c:pt idx="59">
                  <c:v>4.06</c:v>
                </c:pt>
                <c:pt idx="60">
                  <c:v>3.22</c:v>
                </c:pt>
                <c:pt idx="61">
                  <c:v>3.55</c:v>
                </c:pt>
                <c:pt idx="62">
                  <c:v>1.72</c:v>
                </c:pt>
                <c:pt idx="63">
                  <c:v>5.18</c:v>
                </c:pt>
                <c:pt idx="64">
                  <c:v>2.11</c:v>
                </c:pt>
                <c:pt idx="65">
                  <c:v>6.44</c:v>
                </c:pt>
                <c:pt idx="66">
                  <c:v>1.77</c:v>
                </c:pt>
                <c:pt idx="67">
                  <c:v>4.1</c:v>
                </c:pt>
                <c:pt idx="68">
                  <c:v>2.58</c:v>
                </c:pt>
                <c:pt idx="69">
                  <c:v>5.1</c:v>
                </c:pt>
                <c:pt idx="70">
                  <c:v>4.17</c:v>
                </c:pt>
                <c:pt idx="71">
                  <c:v>6.64</c:v>
                </c:pt>
                <c:pt idx="72">
                  <c:v>4.54</c:v>
                </c:pt>
                <c:pt idx="73">
                  <c:v>5.59</c:v>
                </c:pt>
                <c:pt idx="74">
                  <c:v>5.39</c:v>
                </c:pt>
                <c:pt idx="75">
                  <c:v>2.44</c:v>
                </c:pt>
                <c:pt idx="76">
                  <c:v>4.11</c:v>
                </c:pt>
                <c:pt idx="77">
                  <c:v>2.63</c:v>
                </c:pt>
                <c:pt idx="78">
                  <c:v>5.19</c:v>
                </c:pt>
                <c:pt idx="79">
                  <c:v>7.34</c:v>
                </c:pt>
                <c:pt idx="80">
                  <c:v>6.83</c:v>
                </c:pt>
                <c:pt idx="81">
                  <c:v>4.6</c:v>
                </c:pt>
                <c:pt idx="82">
                  <c:v>8.3</c:v>
                </c:pt>
                <c:pt idx="83">
                  <c:v>4.6</c:v>
                </c:pt>
                <c:pt idx="84">
                  <c:v>6.46</c:v>
                </c:pt>
                <c:pt idx="85">
                  <c:v>4.99</c:v>
                </c:pt>
                <c:pt idx="86">
                  <c:v>6.0</c:v>
                </c:pt>
                <c:pt idx="87">
                  <c:v>5.18</c:v>
                </c:pt>
                <c:pt idx="88">
                  <c:v>5.98</c:v>
                </c:pt>
                <c:pt idx="89">
                  <c:v>3.46</c:v>
                </c:pt>
                <c:pt idx="90">
                  <c:v>3.73</c:v>
                </c:pt>
                <c:pt idx="91">
                  <c:v>4.17</c:v>
                </c:pt>
                <c:pt idx="128">
                  <c:v>1.26</c:v>
                </c:pt>
                <c:pt idx="129">
                  <c:v>0.82</c:v>
                </c:pt>
                <c:pt idx="130">
                  <c:v>2.3</c:v>
                </c:pt>
                <c:pt idx="131">
                  <c:v>2.97</c:v>
                </c:pt>
                <c:pt idx="132">
                  <c:v>3.18</c:v>
                </c:pt>
                <c:pt idx="133">
                  <c:v>0.88</c:v>
                </c:pt>
                <c:pt idx="134">
                  <c:v>1.4</c:v>
                </c:pt>
                <c:pt idx="135">
                  <c:v>1.12</c:v>
                </c:pt>
                <c:pt idx="136">
                  <c:v>1.67</c:v>
                </c:pt>
                <c:pt idx="137">
                  <c:v>1.56</c:v>
                </c:pt>
              </c:numCache>
            </c:numRef>
          </c:yVal>
          <c:smooth val="0"/>
        </c:ser>
        <c:ser>
          <c:idx val="1"/>
          <c:order val="1"/>
          <c:tx>
            <c:strRef>
              <c:f>Regressions!$O$3</c:f>
              <c:strCache>
                <c:ptCount val="1"/>
                <c:pt idx="0">
                  <c:v>Late_WT</c:v>
                </c:pt>
              </c:strCache>
            </c:strRef>
          </c:tx>
          <c:spPr>
            <a:ln w="19050">
              <a:noFill/>
            </a:ln>
          </c:spPr>
          <c:trendline>
            <c:spPr>
              <a:ln>
                <a:prstDash val="dash"/>
              </a:ln>
            </c:spPr>
            <c:trendlineType val="linear"/>
            <c:dispRSqr val="1"/>
            <c:dispEq val="1"/>
            <c:trendlineLbl>
              <c:layout>
                <c:manualLayout>
                  <c:x val="0.207236439195101"/>
                  <c:y val="0.292504738990959"/>
                </c:manualLayout>
              </c:layout>
              <c:numFmt formatCode="General" sourceLinked="0"/>
            </c:trendlineLbl>
          </c:trendline>
          <c:xVal>
            <c:numRef>
              <c:f>Regressions!$M$4:$M$141</c:f>
              <c:numCache>
                <c:formatCode>General</c:formatCode>
                <c:ptCount val="138"/>
                <c:pt idx="0">
                  <c:v>432.855</c:v>
                </c:pt>
                <c:pt idx="1">
                  <c:v>478.006</c:v>
                </c:pt>
                <c:pt idx="2">
                  <c:v>431.358</c:v>
                </c:pt>
                <c:pt idx="3">
                  <c:v>433.465</c:v>
                </c:pt>
                <c:pt idx="4">
                  <c:v>387.899</c:v>
                </c:pt>
                <c:pt idx="5">
                  <c:v>507.006</c:v>
                </c:pt>
                <c:pt idx="6">
                  <c:v>466.933</c:v>
                </c:pt>
                <c:pt idx="7">
                  <c:v>400.155</c:v>
                </c:pt>
                <c:pt idx="8">
                  <c:v>463.653</c:v>
                </c:pt>
                <c:pt idx="9">
                  <c:v>488.954</c:v>
                </c:pt>
                <c:pt idx="10">
                  <c:v>462.873</c:v>
                </c:pt>
                <c:pt idx="11">
                  <c:v>364.247</c:v>
                </c:pt>
                <c:pt idx="12">
                  <c:v>466.628</c:v>
                </c:pt>
                <c:pt idx="13">
                  <c:v>437.192</c:v>
                </c:pt>
                <c:pt idx="14">
                  <c:v>419.711</c:v>
                </c:pt>
                <c:pt idx="15">
                  <c:v>452.93</c:v>
                </c:pt>
                <c:pt idx="16">
                  <c:v>417.369</c:v>
                </c:pt>
                <c:pt idx="17">
                  <c:v>479.481</c:v>
                </c:pt>
                <c:pt idx="18">
                  <c:v>416.089</c:v>
                </c:pt>
                <c:pt idx="19">
                  <c:v>445.147</c:v>
                </c:pt>
                <c:pt idx="20">
                  <c:v>477.047</c:v>
                </c:pt>
                <c:pt idx="21">
                  <c:v>418.817</c:v>
                </c:pt>
                <c:pt idx="22">
                  <c:v>372.843</c:v>
                </c:pt>
                <c:pt idx="23">
                  <c:v>397.302</c:v>
                </c:pt>
                <c:pt idx="24">
                  <c:v>412.978</c:v>
                </c:pt>
                <c:pt idx="25">
                  <c:v>384.449</c:v>
                </c:pt>
                <c:pt idx="26">
                  <c:v>413.674</c:v>
                </c:pt>
                <c:pt idx="27">
                  <c:v>395.513</c:v>
                </c:pt>
                <c:pt idx="28">
                  <c:v>409.216</c:v>
                </c:pt>
                <c:pt idx="29">
                  <c:v>396.02</c:v>
                </c:pt>
                <c:pt idx="30">
                  <c:v>513.904</c:v>
                </c:pt>
                <c:pt idx="31">
                  <c:v>501.587</c:v>
                </c:pt>
                <c:pt idx="32">
                  <c:v>551.681</c:v>
                </c:pt>
                <c:pt idx="33">
                  <c:v>530.563</c:v>
                </c:pt>
                <c:pt idx="34">
                  <c:v>549.205</c:v>
                </c:pt>
                <c:pt idx="35">
                  <c:v>560.462</c:v>
                </c:pt>
                <c:pt idx="36">
                  <c:v>489.298</c:v>
                </c:pt>
                <c:pt idx="37">
                  <c:v>487.554</c:v>
                </c:pt>
                <c:pt idx="38">
                  <c:v>531.115</c:v>
                </c:pt>
                <c:pt idx="39">
                  <c:v>522.3680000000001</c:v>
                </c:pt>
                <c:pt idx="40">
                  <c:v>394.903</c:v>
                </c:pt>
                <c:pt idx="41">
                  <c:v>372.61</c:v>
                </c:pt>
                <c:pt idx="42">
                  <c:v>383.164</c:v>
                </c:pt>
                <c:pt idx="43">
                  <c:v>460.099</c:v>
                </c:pt>
                <c:pt idx="44">
                  <c:v>435.478</c:v>
                </c:pt>
                <c:pt idx="45">
                  <c:v>419.188</c:v>
                </c:pt>
                <c:pt idx="46">
                  <c:v>475.398</c:v>
                </c:pt>
                <c:pt idx="47">
                  <c:v>421.192</c:v>
                </c:pt>
                <c:pt idx="48">
                  <c:v>475.044</c:v>
                </c:pt>
                <c:pt idx="50">
                  <c:v>423.184</c:v>
                </c:pt>
                <c:pt idx="51">
                  <c:v>367.391</c:v>
                </c:pt>
                <c:pt idx="52">
                  <c:v>439.904</c:v>
                </c:pt>
                <c:pt idx="53">
                  <c:v>444.107</c:v>
                </c:pt>
                <c:pt idx="54">
                  <c:v>387.485</c:v>
                </c:pt>
                <c:pt idx="55">
                  <c:v>442.931</c:v>
                </c:pt>
                <c:pt idx="56">
                  <c:v>453.898</c:v>
                </c:pt>
                <c:pt idx="57">
                  <c:v>441.97</c:v>
                </c:pt>
                <c:pt idx="58">
                  <c:v>466.092</c:v>
                </c:pt>
                <c:pt idx="59">
                  <c:v>470.007</c:v>
                </c:pt>
                <c:pt idx="60">
                  <c:v>557.905</c:v>
                </c:pt>
                <c:pt idx="62">
                  <c:v>440.399</c:v>
                </c:pt>
                <c:pt idx="63">
                  <c:v>546.5069999999999</c:v>
                </c:pt>
                <c:pt idx="64">
                  <c:v>446.185</c:v>
                </c:pt>
                <c:pt idx="65">
                  <c:v>517.052</c:v>
                </c:pt>
                <c:pt idx="66">
                  <c:v>447.09</c:v>
                </c:pt>
                <c:pt idx="67">
                  <c:v>511.773</c:v>
                </c:pt>
                <c:pt idx="68">
                  <c:v>482.369</c:v>
                </c:pt>
                <c:pt idx="69">
                  <c:v>558.046</c:v>
                </c:pt>
                <c:pt idx="70">
                  <c:v>472.879</c:v>
                </c:pt>
                <c:pt idx="71">
                  <c:v>503.586</c:v>
                </c:pt>
                <c:pt idx="72">
                  <c:v>492.043</c:v>
                </c:pt>
                <c:pt idx="73">
                  <c:v>532.442</c:v>
                </c:pt>
                <c:pt idx="74">
                  <c:v>479.924</c:v>
                </c:pt>
                <c:pt idx="75">
                  <c:v>440.977</c:v>
                </c:pt>
                <c:pt idx="76">
                  <c:v>467.787</c:v>
                </c:pt>
                <c:pt idx="77">
                  <c:v>441.225</c:v>
                </c:pt>
                <c:pt idx="78">
                  <c:v>511.848</c:v>
                </c:pt>
                <c:pt idx="79">
                  <c:v>559.794</c:v>
                </c:pt>
                <c:pt idx="80">
                  <c:v>497.266</c:v>
                </c:pt>
                <c:pt idx="81">
                  <c:v>596.251</c:v>
                </c:pt>
                <c:pt idx="82">
                  <c:v>524.121</c:v>
                </c:pt>
                <c:pt idx="83">
                  <c:v>537.668</c:v>
                </c:pt>
                <c:pt idx="85">
                  <c:v>475.873</c:v>
                </c:pt>
                <c:pt idx="86">
                  <c:v>532.071</c:v>
                </c:pt>
                <c:pt idx="89">
                  <c:v>528.575</c:v>
                </c:pt>
                <c:pt idx="90">
                  <c:v>509.213</c:v>
                </c:pt>
                <c:pt idx="91">
                  <c:v>536.407</c:v>
                </c:pt>
                <c:pt idx="92">
                  <c:v>660.152</c:v>
                </c:pt>
                <c:pt idx="94">
                  <c:v>650.1559999999999</c:v>
                </c:pt>
                <c:pt idx="95">
                  <c:v>597.122</c:v>
                </c:pt>
                <c:pt idx="97">
                  <c:v>652.668</c:v>
                </c:pt>
                <c:pt idx="98">
                  <c:v>630.91</c:v>
                </c:pt>
                <c:pt idx="99">
                  <c:v>578.629</c:v>
                </c:pt>
                <c:pt idx="102">
                  <c:v>550.251</c:v>
                </c:pt>
                <c:pt idx="103">
                  <c:v>593.452</c:v>
                </c:pt>
                <c:pt idx="104">
                  <c:v>552.231</c:v>
                </c:pt>
                <c:pt idx="105">
                  <c:v>481.227</c:v>
                </c:pt>
                <c:pt idx="106">
                  <c:v>601.27</c:v>
                </c:pt>
                <c:pt idx="107">
                  <c:v>465.605</c:v>
                </c:pt>
                <c:pt idx="108">
                  <c:v>574.827</c:v>
                </c:pt>
                <c:pt idx="109">
                  <c:v>499.331</c:v>
                </c:pt>
                <c:pt idx="110">
                  <c:v>606.566</c:v>
                </c:pt>
                <c:pt idx="111">
                  <c:v>632.352</c:v>
                </c:pt>
                <c:pt idx="112">
                  <c:v>636.248</c:v>
                </c:pt>
                <c:pt idx="113">
                  <c:v>652.231</c:v>
                </c:pt>
                <c:pt idx="114">
                  <c:v>610.534</c:v>
                </c:pt>
                <c:pt idx="115">
                  <c:v>547.198</c:v>
                </c:pt>
                <c:pt idx="116">
                  <c:v>569.104</c:v>
                </c:pt>
                <c:pt idx="117">
                  <c:v>623.024</c:v>
                </c:pt>
                <c:pt idx="119">
                  <c:v>594.414</c:v>
                </c:pt>
                <c:pt idx="121">
                  <c:v>632.846</c:v>
                </c:pt>
                <c:pt idx="122">
                  <c:v>572.127</c:v>
                </c:pt>
                <c:pt idx="123">
                  <c:v>560.202</c:v>
                </c:pt>
                <c:pt idx="124">
                  <c:v>512.443</c:v>
                </c:pt>
                <c:pt idx="125">
                  <c:v>561.181</c:v>
                </c:pt>
                <c:pt idx="126">
                  <c:v>630.399</c:v>
                </c:pt>
                <c:pt idx="127">
                  <c:v>558.107</c:v>
                </c:pt>
                <c:pt idx="128">
                  <c:v>369.482</c:v>
                </c:pt>
                <c:pt idx="129">
                  <c:v>373.461</c:v>
                </c:pt>
                <c:pt idx="130">
                  <c:v>419.719</c:v>
                </c:pt>
                <c:pt idx="131">
                  <c:v>412.639</c:v>
                </c:pt>
                <c:pt idx="132">
                  <c:v>348.578</c:v>
                </c:pt>
                <c:pt idx="133">
                  <c:v>342.18</c:v>
                </c:pt>
                <c:pt idx="134">
                  <c:v>383.89</c:v>
                </c:pt>
                <c:pt idx="135">
                  <c:v>403.642</c:v>
                </c:pt>
                <c:pt idx="136">
                  <c:v>409.535</c:v>
                </c:pt>
                <c:pt idx="137">
                  <c:v>442.509</c:v>
                </c:pt>
              </c:numCache>
            </c:numRef>
          </c:xVal>
          <c:yVal>
            <c:numRef>
              <c:f>Regressions!$O$4:$O$141</c:f>
              <c:numCache>
                <c:formatCode>General</c:formatCode>
                <c:ptCount val="138"/>
                <c:pt idx="92">
                  <c:v>4.3</c:v>
                </c:pt>
                <c:pt idx="93">
                  <c:v>7.26</c:v>
                </c:pt>
                <c:pt idx="94">
                  <c:v>7.0</c:v>
                </c:pt>
                <c:pt idx="95">
                  <c:v>5.17</c:v>
                </c:pt>
                <c:pt idx="96">
                  <c:v>6.04</c:v>
                </c:pt>
                <c:pt idx="97">
                  <c:v>5.81</c:v>
                </c:pt>
                <c:pt idx="98">
                  <c:v>5.16</c:v>
                </c:pt>
                <c:pt idx="99">
                  <c:v>4.76</c:v>
                </c:pt>
                <c:pt idx="100">
                  <c:v>5.74</c:v>
                </c:pt>
                <c:pt idx="101">
                  <c:v>10.58</c:v>
                </c:pt>
                <c:pt idx="102">
                  <c:v>4.11</c:v>
                </c:pt>
                <c:pt idx="103">
                  <c:v>3.12</c:v>
                </c:pt>
                <c:pt idx="104">
                  <c:v>2.42</c:v>
                </c:pt>
                <c:pt idx="105">
                  <c:v>1.78</c:v>
                </c:pt>
                <c:pt idx="106">
                  <c:v>6.26</c:v>
                </c:pt>
                <c:pt idx="107">
                  <c:v>0.65</c:v>
                </c:pt>
                <c:pt idx="108">
                  <c:v>2.53</c:v>
                </c:pt>
                <c:pt idx="109">
                  <c:v>1.78</c:v>
                </c:pt>
                <c:pt idx="110">
                  <c:v>6.58</c:v>
                </c:pt>
                <c:pt idx="111">
                  <c:v>5.49</c:v>
                </c:pt>
                <c:pt idx="112">
                  <c:v>5.2</c:v>
                </c:pt>
                <c:pt idx="113">
                  <c:v>6.61</c:v>
                </c:pt>
                <c:pt idx="114">
                  <c:v>5.68</c:v>
                </c:pt>
                <c:pt idx="115">
                  <c:v>3.35</c:v>
                </c:pt>
                <c:pt idx="116">
                  <c:v>2.8</c:v>
                </c:pt>
                <c:pt idx="117">
                  <c:v>6.86</c:v>
                </c:pt>
                <c:pt idx="118">
                  <c:v>5.86</c:v>
                </c:pt>
                <c:pt idx="119">
                  <c:v>5.23</c:v>
                </c:pt>
                <c:pt idx="120">
                  <c:v>5.41</c:v>
                </c:pt>
                <c:pt idx="121">
                  <c:v>7.15</c:v>
                </c:pt>
                <c:pt idx="122">
                  <c:v>3.05</c:v>
                </c:pt>
                <c:pt idx="123">
                  <c:v>3.23</c:v>
                </c:pt>
                <c:pt idx="124">
                  <c:v>2.03</c:v>
                </c:pt>
                <c:pt idx="125">
                  <c:v>4.37</c:v>
                </c:pt>
                <c:pt idx="126">
                  <c:v>6.44</c:v>
                </c:pt>
                <c:pt idx="127">
                  <c:v>2.97</c:v>
                </c:pt>
              </c:numCache>
            </c:numRef>
          </c:yVal>
          <c:smooth val="0"/>
        </c:ser>
        <c:dLbls>
          <c:showLegendKey val="0"/>
          <c:showVal val="0"/>
          <c:showCatName val="0"/>
          <c:showSerName val="0"/>
          <c:showPercent val="0"/>
          <c:showBubbleSize val="0"/>
        </c:dLbls>
        <c:axId val="-2072227120"/>
        <c:axId val="-2072672048"/>
      </c:scatterChart>
      <c:valAx>
        <c:axId val="-2072227120"/>
        <c:scaling>
          <c:orientation val="minMax"/>
        </c:scaling>
        <c:delete val="0"/>
        <c:axPos val="b"/>
        <c:title>
          <c:tx>
            <c:rich>
              <a:bodyPr/>
              <a:lstStyle/>
              <a:p>
                <a:pPr>
                  <a:defRPr/>
                </a:pPr>
                <a:r>
                  <a:rPr lang="en-US"/>
                  <a:t>Otolith Radial</a:t>
                </a:r>
                <a:r>
                  <a:rPr lang="en-US" baseline="0"/>
                  <a:t> Distance</a:t>
                </a:r>
                <a:r>
                  <a:rPr lang="en-US"/>
                  <a:t> (µm)</a:t>
                </a:r>
              </a:p>
            </c:rich>
          </c:tx>
          <c:overlay val="0"/>
        </c:title>
        <c:numFmt formatCode="General" sourceLinked="1"/>
        <c:majorTickMark val="out"/>
        <c:minorTickMark val="none"/>
        <c:tickLblPos val="nextTo"/>
        <c:crossAx val="-2072672048"/>
        <c:crosses val="autoZero"/>
        <c:crossBetween val="midCat"/>
      </c:valAx>
      <c:valAx>
        <c:axId val="-2072672048"/>
        <c:scaling>
          <c:orientation val="minMax"/>
        </c:scaling>
        <c:delete val="0"/>
        <c:axPos val="l"/>
        <c:majorGridlines/>
        <c:title>
          <c:tx>
            <c:rich>
              <a:bodyPr rot="-5400000" vert="horz"/>
              <a:lstStyle/>
              <a:p>
                <a:pPr>
                  <a:defRPr/>
                </a:pPr>
                <a:r>
                  <a:rPr lang="en-US"/>
                  <a:t>Fish Wt (g)</a:t>
                </a:r>
              </a:p>
            </c:rich>
          </c:tx>
          <c:overlay val="0"/>
        </c:title>
        <c:numFmt formatCode="General" sourceLinked="1"/>
        <c:majorTickMark val="out"/>
        <c:minorTickMark val="none"/>
        <c:tickLblPos val="nextTo"/>
        <c:crossAx val="-207222712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Regressions!$Z$3</c:f>
              <c:strCache>
                <c:ptCount val="1"/>
                <c:pt idx="0">
                  <c:v>Early_WT</c:v>
                </c:pt>
              </c:strCache>
            </c:strRef>
          </c:tx>
          <c:spPr>
            <a:ln w="19050">
              <a:noFill/>
            </a:ln>
          </c:spPr>
          <c:trendline>
            <c:trendlineType val="linear"/>
            <c:dispRSqr val="1"/>
            <c:dispEq val="1"/>
            <c:trendlineLbl>
              <c:numFmt formatCode="General" sourceLinked="0"/>
            </c:trendlineLbl>
          </c:trendline>
          <c:xVal>
            <c:numRef>
              <c:f>Regressions!$Y$4:$Y$141</c:f>
              <c:numCache>
                <c:formatCode>General</c:formatCode>
                <c:ptCount val="138"/>
                <c:pt idx="0">
                  <c:v>86.0</c:v>
                </c:pt>
                <c:pt idx="1">
                  <c:v>102.0</c:v>
                </c:pt>
                <c:pt idx="2">
                  <c:v>83.0</c:v>
                </c:pt>
                <c:pt idx="3">
                  <c:v>82.0</c:v>
                </c:pt>
                <c:pt idx="4">
                  <c:v>68.0</c:v>
                </c:pt>
                <c:pt idx="5">
                  <c:v>109.0</c:v>
                </c:pt>
                <c:pt idx="6">
                  <c:v>93.0</c:v>
                </c:pt>
                <c:pt idx="7">
                  <c:v>71.0</c:v>
                </c:pt>
                <c:pt idx="8">
                  <c:v>92.0</c:v>
                </c:pt>
                <c:pt idx="9">
                  <c:v>103.0</c:v>
                </c:pt>
                <c:pt idx="10">
                  <c:v>90.0</c:v>
                </c:pt>
                <c:pt idx="11">
                  <c:v>56.0</c:v>
                </c:pt>
                <c:pt idx="12">
                  <c:v>91.0</c:v>
                </c:pt>
                <c:pt idx="13">
                  <c:v>81.0</c:v>
                </c:pt>
                <c:pt idx="14">
                  <c:v>71.0</c:v>
                </c:pt>
                <c:pt idx="15">
                  <c:v>81.0</c:v>
                </c:pt>
                <c:pt idx="16">
                  <c:v>73.0</c:v>
                </c:pt>
                <c:pt idx="17">
                  <c:v>94.0</c:v>
                </c:pt>
                <c:pt idx="18">
                  <c:v>77.0</c:v>
                </c:pt>
                <c:pt idx="19">
                  <c:v>84.0</c:v>
                </c:pt>
                <c:pt idx="20">
                  <c:v>91.0</c:v>
                </c:pt>
                <c:pt idx="21">
                  <c:v>81.0</c:v>
                </c:pt>
                <c:pt idx="22">
                  <c:v>62.0</c:v>
                </c:pt>
                <c:pt idx="23">
                  <c:v>72.0</c:v>
                </c:pt>
                <c:pt idx="24">
                  <c:v>74.0</c:v>
                </c:pt>
                <c:pt idx="25">
                  <c:v>67.0</c:v>
                </c:pt>
                <c:pt idx="26">
                  <c:v>77.0</c:v>
                </c:pt>
                <c:pt idx="27">
                  <c:v>69.0</c:v>
                </c:pt>
                <c:pt idx="28">
                  <c:v>69.0</c:v>
                </c:pt>
                <c:pt idx="29">
                  <c:v>75.0</c:v>
                </c:pt>
                <c:pt idx="30">
                  <c:v>106.0</c:v>
                </c:pt>
                <c:pt idx="31">
                  <c:v>110.0</c:v>
                </c:pt>
                <c:pt idx="32">
                  <c:v>128.0</c:v>
                </c:pt>
                <c:pt idx="33">
                  <c:v>108.0</c:v>
                </c:pt>
                <c:pt idx="34">
                  <c:v>119.0</c:v>
                </c:pt>
                <c:pt idx="35">
                  <c:v>121.0</c:v>
                </c:pt>
                <c:pt idx="36">
                  <c:v>102.0</c:v>
                </c:pt>
                <c:pt idx="37">
                  <c:v>100.0</c:v>
                </c:pt>
                <c:pt idx="38">
                  <c:v>117.0</c:v>
                </c:pt>
                <c:pt idx="39">
                  <c:v>116.0</c:v>
                </c:pt>
                <c:pt idx="40">
                  <c:v>64.0</c:v>
                </c:pt>
                <c:pt idx="41">
                  <c:v>57.0</c:v>
                </c:pt>
                <c:pt idx="42">
                  <c:v>60.0</c:v>
                </c:pt>
                <c:pt idx="43">
                  <c:v>84.0</c:v>
                </c:pt>
                <c:pt idx="44">
                  <c:v>81.0</c:v>
                </c:pt>
                <c:pt idx="45">
                  <c:v>71.0</c:v>
                </c:pt>
                <c:pt idx="46">
                  <c:v>98.0</c:v>
                </c:pt>
                <c:pt idx="47">
                  <c:v>76.0</c:v>
                </c:pt>
                <c:pt idx="48">
                  <c:v>96.0</c:v>
                </c:pt>
                <c:pt idx="50">
                  <c:v>83.0</c:v>
                </c:pt>
                <c:pt idx="51">
                  <c:v>55.0</c:v>
                </c:pt>
                <c:pt idx="52">
                  <c:v>78.0</c:v>
                </c:pt>
                <c:pt idx="53">
                  <c:v>87.0</c:v>
                </c:pt>
                <c:pt idx="54">
                  <c:v>62.0</c:v>
                </c:pt>
                <c:pt idx="55">
                  <c:v>79.0</c:v>
                </c:pt>
                <c:pt idx="56">
                  <c:v>85.0</c:v>
                </c:pt>
                <c:pt idx="57">
                  <c:v>82.0</c:v>
                </c:pt>
                <c:pt idx="58">
                  <c:v>92.0</c:v>
                </c:pt>
                <c:pt idx="59">
                  <c:v>92.0</c:v>
                </c:pt>
                <c:pt idx="60">
                  <c:v>119.0</c:v>
                </c:pt>
                <c:pt idx="62">
                  <c:v>76.0</c:v>
                </c:pt>
                <c:pt idx="63">
                  <c:v>121.0</c:v>
                </c:pt>
                <c:pt idx="64">
                  <c:v>81.0</c:v>
                </c:pt>
                <c:pt idx="65">
                  <c:v>102.0</c:v>
                </c:pt>
                <c:pt idx="66">
                  <c:v>79.0</c:v>
                </c:pt>
                <c:pt idx="67">
                  <c:v>107.0</c:v>
                </c:pt>
                <c:pt idx="68">
                  <c:v>97.0</c:v>
                </c:pt>
                <c:pt idx="69">
                  <c:v>122.0</c:v>
                </c:pt>
                <c:pt idx="70">
                  <c:v>101.0</c:v>
                </c:pt>
                <c:pt idx="71">
                  <c:v>107.0</c:v>
                </c:pt>
                <c:pt idx="72">
                  <c:v>108.0</c:v>
                </c:pt>
                <c:pt idx="73">
                  <c:v>121.0</c:v>
                </c:pt>
                <c:pt idx="74">
                  <c:v>106.0</c:v>
                </c:pt>
                <c:pt idx="75">
                  <c:v>76.0</c:v>
                </c:pt>
                <c:pt idx="76">
                  <c:v>97.0</c:v>
                </c:pt>
                <c:pt idx="77">
                  <c:v>84.0</c:v>
                </c:pt>
                <c:pt idx="78">
                  <c:v>115.0</c:v>
                </c:pt>
                <c:pt idx="79">
                  <c:v>118.0</c:v>
                </c:pt>
                <c:pt idx="80">
                  <c:v>108.0</c:v>
                </c:pt>
                <c:pt idx="81">
                  <c:v>123.0</c:v>
                </c:pt>
                <c:pt idx="82">
                  <c:v>115.0</c:v>
                </c:pt>
                <c:pt idx="83">
                  <c:v>117.0</c:v>
                </c:pt>
                <c:pt idx="85">
                  <c:v>97.0</c:v>
                </c:pt>
                <c:pt idx="86">
                  <c:v>111.0</c:v>
                </c:pt>
                <c:pt idx="89">
                  <c:v>115.0</c:v>
                </c:pt>
                <c:pt idx="90">
                  <c:v>108.0</c:v>
                </c:pt>
                <c:pt idx="91">
                  <c:v>112.0</c:v>
                </c:pt>
                <c:pt idx="92">
                  <c:v>152.0</c:v>
                </c:pt>
                <c:pt idx="94">
                  <c:v>165.0</c:v>
                </c:pt>
                <c:pt idx="95">
                  <c:v>146.0</c:v>
                </c:pt>
                <c:pt idx="97">
                  <c:v>157.0</c:v>
                </c:pt>
                <c:pt idx="98">
                  <c:v>153.0</c:v>
                </c:pt>
                <c:pt idx="99">
                  <c:v>128.0</c:v>
                </c:pt>
                <c:pt idx="102">
                  <c:v>115.0</c:v>
                </c:pt>
                <c:pt idx="103">
                  <c:v>132.0</c:v>
                </c:pt>
                <c:pt idx="104">
                  <c:v>114.0</c:v>
                </c:pt>
                <c:pt idx="105">
                  <c:v>93.0</c:v>
                </c:pt>
                <c:pt idx="106">
                  <c:v>130.0</c:v>
                </c:pt>
                <c:pt idx="107">
                  <c:v>93.0</c:v>
                </c:pt>
                <c:pt idx="108">
                  <c:v>125.0</c:v>
                </c:pt>
                <c:pt idx="109">
                  <c:v>125.0</c:v>
                </c:pt>
                <c:pt idx="110">
                  <c:v>148.0</c:v>
                </c:pt>
                <c:pt idx="111">
                  <c:v>142.0</c:v>
                </c:pt>
                <c:pt idx="112">
                  <c:v>147.0</c:v>
                </c:pt>
                <c:pt idx="113">
                  <c:v>156.0</c:v>
                </c:pt>
                <c:pt idx="114">
                  <c:v>144.0</c:v>
                </c:pt>
                <c:pt idx="115">
                  <c:v>117.0</c:v>
                </c:pt>
                <c:pt idx="116">
                  <c:v>127.0</c:v>
                </c:pt>
                <c:pt idx="117">
                  <c:v>153.0</c:v>
                </c:pt>
                <c:pt idx="119">
                  <c:v>142.0</c:v>
                </c:pt>
                <c:pt idx="121">
                  <c:v>145.0</c:v>
                </c:pt>
                <c:pt idx="122">
                  <c:v>131.0</c:v>
                </c:pt>
                <c:pt idx="123">
                  <c:v>127.0</c:v>
                </c:pt>
                <c:pt idx="124">
                  <c:v>101.0</c:v>
                </c:pt>
                <c:pt idx="125">
                  <c:v>122.0</c:v>
                </c:pt>
                <c:pt idx="126">
                  <c:v>149.0</c:v>
                </c:pt>
                <c:pt idx="127">
                  <c:v>126.0</c:v>
                </c:pt>
                <c:pt idx="128">
                  <c:v>57.0</c:v>
                </c:pt>
                <c:pt idx="129">
                  <c:v>59.0</c:v>
                </c:pt>
                <c:pt idx="130">
                  <c:v>79.0</c:v>
                </c:pt>
                <c:pt idx="131">
                  <c:v>73.0</c:v>
                </c:pt>
                <c:pt idx="132">
                  <c:v>53.0</c:v>
                </c:pt>
                <c:pt idx="133">
                  <c:v>47.0</c:v>
                </c:pt>
                <c:pt idx="134">
                  <c:v>62.0</c:v>
                </c:pt>
                <c:pt idx="135">
                  <c:v>67.0</c:v>
                </c:pt>
                <c:pt idx="136">
                  <c:v>73.0</c:v>
                </c:pt>
                <c:pt idx="137">
                  <c:v>82.0</c:v>
                </c:pt>
              </c:numCache>
            </c:numRef>
          </c:xVal>
          <c:yVal>
            <c:numRef>
              <c:f>Regressions!$Z$4:$Z$141</c:f>
              <c:numCache>
                <c:formatCode>General</c:formatCode>
                <c:ptCount val="138"/>
                <c:pt idx="0">
                  <c:v>2.51</c:v>
                </c:pt>
                <c:pt idx="1">
                  <c:v>3.41</c:v>
                </c:pt>
                <c:pt idx="2">
                  <c:v>2.0</c:v>
                </c:pt>
                <c:pt idx="3">
                  <c:v>2.1</c:v>
                </c:pt>
                <c:pt idx="4">
                  <c:v>1.69</c:v>
                </c:pt>
                <c:pt idx="5">
                  <c:v>4.07</c:v>
                </c:pt>
                <c:pt idx="6">
                  <c:v>3.55</c:v>
                </c:pt>
                <c:pt idx="7">
                  <c:v>1.71</c:v>
                </c:pt>
                <c:pt idx="8">
                  <c:v>2.97</c:v>
                </c:pt>
                <c:pt idx="9">
                  <c:v>2.77</c:v>
                </c:pt>
                <c:pt idx="10">
                  <c:v>2.93</c:v>
                </c:pt>
                <c:pt idx="11">
                  <c:v>1.07</c:v>
                </c:pt>
                <c:pt idx="12">
                  <c:v>2.06</c:v>
                </c:pt>
                <c:pt idx="13">
                  <c:v>2.72</c:v>
                </c:pt>
                <c:pt idx="14">
                  <c:v>1.8</c:v>
                </c:pt>
                <c:pt idx="15">
                  <c:v>1.76</c:v>
                </c:pt>
                <c:pt idx="16">
                  <c:v>1.65</c:v>
                </c:pt>
                <c:pt idx="17">
                  <c:v>2.4</c:v>
                </c:pt>
                <c:pt idx="18">
                  <c:v>2.58</c:v>
                </c:pt>
                <c:pt idx="19">
                  <c:v>3.27</c:v>
                </c:pt>
                <c:pt idx="20">
                  <c:v>2.18</c:v>
                </c:pt>
                <c:pt idx="21">
                  <c:v>1.86</c:v>
                </c:pt>
                <c:pt idx="22">
                  <c:v>1.22</c:v>
                </c:pt>
                <c:pt idx="23">
                  <c:v>1.8</c:v>
                </c:pt>
                <c:pt idx="24">
                  <c:v>2.32</c:v>
                </c:pt>
                <c:pt idx="25">
                  <c:v>1.99</c:v>
                </c:pt>
                <c:pt idx="26">
                  <c:v>1.9</c:v>
                </c:pt>
                <c:pt idx="27">
                  <c:v>1.78</c:v>
                </c:pt>
                <c:pt idx="28">
                  <c:v>1.38</c:v>
                </c:pt>
                <c:pt idx="29">
                  <c:v>1.95</c:v>
                </c:pt>
                <c:pt idx="30">
                  <c:v>7.46</c:v>
                </c:pt>
                <c:pt idx="31">
                  <c:v>6.4</c:v>
                </c:pt>
                <c:pt idx="32">
                  <c:v>10.0</c:v>
                </c:pt>
                <c:pt idx="33">
                  <c:v>6.11</c:v>
                </c:pt>
                <c:pt idx="34">
                  <c:v>8.65</c:v>
                </c:pt>
                <c:pt idx="35">
                  <c:v>12.41</c:v>
                </c:pt>
                <c:pt idx="36">
                  <c:v>4.39</c:v>
                </c:pt>
                <c:pt idx="37">
                  <c:v>7.9</c:v>
                </c:pt>
                <c:pt idx="38">
                  <c:v>9.27</c:v>
                </c:pt>
                <c:pt idx="39">
                  <c:v>8.3</c:v>
                </c:pt>
                <c:pt idx="40">
                  <c:v>0.72</c:v>
                </c:pt>
                <c:pt idx="41">
                  <c:v>0.69</c:v>
                </c:pt>
                <c:pt idx="42">
                  <c:v>0.92</c:v>
                </c:pt>
                <c:pt idx="43">
                  <c:v>3.15</c:v>
                </c:pt>
                <c:pt idx="44">
                  <c:v>1.23</c:v>
                </c:pt>
                <c:pt idx="45">
                  <c:v>1.46</c:v>
                </c:pt>
                <c:pt idx="46">
                  <c:v>3.39</c:v>
                </c:pt>
                <c:pt idx="47">
                  <c:v>2.42</c:v>
                </c:pt>
                <c:pt idx="48">
                  <c:v>2.22</c:v>
                </c:pt>
                <c:pt idx="49">
                  <c:v>0.86</c:v>
                </c:pt>
                <c:pt idx="50">
                  <c:v>2.39</c:v>
                </c:pt>
                <c:pt idx="51">
                  <c:v>0.98</c:v>
                </c:pt>
                <c:pt idx="52">
                  <c:v>1.19</c:v>
                </c:pt>
                <c:pt idx="53">
                  <c:v>3.03</c:v>
                </c:pt>
                <c:pt idx="54">
                  <c:v>0.95</c:v>
                </c:pt>
                <c:pt idx="55">
                  <c:v>1.78</c:v>
                </c:pt>
                <c:pt idx="56">
                  <c:v>2.97</c:v>
                </c:pt>
                <c:pt idx="57">
                  <c:v>2.48</c:v>
                </c:pt>
                <c:pt idx="58">
                  <c:v>3.21</c:v>
                </c:pt>
                <c:pt idx="59">
                  <c:v>4.06</c:v>
                </c:pt>
                <c:pt idx="60">
                  <c:v>3.22</c:v>
                </c:pt>
                <c:pt idx="61">
                  <c:v>3.55</c:v>
                </c:pt>
                <c:pt idx="62">
                  <c:v>1.72</c:v>
                </c:pt>
                <c:pt idx="63">
                  <c:v>5.18</c:v>
                </c:pt>
                <c:pt idx="64">
                  <c:v>2.11</c:v>
                </c:pt>
                <c:pt idx="65">
                  <c:v>6.44</c:v>
                </c:pt>
                <c:pt idx="66">
                  <c:v>1.77</c:v>
                </c:pt>
                <c:pt idx="67">
                  <c:v>4.1</c:v>
                </c:pt>
                <c:pt idx="68">
                  <c:v>2.58</c:v>
                </c:pt>
                <c:pt idx="69">
                  <c:v>5.1</c:v>
                </c:pt>
                <c:pt idx="70">
                  <c:v>4.17</c:v>
                </c:pt>
                <c:pt idx="71">
                  <c:v>6.64</c:v>
                </c:pt>
                <c:pt idx="72">
                  <c:v>4.54</c:v>
                </c:pt>
                <c:pt idx="73">
                  <c:v>5.59</c:v>
                </c:pt>
                <c:pt idx="74">
                  <c:v>5.39</c:v>
                </c:pt>
                <c:pt idx="75">
                  <c:v>2.44</c:v>
                </c:pt>
                <c:pt idx="76">
                  <c:v>4.11</c:v>
                </c:pt>
                <c:pt idx="77">
                  <c:v>2.63</c:v>
                </c:pt>
                <c:pt idx="78">
                  <c:v>5.19</c:v>
                </c:pt>
                <c:pt idx="79">
                  <c:v>7.34</c:v>
                </c:pt>
                <c:pt idx="80">
                  <c:v>6.83</c:v>
                </c:pt>
                <c:pt idx="81">
                  <c:v>4.6</c:v>
                </c:pt>
                <c:pt idx="82">
                  <c:v>8.3</c:v>
                </c:pt>
                <c:pt idx="83">
                  <c:v>4.6</c:v>
                </c:pt>
                <c:pt idx="84">
                  <c:v>6.46</c:v>
                </c:pt>
                <c:pt idx="85">
                  <c:v>4.99</c:v>
                </c:pt>
                <c:pt idx="86">
                  <c:v>6.0</c:v>
                </c:pt>
                <c:pt idx="87">
                  <c:v>5.18</c:v>
                </c:pt>
                <c:pt idx="88">
                  <c:v>5.98</c:v>
                </c:pt>
                <c:pt idx="89">
                  <c:v>3.46</c:v>
                </c:pt>
                <c:pt idx="90">
                  <c:v>3.73</c:v>
                </c:pt>
                <c:pt idx="91">
                  <c:v>4.17</c:v>
                </c:pt>
                <c:pt idx="128">
                  <c:v>1.26</c:v>
                </c:pt>
                <c:pt idx="129">
                  <c:v>0.82</c:v>
                </c:pt>
                <c:pt idx="130">
                  <c:v>2.3</c:v>
                </c:pt>
                <c:pt idx="131">
                  <c:v>2.97</c:v>
                </c:pt>
                <c:pt idx="132">
                  <c:v>3.18</c:v>
                </c:pt>
                <c:pt idx="133">
                  <c:v>0.88</c:v>
                </c:pt>
                <c:pt idx="134">
                  <c:v>1.4</c:v>
                </c:pt>
                <c:pt idx="135">
                  <c:v>1.12</c:v>
                </c:pt>
                <c:pt idx="136">
                  <c:v>1.67</c:v>
                </c:pt>
                <c:pt idx="137">
                  <c:v>1.56</c:v>
                </c:pt>
              </c:numCache>
            </c:numRef>
          </c:yVal>
          <c:smooth val="0"/>
        </c:ser>
        <c:ser>
          <c:idx val="1"/>
          <c:order val="1"/>
          <c:tx>
            <c:strRef>
              <c:f>Regressions!$AA$3</c:f>
              <c:strCache>
                <c:ptCount val="1"/>
                <c:pt idx="0">
                  <c:v>Late_WT</c:v>
                </c:pt>
              </c:strCache>
            </c:strRef>
          </c:tx>
          <c:spPr>
            <a:ln w="19050">
              <a:noFill/>
            </a:ln>
          </c:spPr>
          <c:trendline>
            <c:spPr>
              <a:ln>
                <a:prstDash val="dash"/>
              </a:ln>
            </c:spPr>
            <c:trendlineType val="linear"/>
            <c:dispRSqr val="1"/>
            <c:dispEq val="1"/>
            <c:trendlineLbl>
              <c:layout>
                <c:manualLayout>
                  <c:x val="0.168262685914261"/>
                  <c:y val="0.282551764362788"/>
                </c:manualLayout>
              </c:layout>
              <c:numFmt formatCode="General" sourceLinked="0"/>
            </c:trendlineLbl>
          </c:trendline>
          <c:xVal>
            <c:numRef>
              <c:f>Regressions!$Y$4:$Y$141</c:f>
              <c:numCache>
                <c:formatCode>General</c:formatCode>
                <c:ptCount val="138"/>
                <c:pt idx="0">
                  <c:v>86.0</c:v>
                </c:pt>
                <c:pt idx="1">
                  <c:v>102.0</c:v>
                </c:pt>
                <c:pt idx="2">
                  <c:v>83.0</c:v>
                </c:pt>
                <c:pt idx="3">
                  <c:v>82.0</c:v>
                </c:pt>
                <c:pt idx="4">
                  <c:v>68.0</c:v>
                </c:pt>
                <c:pt idx="5">
                  <c:v>109.0</c:v>
                </c:pt>
                <c:pt idx="6">
                  <c:v>93.0</c:v>
                </c:pt>
                <c:pt idx="7">
                  <c:v>71.0</c:v>
                </c:pt>
                <c:pt idx="8">
                  <c:v>92.0</c:v>
                </c:pt>
                <c:pt idx="9">
                  <c:v>103.0</c:v>
                </c:pt>
                <c:pt idx="10">
                  <c:v>90.0</c:v>
                </c:pt>
                <c:pt idx="11">
                  <c:v>56.0</c:v>
                </c:pt>
                <c:pt idx="12">
                  <c:v>91.0</c:v>
                </c:pt>
                <c:pt idx="13">
                  <c:v>81.0</c:v>
                </c:pt>
                <c:pt idx="14">
                  <c:v>71.0</c:v>
                </c:pt>
                <c:pt idx="15">
                  <c:v>81.0</c:v>
                </c:pt>
                <c:pt idx="16">
                  <c:v>73.0</c:v>
                </c:pt>
                <c:pt idx="17">
                  <c:v>94.0</c:v>
                </c:pt>
                <c:pt idx="18">
                  <c:v>77.0</c:v>
                </c:pt>
                <c:pt idx="19">
                  <c:v>84.0</c:v>
                </c:pt>
                <c:pt idx="20">
                  <c:v>91.0</c:v>
                </c:pt>
                <c:pt idx="21">
                  <c:v>81.0</c:v>
                </c:pt>
                <c:pt idx="22">
                  <c:v>62.0</c:v>
                </c:pt>
                <c:pt idx="23">
                  <c:v>72.0</c:v>
                </c:pt>
                <c:pt idx="24">
                  <c:v>74.0</c:v>
                </c:pt>
                <c:pt idx="25">
                  <c:v>67.0</c:v>
                </c:pt>
                <c:pt idx="26">
                  <c:v>77.0</c:v>
                </c:pt>
                <c:pt idx="27">
                  <c:v>69.0</c:v>
                </c:pt>
                <c:pt idx="28">
                  <c:v>69.0</c:v>
                </c:pt>
                <c:pt idx="29">
                  <c:v>75.0</c:v>
                </c:pt>
                <c:pt idx="30">
                  <c:v>106.0</c:v>
                </c:pt>
                <c:pt idx="31">
                  <c:v>110.0</c:v>
                </c:pt>
                <c:pt idx="32">
                  <c:v>128.0</c:v>
                </c:pt>
                <c:pt idx="33">
                  <c:v>108.0</c:v>
                </c:pt>
                <c:pt idx="34">
                  <c:v>119.0</c:v>
                </c:pt>
                <c:pt idx="35">
                  <c:v>121.0</c:v>
                </c:pt>
                <c:pt idx="36">
                  <c:v>102.0</c:v>
                </c:pt>
                <c:pt idx="37">
                  <c:v>100.0</c:v>
                </c:pt>
                <c:pt idx="38">
                  <c:v>117.0</c:v>
                </c:pt>
                <c:pt idx="39">
                  <c:v>116.0</c:v>
                </c:pt>
                <c:pt idx="40">
                  <c:v>64.0</c:v>
                </c:pt>
                <c:pt idx="41">
                  <c:v>57.0</c:v>
                </c:pt>
                <c:pt idx="42">
                  <c:v>60.0</c:v>
                </c:pt>
                <c:pt idx="43">
                  <c:v>84.0</c:v>
                </c:pt>
                <c:pt idx="44">
                  <c:v>81.0</c:v>
                </c:pt>
                <c:pt idx="45">
                  <c:v>71.0</c:v>
                </c:pt>
                <c:pt idx="46">
                  <c:v>98.0</c:v>
                </c:pt>
                <c:pt idx="47">
                  <c:v>76.0</c:v>
                </c:pt>
                <c:pt idx="48">
                  <c:v>96.0</c:v>
                </c:pt>
                <c:pt idx="50">
                  <c:v>83.0</c:v>
                </c:pt>
                <c:pt idx="51">
                  <c:v>55.0</c:v>
                </c:pt>
                <c:pt idx="52">
                  <c:v>78.0</c:v>
                </c:pt>
                <c:pt idx="53">
                  <c:v>87.0</c:v>
                </c:pt>
                <c:pt idx="54">
                  <c:v>62.0</c:v>
                </c:pt>
                <c:pt idx="55">
                  <c:v>79.0</c:v>
                </c:pt>
                <c:pt idx="56">
                  <c:v>85.0</c:v>
                </c:pt>
                <c:pt idx="57">
                  <c:v>82.0</c:v>
                </c:pt>
                <c:pt idx="58">
                  <c:v>92.0</c:v>
                </c:pt>
                <c:pt idx="59">
                  <c:v>92.0</c:v>
                </c:pt>
                <c:pt idx="60">
                  <c:v>119.0</c:v>
                </c:pt>
                <c:pt idx="62">
                  <c:v>76.0</c:v>
                </c:pt>
                <c:pt idx="63">
                  <c:v>121.0</c:v>
                </c:pt>
                <c:pt idx="64">
                  <c:v>81.0</c:v>
                </c:pt>
                <c:pt idx="65">
                  <c:v>102.0</c:v>
                </c:pt>
                <c:pt idx="66">
                  <c:v>79.0</c:v>
                </c:pt>
                <c:pt idx="67">
                  <c:v>107.0</c:v>
                </c:pt>
                <c:pt idx="68">
                  <c:v>97.0</c:v>
                </c:pt>
                <c:pt idx="69">
                  <c:v>122.0</c:v>
                </c:pt>
                <c:pt idx="70">
                  <c:v>101.0</c:v>
                </c:pt>
                <c:pt idx="71">
                  <c:v>107.0</c:v>
                </c:pt>
                <c:pt idx="72">
                  <c:v>108.0</c:v>
                </c:pt>
                <c:pt idx="73">
                  <c:v>121.0</c:v>
                </c:pt>
                <c:pt idx="74">
                  <c:v>106.0</c:v>
                </c:pt>
                <c:pt idx="75">
                  <c:v>76.0</c:v>
                </c:pt>
                <c:pt idx="76">
                  <c:v>97.0</c:v>
                </c:pt>
                <c:pt idx="77">
                  <c:v>84.0</c:v>
                </c:pt>
                <c:pt idx="78">
                  <c:v>115.0</c:v>
                </c:pt>
                <c:pt idx="79">
                  <c:v>118.0</c:v>
                </c:pt>
                <c:pt idx="80">
                  <c:v>108.0</c:v>
                </c:pt>
                <c:pt idx="81">
                  <c:v>123.0</c:v>
                </c:pt>
                <c:pt idx="82">
                  <c:v>115.0</c:v>
                </c:pt>
                <c:pt idx="83">
                  <c:v>117.0</c:v>
                </c:pt>
                <c:pt idx="85">
                  <c:v>97.0</c:v>
                </c:pt>
                <c:pt idx="86">
                  <c:v>111.0</c:v>
                </c:pt>
                <c:pt idx="89">
                  <c:v>115.0</c:v>
                </c:pt>
                <c:pt idx="90">
                  <c:v>108.0</c:v>
                </c:pt>
                <c:pt idx="91">
                  <c:v>112.0</c:v>
                </c:pt>
                <c:pt idx="92">
                  <c:v>152.0</c:v>
                </c:pt>
                <c:pt idx="94">
                  <c:v>165.0</c:v>
                </c:pt>
                <c:pt idx="95">
                  <c:v>146.0</c:v>
                </c:pt>
                <c:pt idx="97">
                  <c:v>157.0</c:v>
                </c:pt>
                <c:pt idx="98">
                  <c:v>153.0</c:v>
                </c:pt>
                <c:pt idx="99">
                  <c:v>128.0</c:v>
                </c:pt>
                <c:pt idx="102">
                  <c:v>115.0</c:v>
                </c:pt>
                <c:pt idx="103">
                  <c:v>132.0</c:v>
                </c:pt>
                <c:pt idx="104">
                  <c:v>114.0</c:v>
                </c:pt>
                <c:pt idx="105">
                  <c:v>93.0</c:v>
                </c:pt>
                <c:pt idx="106">
                  <c:v>130.0</c:v>
                </c:pt>
                <c:pt idx="107">
                  <c:v>93.0</c:v>
                </c:pt>
                <c:pt idx="108">
                  <c:v>125.0</c:v>
                </c:pt>
                <c:pt idx="109">
                  <c:v>125.0</c:v>
                </c:pt>
                <c:pt idx="110">
                  <c:v>148.0</c:v>
                </c:pt>
                <c:pt idx="111">
                  <c:v>142.0</c:v>
                </c:pt>
                <c:pt idx="112">
                  <c:v>147.0</c:v>
                </c:pt>
                <c:pt idx="113">
                  <c:v>156.0</c:v>
                </c:pt>
                <c:pt idx="114">
                  <c:v>144.0</c:v>
                </c:pt>
                <c:pt idx="115">
                  <c:v>117.0</c:v>
                </c:pt>
                <c:pt idx="116">
                  <c:v>127.0</c:v>
                </c:pt>
                <c:pt idx="117">
                  <c:v>153.0</c:v>
                </c:pt>
                <c:pt idx="119">
                  <c:v>142.0</c:v>
                </c:pt>
                <c:pt idx="121">
                  <c:v>145.0</c:v>
                </c:pt>
                <c:pt idx="122">
                  <c:v>131.0</c:v>
                </c:pt>
                <c:pt idx="123">
                  <c:v>127.0</c:v>
                </c:pt>
                <c:pt idx="124">
                  <c:v>101.0</c:v>
                </c:pt>
                <c:pt idx="125">
                  <c:v>122.0</c:v>
                </c:pt>
                <c:pt idx="126">
                  <c:v>149.0</c:v>
                </c:pt>
                <c:pt idx="127">
                  <c:v>126.0</c:v>
                </c:pt>
                <c:pt idx="128">
                  <c:v>57.0</c:v>
                </c:pt>
                <c:pt idx="129">
                  <c:v>59.0</c:v>
                </c:pt>
                <c:pt idx="130">
                  <c:v>79.0</c:v>
                </c:pt>
                <c:pt idx="131">
                  <c:v>73.0</c:v>
                </c:pt>
                <c:pt idx="132">
                  <c:v>53.0</c:v>
                </c:pt>
                <c:pt idx="133">
                  <c:v>47.0</c:v>
                </c:pt>
                <c:pt idx="134">
                  <c:v>62.0</c:v>
                </c:pt>
                <c:pt idx="135">
                  <c:v>67.0</c:v>
                </c:pt>
                <c:pt idx="136">
                  <c:v>73.0</c:v>
                </c:pt>
                <c:pt idx="137">
                  <c:v>82.0</c:v>
                </c:pt>
              </c:numCache>
            </c:numRef>
          </c:xVal>
          <c:yVal>
            <c:numRef>
              <c:f>Regressions!$AA$4:$AA$141</c:f>
              <c:numCache>
                <c:formatCode>General</c:formatCode>
                <c:ptCount val="138"/>
                <c:pt idx="92">
                  <c:v>4.3</c:v>
                </c:pt>
                <c:pt idx="93">
                  <c:v>7.26</c:v>
                </c:pt>
                <c:pt idx="94">
                  <c:v>7.0</c:v>
                </c:pt>
                <c:pt idx="95">
                  <c:v>5.17</c:v>
                </c:pt>
                <c:pt idx="96">
                  <c:v>6.04</c:v>
                </c:pt>
                <c:pt idx="97">
                  <c:v>5.81</c:v>
                </c:pt>
                <c:pt idx="98">
                  <c:v>5.16</c:v>
                </c:pt>
                <c:pt idx="99">
                  <c:v>4.76</c:v>
                </c:pt>
                <c:pt idx="100">
                  <c:v>5.74</c:v>
                </c:pt>
                <c:pt idx="101">
                  <c:v>10.58</c:v>
                </c:pt>
                <c:pt idx="102">
                  <c:v>4.11</c:v>
                </c:pt>
                <c:pt idx="103">
                  <c:v>3.12</c:v>
                </c:pt>
                <c:pt idx="104">
                  <c:v>2.42</c:v>
                </c:pt>
                <c:pt idx="105">
                  <c:v>1.78</c:v>
                </c:pt>
                <c:pt idx="106">
                  <c:v>6.26</c:v>
                </c:pt>
                <c:pt idx="107">
                  <c:v>0.65</c:v>
                </c:pt>
                <c:pt idx="108">
                  <c:v>2.53</c:v>
                </c:pt>
                <c:pt idx="109">
                  <c:v>1.78</c:v>
                </c:pt>
                <c:pt idx="110">
                  <c:v>6.58</c:v>
                </c:pt>
                <c:pt idx="111">
                  <c:v>5.49</c:v>
                </c:pt>
                <c:pt idx="112">
                  <c:v>5.2</c:v>
                </c:pt>
                <c:pt idx="113">
                  <c:v>6.61</c:v>
                </c:pt>
                <c:pt idx="114">
                  <c:v>5.68</c:v>
                </c:pt>
                <c:pt idx="115">
                  <c:v>3.35</c:v>
                </c:pt>
                <c:pt idx="116">
                  <c:v>2.8</c:v>
                </c:pt>
                <c:pt idx="117">
                  <c:v>6.86</c:v>
                </c:pt>
                <c:pt idx="118">
                  <c:v>5.86</c:v>
                </c:pt>
                <c:pt idx="119">
                  <c:v>5.23</c:v>
                </c:pt>
                <c:pt idx="120">
                  <c:v>5.41</c:v>
                </c:pt>
                <c:pt idx="121">
                  <c:v>7.15</c:v>
                </c:pt>
                <c:pt idx="122">
                  <c:v>3.05</c:v>
                </c:pt>
                <c:pt idx="123">
                  <c:v>3.23</c:v>
                </c:pt>
                <c:pt idx="124">
                  <c:v>2.03</c:v>
                </c:pt>
                <c:pt idx="125">
                  <c:v>4.37</c:v>
                </c:pt>
                <c:pt idx="126">
                  <c:v>6.44</c:v>
                </c:pt>
                <c:pt idx="127">
                  <c:v>2.97</c:v>
                </c:pt>
              </c:numCache>
            </c:numRef>
          </c:yVal>
          <c:smooth val="0"/>
        </c:ser>
        <c:dLbls>
          <c:showLegendKey val="0"/>
          <c:showVal val="0"/>
          <c:showCatName val="0"/>
          <c:showSerName val="0"/>
          <c:showPercent val="0"/>
          <c:showBubbleSize val="0"/>
        </c:dLbls>
        <c:axId val="-2043059664"/>
        <c:axId val="-2043054864"/>
      </c:scatterChart>
      <c:valAx>
        <c:axId val="-2043059664"/>
        <c:scaling>
          <c:orientation val="minMax"/>
        </c:scaling>
        <c:delete val="0"/>
        <c:axPos val="b"/>
        <c:title>
          <c:tx>
            <c:rich>
              <a:bodyPr/>
              <a:lstStyle/>
              <a:p>
                <a:pPr>
                  <a:defRPr/>
                </a:pPr>
                <a:r>
                  <a:rPr lang="en-US"/>
                  <a:t>No of Days (increments)</a:t>
                </a:r>
              </a:p>
            </c:rich>
          </c:tx>
          <c:overlay val="0"/>
        </c:title>
        <c:numFmt formatCode="General" sourceLinked="1"/>
        <c:majorTickMark val="out"/>
        <c:minorTickMark val="none"/>
        <c:tickLblPos val="nextTo"/>
        <c:crossAx val="-2043054864"/>
        <c:crosses val="autoZero"/>
        <c:crossBetween val="midCat"/>
      </c:valAx>
      <c:valAx>
        <c:axId val="-2043054864"/>
        <c:scaling>
          <c:orientation val="minMax"/>
        </c:scaling>
        <c:delete val="0"/>
        <c:axPos val="l"/>
        <c:majorGridlines/>
        <c:title>
          <c:tx>
            <c:rich>
              <a:bodyPr rot="-5400000" vert="horz"/>
              <a:lstStyle/>
              <a:p>
                <a:pPr>
                  <a:defRPr/>
                </a:pPr>
                <a:r>
                  <a:rPr lang="en-US"/>
                  <a:t>Fish Wt (g)</a:t>
                </a:r>
              </a:p>
            </c:rich>
          </c:tx>
          <c:overlay val="0"/>
        </c:title>
        <c:numFmt formatCode="General" sourceLinked="1"/>
        <c:majorTickMark val="out"/>
        <c:minorTickMark val="none"/>
        <c:tickLblPos val="nextTo"/>
        <c:crossAx val="-204305966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Regressions!$AL$3</c:f>
              <c:strCache>
                <c:ptCount val="1"/>
                <c:pt idx="0">
                  <c:v>Issaquah Wt</c:v>
                </c:pt>
              </c:strCache>
            </c:strRef>
          </c:tx>
          <c:spPr>
            <a:ln w="19050">
              <a:noFill/>
            </a:ln>
          </c:spPr>
          <c:xVal>
            <c:numRef>
              <c:f>Regressions!$AK$4:$AK$105</c:f>
              <c:numCache>
                <c:formatCode>General</c:formatCode>
                <c:ptCount val="102"/>
                <c:pt idx="0">
                  <c:v>432.855</c:v>
                </c:pt>
                <c:pt idx="1">
                  <c:v>478.006</c:v>
                </c:pt>
                <c:pt idx="2">
                  <c:v>431.358</c:v>
                </c:pt>
                <c:pt idx="3">
                  <c:v>433.465</c:v>
                </c:pt>
                <c:pt idx="4">
                  <c:v>387.899</c:v>
                </c:pt>
                <c:pt idx="5">
                  <c:v>507.006</c:v>
                </c:pt>
                <c:pt idx="6">
                  <c:v>466.933</c:v>
                </c:pt>
                <c:pt idx="7">
                  <c:v>400.155</c:v>
                </c:pt>
                <c:pt idx="8">
                  <c:v>463.653</c:v>
                </c:pt>
                <c:pt idx="9">
                  <c:v>488.954</c:v>
                </c:pt>
                <c:pt idx="10">
                  <c:v>462.873</c:v>
                </c:pt>
                <c:pt idx="11">
                  <c:v>364.247</c:v>
                </c:pt>
                <c:pt idx="12">
                  <c:v>466.628</c:v>
                </c:pt>
                <c:pt idx="13">
                  <c:v>437.192</c:v>
                </c:pt>
                <c:pt idx="14">
                  <c:v>419.711</c:v>
                </c:pt>
                <c:pt idx="15">
                  <c:v>452.93</c:v>
                </c:pt>
                <c:pt idx="16">
                  <c:v>417.369</c:v>
                </c:pt>
                <c:pt idx="17">
                  <c:v>479.481</c:v>
                </c:pt>
                <c:pt idx="18">
                  <c:v>416.089</c:v>
                </c:pt>
                <c:pt idx="19">
                  <c:v>445.147</c:v>
                </c:pt>
                <c:pt idx="20">
                  <c:v>477.047</c:v>
                </c:pt>
                <c:pt idx="21">
                  <c:v>418.817</c:v>
                </c:pt>
                <c:pt idx="22">
                  <c:v>372.843</c:v>
                </c:pt>
                <c:pt idx="23">
                  <c:v>397.302</c:v>
                </c:pt>
                <c:pt idx="24">
                  <c:v>412.978</c:v>
                </c:pt>
                <c:pt idx="25">
                  <c:v>384.449</c:v>
                </c:pt>
                <c:pt idx="26">
                  <c:v>413.674</c:v>
                </c:pt>
                <c:pt idx="27">
                  <c:v>395.513</c:v>
                </c:pt>
                <c:pt idx="28">
                  <c:v>409.216</c:v>
                </c:pt>
                <c:pt idx="29">
                  <c:v>396.02</c:v>
                </c:pt>
                <c:pt idx="30">
                  <c:v>513.904</c:v>
                </c:pt>
                <c:pt idx="31">
                  <c:v>501.587</c:v>
                </c:pt>
                <c:pt idx="32">
                  <c:v>551.681</c:v>
                </c:pt>
                <c:pt idx="33">
                  <c:v>530.563</c:v>
                </c:pt>
                <c:pt idx="34">
                  <c:v>549.205</c:v>
                </c:pt>
                <c:pt idx="35">
                  <c:v>560.462</c:v>
                </c:pt>
                <c:pt idx="36">
                  <c:v>489.298</c:v>
                </c:pt>
                <c:pt idx="37">
                  <c:v>487.554</c:v>
                </c:pt>
                <c:pt idx="38">
                  <c:v>531.115</c:v>
                </c:pt>
                <c:pt idx="39">
                  <c:v>522.3680000000001</c:v>
                </c:pt>
                <c:pt idx="40">
                  <c:v>394.903</c:v>
                </c:pt>
                <c:pt idx="41">
                  <c:v>372.61</c:v>
                </c:pt>
                <c:pt idx="42">
                  <c:v>383.164</c:v>
                </c:pt>
                <c:pt idx="43">
                  <c:v>460.099</c:v>
                </c:pt>
                <c:pt idx="44">
                  <c:v>435.478</c:v>
                </c:pt>
                <c:pt idx="45">
                  <c:v>419.188</c:v>
                </c:pt>
                <c:pt idx="46">
                  <c:v>475.398</c:v>
                </c:pt>
                <c:pt idx="47">
                  <c:v>421.192</c:v>
                </c:pt>
                <c:pt idx="48">
                  <c:v>475.044</c:v>
                </c:pt>
                <c:pt idx="50">
                  <c:v>423.184</c:v>
                </c:pt>
                <c:pt idx="51">
                  <c:v>367.391</c:v>
                </c:pt>
                <c:pt idx="52">
                  <c:v>439.904</c:v>
                </c:pt>
                <c:pt idx="53">
                  <c:v>444.107</c:v>
                </c:pt>
                <c:pt idx="54">
                  <c:v>387.485</c:v>
                </c:pt>
                <c:pt idx="55">
                  <c:v>442.931</c:v>
                </c:pt>
                <c:pt idx="56">
                  <c:v>453.898</c:v>
                </c:pt>
                <c:pt idx="57">
                  <c:v>441.97</c:v>
                </c:pt>
                <c:pt idx="58">
                  <c:v>466.092</c:v>
                </c:pt>
                <c:pt idx="59">
                  <c:v>470.007</c:v>
                </c:pt>
                <c:pt idx="60">
                  <c:v>557.905</c:v>
                </c:pt>
                <c:pt idx="62">
                  <c:v>440.399</c:v>
                </c:pt>
                <c:pt idx="63">
                  <c:v>546.5069999999999</c:v>
                </c:pt>
                <c:pt idx="64">
                  <c:v>446.185</c:v>
                </c:pt>
                <c:pt idx="65">
                  <c:v>517.052</c:v>
                </c:pt>
                <c:pt idx="66">
                  <c:v>447.09</c:v>
                </c:pt>
                <c:pt idx="67">
                  <c:v>511.773</c:v>
                </c:pt>
                <c:pt idx="68">
                  <c:v>482.369</c:v>
                </c:pt>
                <c:pt idx="69">
                  <c:v>558.046</c:v>
                </c:pt>
                <c:pt idx="70">
                  <c:v>472.879</c:v>
                </c:pt>
                <c:pt idx="71">
                  <c:v>503.586</c:v>
                </c:pt>
                <c:pt idx="72">
                  <c:v>492.043</c:v>
                </c:pt>
                <c:pt idx="73">
                  <c:v>532.442</c:v>
                </c:pt>
                <c:pt idx="74">
                  <c:v>479.924</c:v>
                </c:pt>
                <c:pt idx="75">
                  <c:v>440.977</c:v>
                </c:pt>
                <c:pt idx="76">
                  <c:v>467.787</c:v>
                </c:pt>
                <c:pt idx="77">
                  <c:v>441.225</c:v>
                </c:pt>
                <c:pt idx="78">
                  <c:v>511.848</c:v>
                </c:pt>
                <c:pt idx="79">
                  <c:v>559.794</c:v>
                </c:pt>
                <c:pt idx="80">
                  <c:v>497.266</c:v>
                </c:pt>
                <c:pt idx="81">
                  <c:v>596.251</c:v>
                </c:pt>
                <c:pt idx="82">
                  <c:v>524.121</c:v>
                </c:pt>
                <c:pt idx="83">
                  <c:v>537.668</c:v>
                </c:pt>
                <c:pt idx="85">
                  <c:v>475.873</c:v>
                </c:pt>
                <c:pt idx="86">
                  <c:v>532.071</c:v>
                </c:pt>
                <c:pt idx="89">
                  <c:v>528.575</c:v>
                </c:pt>
                <c:pt idx="90">
                  <c:v>509.213</c:v>
                </c:pt>
                <c:pt idx="91">
                  <c:v>536.407</c:v>
                </c:pt>
                <c:pt idx="92">
                  <c:v>369.482</c:v>
                </c:pt>
                <c:pt idx="93">
                  <c:v>373.461</c:v>
                </c:pt>
                <c:pt idx="94">
                  <c:v>419.719</c:v>
                </c:pt>
                <c:pt idx="95">
                  <c:v>412.639</c:v>
                </c:pt>
                <c:pt idx="96">
                  <c:v>348.578</c:v>
                </c:pt>
                <c:pt idx="97">
                  <c:v>342.18</c:v>
                </c:pt>
                <c:pt idx="98">
                  <c:v>383.89</c:v>
                </c:pt>
                <c:pt idx="99">
                  <c:v>403.642</c:v>
                </c:pt>
                <c:pt idx="100">
                  <c:v>409.535</c:v>
                </c:pt>
                <c:pt idx="101">
                  <c:v>442.509</c:v>
                </c:pt>
              </c:numCache>
            </c:numRef>
          </c:xVal>
          <c:yVal>
            <c:numRef>
              <c:f>Regressions!$AL$4:$AL$105</c:f>
              <c:numCache>
                <c:formatCode>General</c:formatCode>
                <c:ptCount val="102"/>
                <c:pt idx="0">
                  <c:v>2.51</c:v>
                </c:pt>
                <c:pt idx="1">
                  <c:v>3.41</c:v>
                </c:pt>
                <c:pt idx="2">
                  <c:v>2.0</c:v>
                </c:pt>
                <c:pt idx="3">
                  <c:v>2.1</c:v>
                </c:pt>
                <c:pt idx="4">
                  <c:v>1.69</c:v>
                </c:pt>
                <c:pt idx="5">
                  <c:v>4.07</c:v>
                </c:pt>
                <c:pt idx="6">
                  <c:v>3.55</c:v>
                </c:pt>
                <c:pt idx="7">
                  <c:v>1.71</c:v>
                </c:pt>
                <c:pt idx="8">
                  <c:v>2.97</c:v>
                </c:pt>
                <c:pt idx="9">
                  <c:v>2.77</c:v>
                </c:pt>
              </c:numCache>
            </c:numRef>
          </c:yVal>
          <c:smooth val="0"/>
        </c:ser>
        <c:ser>
          <c:idx val="1"/>
          <c:order val="1"/>
          <c:tx>
            <c:strRef>
              <c:f>Regressions!$AM$3</c:f>
              <c:strCache>
                <c:ptCount val="1"/>
                <c:pt idx="0">
                  <c:v>Jenkins Wt</c:v>
                </c:pt>
              </c:strCache>
            </c:strRef>
          </c:tx>
          <c:spPr>
            <a:ln w="19050">
              <a:noFill/>
            </a:ln>
          </c:spPr>
          <c:xVal>
            <c:numRef>
              <c:f>Regressions!$AK$4:$AK$105</c:f>
              <c:numCache>
                <c:formatCode>General</c:formatCode>
                <c:ptCount val="102"/>
                <c:pt idx="0">
                  <c:v>432.855</c:v>
                </c:pt>
                <c:pt idx="1">
                  <c:v>478.006</c:v>
                </c:pt>
                <c:pt idx="2">
                  <c:v>431.358</c:v>
                </c:pt>
                <c:pt idx="3">
                  <c:v>433.465</c:v>
                </c:pt>
                <c:pt idx="4">
                  <c:v>387.899</c:v>
                </c:pt>
                <c:pt idx="5">
                  <c:v>507.006</c:v>
                </c:pt>
                <c:pt idx="6">
                  <c:v>466.933</c:v>
                </c:pt>
                <c:pt idx="7">
                  <c:v>400.155</c:v>
                </c:pt>
                <c:pt idx="8">
                  <c:v>463.653</c:v>
                </c:pt>
                <c:pt idx="9">
                  <c:v>488.954</c:v>
                </c:pt>
                <c:pt idx="10">
                  <c:v>462.873</c:v>
                </c:pt>
                <c:pt idx="11">
                  <c:v>364.247</c:v>
                </c:pt>
                <c:pt idx="12">
                  <c:v>466.628</c:v>
                </c:pt>
                <c:pt idx="13">
                  <c:v>437.192</c:v>
                </c:pt>
                <c:pt idx="14">
                  <c:v>419.711</c:v>
                </c:pt>
                <c:pt idx="15">
                  <c:v>452.93</c:v>
                </c:pt>
                <c:pt idx="16">
                  <c:v>417.369</c:v>
                </c:pt>
                <c:pt idx="17">
                  <c:v>479.481</c:v>
                </c:pt>
                <c:pt idx="18">
                  <c:v>416.089</c:v>
                </c:pt>
                <c:pt idx="19">
                  <c:v>445.147</c:v>
                </c:pt>
                <c:pt idx="20">
                  <c:v>477.047</c:v>
                </c:pt>
                <c:pt idx="21">
                  <c:v>418.817</c:v>
                </c:pt>
                <c:pt idx="22">
                  <c:v>372.843</c:v>
                </c:pt>
                <c:pt idx="23">
                  <c:v>397.302</c:v>
                </c:pt>
                <c:pt idx="24">
                  <c:v>412.978</c:v>
                </c:pt>
                <c:pt idx="25">
                  <c:v>384.449</c:v>
                </c:pt>
                <c:pt idx="26">
                  <c:v>413.674</c:v>
                </c:pt>
                <c:pt idx="27">
                  <c:v>395.513</c:v>
                </c:pt>
                <c:pt idx="28">
                  <c:v>409.216</c:v>
                </c:pt>
                <c:pt idx="29">
                  <c:v>396.02</c:v>
                </c:pt>
                <c:pt idx="30">
                  <c:v>513.904</c:v>
                </c:pt>
                <c:pt idx="31">
                  <c:v>501.587</c:v>
                </c:pt>
                <c:pt idx="32">
                  <c:v>551.681</c:v>
                </c:pt>
                <c:pt idx="33">
                  <c:v>530.563</c:v>
                </c:pt>
                <c:pt idx="34">
                  <c:v>549.205</c:v>
                </c:pt>
                <c:pt idx="35">
                  <c:v>560.462</c:v>
                </c:pt>
                <c:pt idx="36">
                  <c:v>489.298</c:v>
                </c:pt>
                <c:pt idx="37">
                  <c:v>487.554</c:v>
                </c:pt>
                <c:pt idx="38">
                  <c:v>531.115</c:v>
                </c:pt>
                <c:pt idx="39">
                  <c:v>522.3680000000001</c:v>
                </c:pt>
                <c:pt idx="40">
                  <c:v>394.903</c:v>
                </c:pt>
                <c:pt idx="41">
                  <c:v>372.61</c:v>
                </c:pt>
                <c:pt idx="42">
                  <c:v>383.164</c:v>
                </c:pt>
                <c:pt idx="43">
                  <c:v>460.099</c:v>
                </c:pt>
                <c:pt idx="44">
                  <c:v>435.478</c:v>
                </c:pt>
                <c:pt idx="45">
                  <c:v>419.188</c:v>
                </c:pt>
                <c:pt idx="46">
                  <c:v>475.398</c:v>
                </c:pt>
                <c:pt idx="47">
                  <c:v>421.192</c:v>
                </c:pt>
                <c:pt idx="48">
                  <c:v>475.044</c:v>
                </c:pt>
                <c:pt idx="50">
                  <c:v>423.184</c:v>
                </c:pt>
                <c:pt idx="51">
                  <c:v>367.391</c:v>
                </c:pt>
                <c:pt idx="52">
                  <c:v>439.904</c:v>
                </c:pt>
                <c:pt idx="53">
                  <c:v>444.107</c:v>
                </c:pt>
                <c:pt idx="54">
                  <c:v>387.485</c:v>
                </c:pt>
                <c:pt idx="55">
                  <c:v>442.931</c:v>
                </c:pt>
                <c:pt idx="56">
                  <c:v>453.898</c:v>
                </c:pt>
                <c:pt idx="57">
                  <c:v>441.97</c:v>
                </c:pt>
                <c:pt idx="58">
                  <c:v>466.092</c:v>
                </c:pt>
                <c:pt idx="59">
                  <c:v>470.007</c:v>
                </c:pt>
                <c:pt idx="60">
                  <c:v>557.905</c:v>
                </c:pt>
                <c:pt idx="62">
                  <c:v>440.399</c:v>
                </c:pt>
                <c:pt idx="63">
                  <c:v>546.5069999999999</c:v>
                </c:pt>
                <c:pt idx="64">
                  <c:v>446.185</c:v>
                </c:pt>
                <c:pt idx="65">
                  <c:v>517.052</c:v>
                </c:pt>
                <c:pt idx="66">
                  <c:v>447.09</c:v>
                </c:pt>
                <c:pt idx="67">
                  <c:v>511.773</c:v>
                </c:pt>
                <c:pt idx="68">
                  <c:v>482.369</c:v>
                </c:pt>
                <c:pt idx="69">
                  <c:v>558.046</c:v>
                </c:pt>
                <c:pt idx="70">
                  <c:v>472.879</c:v>
                </c:pt>
                <c:pt idx="71">
                  <c:v>503.586</c:v>
                </c:pt>
                <c:pt idx="72">
                  <c:v>492.043</c:v>
                </c:pt>
                <c:pt idx="73">
                  <c:v>532.442</c:v>
                </c:pt>
                <c:pt idx="74">
                  <c:v>479.924</c:v>
                </c:pt>
                <c:pt idx="75">
                  <c:v>440.977</c:v>
                </c:pt>
                <c:pt idx="76">
                  <c:v>467.787</c:v>
                </c:pt>
                <c:pt idx="77">
                  <c:v>441.225</c:v>
                </c:pt>
                <c:pt idx="78">
                  <c:v>511.848</c:v>
                </c:pt>
                <c:pt idx="79">
                  <c:v>559.794</c:v>
                </c:pt>
                <c:pt idx="80">
                  <c:v>497.266</c:v>
                </c:pt>
                <c:pt idx="81">
                  <c:v>596.251</c:v>
                </c:pt>
                <c:pt idx="82">
                  <c:v>524.121</c:v>
                </c:pt>
                <c:pt idx="83">
                  <c:v>537.668</c:v>
                </c:pt>
                <c:pt idx="85">
                  <c:v>475.873</c:v>
                </c:pt>
                <c:pt idx="86">
                  <c:v>532.071</c:v>
                </c:pt>
                <c:pt idx="89">
                  <c:v>528.575</c:v>
                </c:pt>
                <c:pt idx="90">
                  <c:v>509.213</c:v>
                </c:pt>
                <c:pt idx="91">
                  <c:v>536.407</c:v>
                </c:pt>
                <c:pt idx="92">
                  <c:v>369.482</c:v>
                </c:pt>
                <c:pt idx="93">
                  <c:v>373.461</c:v>
                </c:pt>
                <c:pt idx="94">
                  <c:v>419.719</c:v>
                </c:pt>
                <c:pt idx="95">
                  <c:v>412.639</c:v>
                </c:pt>
                <c:pt idx="96">
                  <c:v>348.578</c:v>
                </c:pt>
                <c:pt idx="97">
                  <c:v>342.18</c:v>
                </c:pt>
                <c:pt idx="98">
                  <c:v>383.89</c:v>
                </c:pt>
                <c:pt idx="99">
                  <c:v>403.642</c:v>
                </c:pt>
                <c:pt idx="100">
                  <c:v>409.535</c:v>
                </c:pt>
                <c:pt idx="101">
                  <c:v>442.509</c:v>
                </c:pt>
              </c:numCache>
            </c:numRef>
          </c:xVal>
          <c:yVal>
            <c:numRef>
              <c:f>Regressions!$AM$4:$AM$105</c:f>
              <c:numCache>
                <c:formatCode>General</c:formatCode>
                <c:ptCount val="102"/>
                <c:pt idx="10">
                  <c:v>2.93</c:v>
                </c:pt>
                <c:pt idx="11">
                  <c:v>1.07</c:v>
                </c:pt>
                <c:pt idx="12">
                  <c:v>2.06</c:v>
                </c:pt>
                <c:pt idx="13">
                  <c:v>2.72</c:v>
                </c:pt>
                <c:pt idx="14">
                  <c:v>1.8</c:v>
                </c:pt>
                <c:pt idx="15">
                  <c:v>1.76</c:v>
                </c:pt>
                <c:pt idx="16">
                  <c:v>1.65</c:v>
                </c:pt>
                <c:pt idx="17">
                  <c:v>2.4</c:v>
                </c:pt>
                <c:pt idx="18">
                  <c:v>2.58</c:v>
                </c:pt>
                <c:pt idx="19">
                  <c:v>3.27</c:v>
                </c:pt>
              </c:numCache>
            </c:numRef>
          </c:yVal>
          <c:smooth val="0"/>
        </c:ser>
        <c:ser>
          <c:idx val="2"/>
          <c:order val="2"/>
          <c:tx>
            <c:strRef>
              <c:f>Regressions!$AN$3</c:f>
              <c:strCache>
                <c:ptCount val="1"/>
                <c:pt idx="0">
                  <c:v>Church Wt</c:v>
                </c:pt>
              </c:strCache>
            </c:strRef>
          </c:tx>
          <c:spPr>
            <a:ln w="19050">
              <a:noFill/>
            </a:ln>
          </c:spPr>
          <c:xVal>
            <c:numRef>
              <c:f>Regressions!$AK$4:$AK$105</c:f>
              <c:numCache>
                <c:formatCode>General</c:formatCode>
                <c:ptCount val="102"/>
                <c:pt idx="0">
                  <c:v>432.855</c:v>
                </c:pt>
                <c:pt idx="1">
                  <c:v>478.006</c:v>
                </c:pt>
                <c:pt idx="2">
                  <c:v>431.358</c:v>
                </c:pt>
                <c:pt idx="3">
                  <c:v>433.465</c:v>
                </c:pt>
                <c:pt idx="4">
                  <c:v>387.899</c:v>
                </c:pt>
                <c:pt idx="5">
                  <c:v>507.006</c:v>
                </c:pt>
                <c:pt idx="6">
                  <c:v>466.933</c:v>
                </c:pt>
                <c:pt idx="7">
                  <c:v>400.155</c:v>
                </c:pt>
                <c:pt idx="8">
                  <c:v>463.653</c:v>
                </c:pt>
                <c:pt idx="9">
                  <c:v>488.954</c:v>
                </c:pt>
                <c:pt idx="10">
                  <c:v>462.873</c:v>
                </c:pt>
                <c:pt idx="11">
                  <c:v>364.247</c:v>
                </c:pt>
                <c:pt idx="12">
                  <c:v>466.628</c:v>
                </c:pt>
                <c:pt idx="13">
                  <c:v>437.192</c:v>
                </c:pt>
                <c:pt idx="14">
                  <c:v>419.711</c:v>
                </c:pt>
                <c:pt idx="15">
                  <c:v>452.93</c:v>
                </c:pt>
                <c:pt idx="16">
                  <c:v>417.369</c:v>
                </c:pt>
                <c:pt idx="17">
                  <c:v>479.481</c:v>
                </c:pt>
                <c:pt idx="18">
                  <c:v>416.089</c:v>
                </c:pt>
                <c:pt idx="19">
                  <c:v>445.147</c:v>
                </c:pt>
                <c:pt idx="20">
                  <c:v>477.047</c:v>
                </c:pt>
                <c:pt idx="21">
                  <c:v>418.817</c:v>
                </c:pt>
                <c:pt idx="22">
                  <c:v>372.843</c:v>
                </c:pt>
                <c:pt idx="23">
                  <c:v>397.302</c:v>
                </c:pt>
                <c:pt idx="24">
                  <c:v>412.978</c:v>
                </c:pt>
                <c:pt idx="25">
                  <c:v>384.449</c:v>
                </c:pt>
                <c:pt idx="26">
                  <c:v>413.674</c:v>
                </c:pt>
                <c:pt idx="27">
                  <c:v>395.513</c:v>
                </c:pt>
                <c:pt idx="28">
                  <c:v>409.216</c:v>
                </c:pt>
                <c:pt idx="29">
                  <c:v>396.02</c:v>
                </c:pt>
                <c:pt idx="30">
                  <c:v>513.904</c:v>
                </c:pt>
                <c:pt idx="31">
                  <c:v>501.587</c:v>
                </c:pt>
                <c:pt idx="32">
                  <c:v>551.681</c:v>
                </c:pt>
                <c:pt idx="33">
                  <c:v>530.563</c:v>
                </c:pt>
                <c:pt idx="34">
                  <c:v>549.205</c:v>
                </c:pt>
                <c:pt idx="35">
                  <c:v>560.462</c:v>
                </c:pt>
                <c:pt idx="36">
                  <c:v>489.298</c:v>
                </c:pt>
                <c:pt idx="37">
                  <c:v>487.554</c:v>
                </c:pt>
                <c:pt idx="38">
                  <c:v>531.115</c:v>
                </c:pt>
                <c:pt idx="39">
                  <c:v>522.3680000000001</c:v>
                </c:pt>
                <c:pt idx="40">
                  <c:v>394.903</c:v>
                </c:pt>
                <c:pt idx="41">
                  <c:v>372.61</c:v>
                </c:pt>
                <c:pt idx="42">
                  <c:v>383.164</c:v>
                </c:pt>
                <c:pt idx="43">
                  <c:v>460.099</c:v>
                </c:pt>
                <c:pt idx="44">
                  <c:v>435.478</c:v>
                </c:pt>
                <c:pt idx="45">
                  <c:v>419.188</c:v>
                </c:pt>
                <c:pt idx="46">
                  <c:v>475.398</c:v>
                </c:pt>
                <c:pt idx="47">
                  <c:v>421.192</c:v>
                </c:pt>
                <c:pt idx="48">
                  <c:v>475.044</c:v>
                </c:pt>
                <c:pt idx="50">
                  <c:v>423.184</c:v>
                </c:pt>
                <c:pt idx="51">
                  <c:v>367.391</c:v>
                </c:pt>
                <c:pt idx="52">
                  <c:v>439.904</c:v>
                </c:pt>
                <c:pt idx="53">
                  <c:v>444.107</c:v>
                </c:pt>
                <c:pt idx="54">
                  <c:v>387.485</c:v>
                </c:pt>
                <c:pt idx="55">
                  <c:v>442.931</c:v>
                </c:pt>
                <c:pt idx="56">
                  <c:v>453.898</c:v>
                </c:pt>
                <c:pt idx="57">
                  <c:v>441.97</c:v>
                </c:pt>
                <c:pt idx="58">
                  <c:v>466.092</c:v>
                </c:pt>
                <c:pt idx="59">
                  <c:v>470.007</c:v>
                </c:pt>
                <c:pt idx="60">
                  <c:v>557.905</c:v>
                </c:pt>
                <c:pt idx="62">
                  <c:v>440.399</c:v>
                </c:pt>
                <c:pt idx="63">
                  <c:v>546.5069999999999</c:v>
                </c:pt>
                <c:pt idx="64">
                  <c:v>446.185</c:v>
                </c:pt>
                <c:pt idx="65">
                  <c:v>517.052</c:v>
                </c:pt>
                <c:pt idx="66">
                  <c:v>447.09</c:v>
                </c:pt>
                <c:pt idx="67">
                  <c:v>511.773</c:v>
                </c:pt>
                <c:pt idx="68">
                  <c:v>482.369</c:v>
                </c:pt>
                <c:pt idx="69">
                  <c:v>558.046</c:v>
                </c:pt>
                <c:pt idx="70">
                  <c:v>472.879</c:v>
                </c:pt>
                <c:pt idx="71">
                  <c:v>503.586</c:v>
                </c:pt>
                <c:pt idx="72">
                  <c:v>492.043</c:v>
                </c:pt>
                <c:pt idx="73">
                  <c:v>532.442</c:v>
                </c:pt>
                <c:pt idx="74">
                  <c:v>479.924</c:v>
                </c:pt>
                <c:pt idx="75">
                  <c:v>440.977</c:v>
                </c:pt>
                <c:pt idx="76">
                  <c:v>467.787</c:v>
                </c:pt>
                <c:pt idx="77">
                  <c:v>441.225</c:v>
                </c:pt>
                <c:pt idx="78">
                  <c:v>511.848</c:v>
                </c:pt>
                <c:pt idx="79">
                  <c:v>559.794</c:v>
                </c:pt>
                <c:pt idx="80">
                  <c:v>497.266</c:v>
                </c:pt>
                <c:pt idx="81">
                  <c:v>596.251</c:v>
                </c:pt>
                <c:pt idx="82">
                  <c:v>524.121</c:v>
                </c:pt>
                <c:pt idx="83">
                  <c:v>537.668</c:v>
                </c:pt>
                <c:pt idx="85">
                  <c:v>475.873</c:v>
                </c:pt>
                <c:pt idx="86">
                  <c:v>532.071</c:v>
                </c:pt>
                <c:pt idx="89">
                  <c:v>528.575</c:v>
                </c:pt>
                <c:pt idx="90">
                  <c:v>509.213</c:v>
                </c:pt>
                <c:pt idx="91">
                  <c:v>536.407</c:v>
                </c:pt>
                <c:pt idx="92">
                  <c:v>369.482</c:v>
                </c:pt>
                <c:pt idx="93">
                  <c:v>373.461</c:v>
                </c:pt>
                <c:pt idx="94">
                  <c:v>419.719</c:v>
                </c:pt>
                <c:pt idx="95">
                  <c:v>412.639</c:v>
                </c:pt>
                <c:pt idx="96">
                  <c:v>348.578</c:v>
                </c:pt>
                <c:pt idx="97">
                  <c:v>342.18</c:v>
                </c:pt>
                <c:pt idx="98">
                  <c:v>383.89</c:v>
                </c:pt>
                <c:pt idx="99">
                  <c:v>403.642</c:v>
                </c:pt>
                <c:pt idx="100">
                  <c:v>409.535</c:v>
                </c:pt>
                <c:pt idx="101">
                  <c:v>442.509</c:v>
                </c:pt>
              </c:numCache>
            </c:numRef>
          </c:xVal>
          <c:yVal>
            <c:numRef>
              <c:f>Regressions!$AN$4:$AN$105</c:f>
              <c:numCache>
                <c:formatCode>General</c:formatCode>
                <c:ptCount val="102"/>
                <c:pt idx="20">
                  <c:v>2.18</c:v>
                </c:pt>
                <c:pt idx="21">
                  <c:v>1.86</c:v>
                </c:pt>
                <c:pt idx="22">
                  <c:v>1.22</c:v>
                </c:pt>
                <c:pt idx="23">
                  <c:v>1.8</c:v>
                </c:pt>
                <c:pt idx="24">
                  <c:v>2.32</c:v>
                </c:pt>
                <c:pt idx="25">
                  <c:v>1.99</c:v>
                </c:pt>
                <c:pt idx="26">
                  <c:v>1.9</c:v>
                </c:pt>
                <c:pt idx="27">
                  <c:v>1.78</c:v>
                </c:pt>
                <c:pt idx="28">
                  <c:v>1.38</c:v>
                </c:pt>
                <c:pt idx="29">
                  <c:v>1.95</c:v>
                </c:pt>
              </c:numCache>
            </c:numRef>
          </c:yVal>
          <c:smooth val="0"/>
        </c:ser>
        <c:ser>
          <c:idx val="3"/>
          <c:order val="3"/>
          <c:tx>
            <c:strRef>
              <c:f>Regressions!$AO$3</c:f>
              <c:strCache>
                <c:ptCount val="1"/>
                <c:pt idx="0">
                  <c:v>Longfellow Wt</c:v>
                </c:pt>
              </c:strCache>
            </c:strRef>
          </c:tx>
          <c:spPr>
            <a:ln w="19050">
              <a:noFill/>
            </a:ln>
          </c:spPr>
          <c:xVal>
            <c:numRef>
              <c:f>Regressions!$AK$4:$AK$105</c:f>
              <c:numCache>
                <c:formatCode>General</c:formatCode>
                <c:ptCount val="102"/>
                <c:pt idx="0">
                  <c:v>432.855</c:v>
                </c:pt>
                <c:pt idx="1">
                  <c:v>478.006</c:v>
                </c:pt>
                <c:pt idx="2">
                  <c:v>431.358</c:v>
                </c:pt>
                <c:pt idx="3">
                  <c:v>433.465</c:v>
                </c:pt>
                <c:pt idx="4">
                  <c:v>387.899</c:v>
                </c:pt>
                <c:pt idx="5">
                  <c:v>507.006</c:v>
                </c:pt>
                <c:pt idx="6">
                  <c:v>466.933</c:v>
                </c:pt>
                <c:pt idx="7">
                  <c:v>400.155</c:v>
                </c:pt>
                <c:pt idx="8">
                  <c:v>463.653</c:v>
                </c:pt>
                <c:pt idx="9">
                  <c:v>488.954</c:v>
                </c:pt>
                <c:pt idx="10">
                  <c:v>462.873</c:v>
                </c:pt>
                <c:pt idx="11">
                  <c:v>364.247</c:v>
                </c:pt>
                <c:pt idx="12">
                  <c:v>466.628</c:v>
                </c:pt>
                <c:pt idx="13">
                  <c:v>437.192</c:v>
                </c:pt>
                <c:pt idx="14">
                  <c:v>419.711</c:v>
                </c:pt>
                <c:pt idx="15">
                  <c:v>452.93</c:v>
                </c:pt>
                <c:pt idx="16">
                  <c:v>417.369</c:v>
                </c:pt>
                <c:pt idx="17">
                  <c:v>479.481</c:v>
                </c:pt>
                <c:pt idx="18">
                  <c:v>416.089</c:v>
                </c:pt>
                <c:pt idx="19">
                  <c:v>445.147</c:v>
                </c:pt>
                <c:pt idx="20">
                  <c:v>477.047</c:v>
                </c:pt>
                <c:pt idx="21">
                  <c:v>418.817</c:v>
                </c:pt>
                <c:pt idx="22">
                  <c:v>372.843</c:v>
                </c:pt>
                <c:pt idx="23">
                  <c:v>397.302</c:v>
                </c:pt>
                <c:pt idx="24">
                  <c:v>412.978</c:v>
                </c:pt>
                <c:pt idx="25">
                  <c:v>384.449</c:v>
                </c:pt>
                <c:pt idx="26">
                  <c:v>413.674</c:v>
                </c:pt>
                <c:pt idx="27">
                  <c:v>395.513</c:v>
                </c:pt>
                <c:pt idx="28">
                  <c:v>409.216</c:v>
                </c:pt>
                <c:pt idx="29">
                  <c:v>396.02</c:v>
                </c:pt>
                <c:pt idx="30">
                  <c:v>513.904</c:v>
                </c:pt>
                <c:pt idx="31">
                  <c:v>501.587</c:v>
                </c:pt>
                <c:pt idx="32">
                  <c:v>551.681</c:v>
                </c:pt>
                <c:pt idx="33">
                  <c:v>530.563</c:v>
                </c:pt>
                <c:pt idx="34">
                  <c:v>549.205</c:v>
                </c:pt>
                <c:pt idx="35">
                  <c:v>560.462</c:v>
                </c:pt>
                <c:pt idx="36">
                  <c:v>489.298</c:v>
                </c:pt>
                <c:pt idx="37">
                  <c:v>487.554</c:v>
                </c:pt>
                <c:pt idx="38">
                  <c:v>531.115</c:v>
                </c:pt>
                <c:pt idx="39">
                  <c:v>522.3680000000001</c:v>
                </c:pt>
                <c:pt idx="40">
                  <c:v>394.903</c:v>
                </c:pt>
                <c:pt idx="41">
                  <c:v>372.61</c:v>
                </c:pt>
                <c:pt idx="42">
                  <c:v>383.164</c:v>
                </c:pt>
                <c:pt idx="43">
                  <c:v>460.099</c:v>
                </c:pt>
                <c:pt idx="44">
                  <c:v>435.478</c:v>
                </c:pt>
                <c:pt idx="45">
                  <c:v>419.188</c:v>
                </c:pt>
                <c:pt idx="46">
                  <c:v>475.398</c:v>
                </c:pt>
                <c:pt idx="47">
                  <c:v>421.192</c:v>
                </c:pt>
                <c:pt idx="48">
                  <c:v>475.044</c:v>
                </c:pt>
                <c:pt idx="50">
                  <c:v>423.184</c:v>
                </c:pt>
                <c:pt idx="51">
                  <c:v>367.391</c:v>
                </c:pt>
                <c:pt idx="52">
                  <c:v>439.904</c:v>
                </c:pt>
                <c:pt idx="53">
                  <c:v>444.107</c:v>
                </c:pt>
                <c:pt idx="54">
                  <c:v>387.485</c:v>
                </c:pt>
                <c:pt idx="55">
                  <c:v>442.931</c:v>
                </c:pt>
                <c:pt idx="56">
                  <c:v>453.898</c:v>
                </c:pt>
                <c:pt idx="57">
                  <c:v>441.97</c:v>
                </c:pt>
                <c:pt idx="58">
                  <c:v>466.092</c:v>
                </c:pt>
                <c:pt idx="59">
                  <c:v>470.007</c:v>
                </c:pt>
                <c:pt idx="60">
                  <c:v>557.905</c:v>
                </c:pt>
                <c:pt idx="62">
                  <c:v>440.399</c:v>
                </c:pt>
                <c:pt idx="63">
                  <c:v>546.5069999999999</c:v>
                </c:pt>
                <c:pt idx="64">
                  <c:v>446.185</c:v>
                </c:pt>
                <c:pt idx="65">
                  <c:v>517.052</c:v>
                </c:pt>
                <c:pt idx="66">
                  <c:v>447.09</c:v>
                </c:pt>
                <c:pt idx="67">
                  <c:v>511.773</c:v>
                </c:pt>
                <c:pt idx="68">
                  <c:v>482.369</c:v>
                </c:pt>
                <c:pt idx="69">
                  <c:v>558.046</c:v>
                </c:pt>
                <c:pt idx="70">
                  <c:v>472.879</c:v>
                </c:pt>
                <c:pt idx="71">
                  <c:v>503.586</c:v>
                </c:pt>
                <c:pt idx="72">
                  <c:v>492.043</c:v>
                </c:pt>
                <c:pt idx="73">
                  <c:v>532.442</c:v>
                </c:pt>
                <c:pt idx="74">
                  <c:v>479.924</c:v>
                </c:pt>
                <c:pt idx="75">
                  <c:v>440.977</c:v>
                </c:pt>
                <c:pt idx="76">
                  <c:v>467.787</c:v>
                </c:pt>
                <c:pt idx="77">
                  <c:v>441.225</c:v>
                </c:pt>
                <c:pt idx="78">
                  <c:v>511.848</c:v>
                </c:pt>
                <c:pt idx="79">
                  <c:v>559.794</c:v>
                </c:pt>
                <c:pt idx="80">
                  <c:v>497.266</c:v>
                </c:pt>
                <c:pt idx="81">
                  <c:v>596.251</c:v>
                </c:pt>
                <c:pt idx="82">
                  <c:v>524.121</c:v>
                </c:pt>
                <c:pt idx="83">
                  <c:v>537.668</c:v>
                </c:pt>
                <c:pt idx="85">
                  <c:v>475.873</c:v>
                </c:pt>
                <c:pt idx="86">
                  <c:v>532.071</c:v>
                </c:pt>
                <c:pt idx="89">
                  <c:v>528.575</c:v>
                </c:pt>
                <c:pt idx="90">
                  <c:v>509.213</c:v>
                </c:pt>
                <c:pt idx="91">
                  <c:v>536.407</c:v>
                </c:pt>
                <c:pt idx="92">
                  <c:v>369.482</c:v>
                </c:pt>
                <c:pt idx="93">
                  <c:v>373.461</c:v>
                </c:pt>
                <c:pt idx="94">
                  <c:v>419.719</c:v>
                </c:pt>
                <c:pt idx="95">
                  <c:v>412.639</c:v>
                </c:pt>
                <c:pt idx="96">
                  <c:v>348.578</c:v>
                </c:pt>
                <c:pt idx="97">
                  <c:v>342.18</c:v>
                </c:pt>
                <c:pt idx="98">
                  <c:v>383.89</c:v>
                </c:pt>
                <c:pt idx="99">
                  <c:v>403.642</c:v>
                </c:pt>
                <c:pt idx="100">
                  <c:v>409.535</c:v>
                </c:pt>
                <c:pt idx="101">
                  <c:v>442.509</c:v>
                </c:pt>
              </c:numCache>
            </c:numRef>
          </c:xVal>
          <c:yVal>
            <c:numRef>
              <c:f>Regressions!$AO$4:$AO$105</c:f>
              <c:numCache>
                <c:formatCode>General</c:formatCode>
                <c:ptCount val="102"/>
                <c:pt idx="30">
                  <c:v>7.46</c:v>
                </c:pt>
                <c:pt idx="31">
                  <c:v>6.4</c:v>
                </c:pt>
                <c:pt idx="32">
                  <c:v>10.0</c:v>
                </c:pt>
                <c:pt idx="33">
                  <c:v>6.11</c:v>
                </c:pt>
                <c:pt idx="34">
                  <c:v>8.65</c:v>
                </c:pt>
                <c:pt idx="35">
                  <c:v>12.41</c:v>
                </c:pt>
                <c:pt idx="36">
                  <c:v>4.39</c:v>
                </c:pt>
                <c:pt idx="37">
                  <c:v>7.9</c:v>
                </c:pt>
                <c:pt idx="38">
                  <c:v>9.27</c:v>
                </c:pt>
                <c:pt idx="39">
                  <c:v>8.3</c:v>
                </c:pt>
              </c:numCache>
            </c:numRef>
          </c:yVal>
          <c:smooth val="0"/>
        </c:ser>
        <c:ser>
          <c:idx val="4"/>
          <c:order val="4"/>
          <c:tx>
            <c:strRef>
              <c:f>Regressions!$AP$3</c:f>
              <c:strCache>
                <c:ptCount val="1"/>
                <c:pt idx="0">
                  <c:v>Harris Wt</c:v>
                </c:pt>
              </c:strCache>
            </c:strRef>
          </c:tx>
          <c:spPr>
            <a:ln w="19050">
              <a:noFill/>
            </a:ln>
          </c:spPr>
          <c:xVal>
            <c:numRef>
              <c:f>Regressions!$AK$4:$AK$105</c:f>
              <c:numCache>
                <c:formatCode>General</c:formatCode>
                <c:ptCount val="102"/>
                <c:pt idx="0">
                  <c:v>432.855</c:v>
                </c:pt>
                <c:pt idx="1">
                  <c:v>478.006</c:v>
                </c:pt>
                <c:pt idx="2">
                  <c:v>431.358</c:v>
                </c:pt>
                <c:pt idx="3">
                  <c:v>433.465</c:v>
                </c:pt>
                <c:pt idx="4">
                  <c:v>387.899</c:v>
                </c:pt>
                <c:pt idx="5">
                  <c:v>507.006</c:v>
                </c:pt>
                <c:pt idx="6">
                  <c:v>466.933</c:v>
                </c:pt>
                <c:pt idx="7">
                  <c:v>400.155</c:v>
                </c:pt>
                <c:pt idx="8">
                  <c:v>463.653</c:v>
                </c:pt>
                <c:pt idx="9">
                  <c:v>488.954</c:v>
                </c:pt>
                <c:pt idx="10">
                  <c:v>462.873</c:v>
                </c:pt>
                <c:pt idx="11">
                  <c:v>364.247</c:v>
                </c:pt>
                <c:pt idx="12">
                  <c:v>466.628</c:v>
                </c:pt>
                <c:pt idx="13">
                  <c:v>437.192</c:v>
                </c:pt>
                <c:pt idx="14">
                  <c:v>419.711</c:v>
                </c:pt>
                <c:pt idx="15">
                  <c:v>452.93</c:v>
                </c:pt>
                <c:pt idx="16">
                  <c:v>417.369</c:v>
                </c:pt>
                <c:pt idx="17">
                  <c:v>479.481</c:v>
                </c:pt>
                <c:pt idx="18">
                  <c:v>416.089</c:v>
                </c:pt>
                <c:pt idx="19">
                  <c:v>445.147</c:v>
                </c:pt>
                <c:pt idx="20">
                  <c:v>477.047</c:v>
                </c:pt>
                <c:pt idx="21">
                  <c:v>418.817</c:v>
                </c:pt>
                <c:pt idx="22">
                  <c:v>372.843</c:v>
                </c:pt>
                <c:pt idx="23">
                  <c:v>397.302</c:v>
                </c:pt>
                <c:pt idx="24">
                  <c:v>412.978</c:v>
                </c:pt>
                <c:pt idx="25">
                  <c:v>384.449</c:v>
                </c:pt>
                <c:pt idx="26">
                  <c:v>413.674</c:v>
                </c:pt>
                <c:pt idx="27">
                  <c:v>395.513</c:v>
                </c:pt>
                <c:pt idx="28">
                  <c:v>409.216</c:v>
                </c:pt>
                <c:pt idx="29">
                  <c:v>396.02</c:v>
                </c:pt>
                <c:pt idx="30">
                  <c:v>513.904</c:v>
                </c:pt>
                <c:pt idx="31">
                  <c:v>501.587</c:v>
                </c:pt>
                <c:pt idx="32">
                  <c:v>551.681</c:v>
                </c:pt>
                <c:pt idx="33">
                  <c:v>530.563</c:v>
                </c:pt>
                <c:pt idx="34">
                  <c:v>549.205</c:v>
                </c:pt>
                <c:pt idx="35">
                  <c:v>560.462</c:v>
                </c:pt>
                <c:pt idx="36">
                  <c:v>489.298</c:v>
                </c:pt>
                <c:pt idx="37">
                  <c:v>487.554</c:v>
                </c:pt>
                <c:pt idx="38">
                  <c:v>531.115</c:v>
                </c:pt>
                <c:pt idx="39">
                  <c:v>522.3680000000001</c:v>
                </c:pt>
                <c:pt idx="40">
                  <c:v>394.903</c:v>
                </c:pt>
                <c:pt idx="41">
                  <c:v>372.61</c:v>
                </c:pt>
                <c:pt idx="42">
                  <c:v>383.164</c:v>
                </c:pt>
                <c:pt idx="43">
                  <c:v>460.099</c:v>
                </c:pt>
                <c:pt idx="44">
                  <c:v>435.478</c:v>
                </c:pt>
                <c:pt idx="45">
                  <c:v>419.188</c:v>
                </c:pt>
                <c:pt idx="46">
                  <c:v>475.398</c:v>
                </c:pt>
                <c:pt idx="47">
                  <c:v>421.192</c:v>
                </c:pt>
                <c:pt idx="48">
                  <c:v>475.044</c:v>
                </c:pt>
                <c:pt idx="50">
                  <c:v>423.184</c:v>
                </c:pt>
                <c:pt idx="51">
                  <c:v>367.391</c:v>
                </c:pt>
                <c:pt idx="52">
                  <c:v>439.904</c:v>
                </c:pt>
                <c:pt idx="53">
                  <c:v>444.107</c:v>
                </c:pt>
                <c:pt idx="54">
                  <c:v>387.485</c:v>
                </c:pt>
                <c:pt idx="55">
                  <c:v>442.931</c:v>
                </c:pt>
                <c:pt idx="56">
                  <c:v>453.898</c:v>
                </c:pt>
                <c:pt idx="57">
                  <c:v>441.97</c:v>
                </c:pt>
                <c:pt idx="58">
                  <c:v>466.092</c:v>
                </c:pt>
                <c:pt idx="59">
                  <c:v>470.007</c:v>
                </c:pt>
                <c:pt idx="60">
                  <c:v>557.905</c:v>
                </c:pt>
                <c:pt idx="62">
                  <c:v>440.399</c:v>
                </c:pt>
                <c:pt idx="63">
                  <c:v>546.5069999999999</c:v>
                </c:pt>
                <c:pt idx="64">
                  <c:v>446.185</c:v>
                </c:pt>
                <c:pt idx="65">
                  <c:v>517.052</c:v>
                </c:pt>
                <c:pt idx="66">
                  <c:v>447.09</c:v>
                </c:pt>
                <c:pt idx="67">
                  <c:v>511.773</c:v>
                </c:pt>
                <c:pt idx="68">
                  <c:v>482.369</c:v>
                </c:pt>
                <c:pt idx="69">
                  <c:v>558.046</c:v>
                </c:pt>
                <c:pt idx="70">
                  <c:v>472.879</c:v>
                </c:pt>
                <c:pt idx="71">
                  <c:v>503.586</c:v>
                </c:pt>
                <c:pt idx="72">
                  <c:v>492.043</c:v>
                </c:pt>
                <c:pt idx="73">
                  <c:v>532.442</c:v>
                </c:pt>
                <c:pt idx="74">
                  <c:v>479.924</c:v>
                </c:pt>
                <c:pt idx="75">
                  <c:v>440.977</c:v>
                </c:pt>
                <c:pt idx="76">
                  <c:v>467.787</c:v>
                </c:pt>
                <c:pt idx="77">
                  <c:v>441.225</c:v>
                </c:pt>
                <c:pt idx="78">
                  <c:v>511.848</c:v>
                </c:pt>
                <c:pt idx="79">
                  <c:v>559.794</c:v>
                </c:pt>
                <c:pt idx="80">
                  <c:v>497.266</c:v>
                </c:pt>
                <c:pt idx="81">
                  <c:v>596.251</c:v>
                </c:pt>
                <c:pt idx="82">
                  <c:v>524.121</c:v>
                </c:pt>
                <c:pt idx="83">
                  <c:v>537.668</c:v>
                </c:pt>
                <c:pt idx="85">
                  <c:v>475.873</c:v>
                </c:pt>
                <c:pt idx="86">
                  <c:v>532.071</c:v>
                </c:pt>
                <c:pt idx="89">
                  <c:v>528.575</c:v>
                </c:pt>
                <c:pt idx="90">
                  <c:v>509.213</c:v>
                </c:pt>
                <c:pt idx="91">
                  <c:v>536.407</c:v>
                </c:pt>
                <c:pt idx="92">
                  <c:v>369.482</c:v>
                </c:pt>
                <c:pt idx="93">
                  <c:v>373.461</c:v>
                </c:pt>
                <c:pt idx="94">
                  <c:v>419.719</c:v>
                </c:pt>
                <c:pt idx="95">
                  <c:v>412.639</c:v>
                </c:pt>
                <c:pt idx="96">
                  <c:v>348.578</c:v>
                </c:pt>
                <c:pt idx="97">
                  <c:v>342.18</c:v>
                </c:pt>
                <c:pt idx="98">
                  <c:v>383.89</c:v>
                </c:pt>
                <c:pt idx="99">
                  <c:v>403.642</c:v>
                </c:pt>
                <c:pt idx="100">
                  <c:v>409.535</c:v>
                </c:pt>
                <c:pt idx="101">
                  <c:v>442.509</c:v>
                </c:pt>
              </c:numCache>
            </c:numRef>
          </c:xVal>
          <c:yVal>
            <c:numRef>
              <c:f>Regressions!$AP$4:$AP$105</c:f>
              <c:numCache>
                <c:formatCode>General</c:formatCode>
                <c:ptCount val="102"/>
                <c:pt idx="40">
                  <c:v>0.72</c:v>
                </c:pt>
                <c:pt idx="41">
                  <c:v>0.69</c:v>
                </c:pt>
                <c:pt idx="42">
                  <c:v>0.92</c:v>
                </c:pt>
                <c:pt idx="43">
                  <c:v>3.15</c:v>
                </c:pt>
                <c:pt idx="44">
                  <c:v>1.23</c:v>
                </c:pt>
                <c:pt idx="45">
                  <c:v>1.46</c:v>
                </c:pt>
                <c:pt idx="46">
                  <c:v>3.39</c:v>
                </c:pt>
                <c:pt idx="47">
                  <c:v>2.42</c:v>
                </c:pt>
                <c:pt idx="48">
                  <c:v>2.22</c:v>
                </c:pt>
                <c:pt idx="49">
                  <c:v>0.86</c:v>
                </c:pt>
              </c:numCache>
            </c:numRef>
          </c:yVal>
          <c:smooth val="0"/>
        </c:ser>
        <c:ser>
          <c:idx val="5"/>
          <c:order val="5"/>
          <c:tx>
            <c:strRef>
              <c:f>Regressions!$AQ$3</c:f>
              <c:strCache>
                <c:ptCount val="1"/>
                <c:pt idx="0">
                  <c:v>Coulter Wt</c:v>
                </c:pt>
              </c:strCache>
            </c:strRef>
          </c:tx>
          <c:spPr>
            <a:ln w="19050">
              <a:noFill/>
            </a:ln>
          </c:spPr>
          <c:xVal>
            <c:numRef>
              <c:f>Regressions!$AK$4:$AK$105</c:f>
              <c:numCache>
                <c:formatCode>General</c:formatCode>
                <c:ptCount val="102"/>
                <c:pt idx="0">
                  <c:v>432.855</c:v>
                </c:pt>
                <c:pt idx="1">
                  <c:v>478.006</c:v>
                </c:pt>
                <c:pt idx="2">
                  <c:v>431.358</c:v>
                </c:pt>
                <c:pt idx="3">
                  <c:v>433.465</c:v>
                </c:pt>
                <c:pt idx="4">
                  <c:v>387.899</c:v>
                </c:pt>
                <c:pt idx="5">
                  <c:v>507.006</c:v>
                </c:pt>
                <c:pt idx="6">
                  <c:v>466.933</c:v>
                </c:pt>
                <c:pt idx="7">
                  <c:v>400.155</c:v>
                </c:pt>
                <c:pt idx="8">
                  <c:v>463.653</c:v>
                </c:pt>
                <c:pt idx="9">
                  <c:v>488.954</c:v>
                </c:pt>
                <c:pt idx="10">
                  <c:v>462.873</c:v>
                </c:pt>
                <c:pt idx="11">
                  <c:v>364.247</c:v>
                </c:pt>
                <c:pt idx="12">
                  <c:v>466.628</c:v>
                </c:pt>
                <c:pt idx="13">
                  <c:v>437.192</c:v>
                </c:pt>
                <c:pt idx="14">
                  <c:v>419.711</c:v>
                </c:pt>
                <c:pt idx="15">
                  <c:v>452.93</c:v>
                </c:pt>
                <c:pt idx="16">
                  <c:v>417.369</c:v>
                </c:pt>
                <c:pt idx="17">
                  <c:v>479.481</c:v>
                </c:pt>
                <c:pt idx="18">
                  <c:v>416.089</c:v>
                </c:pt>
                <c:pt idx="19">
                  <c:v>445.147</c:v>
                </c:pt>
                <c:pt idx="20">
                  <c:v>477.047</c:v>
                </c:pt>
                <c:pt idx="21">
                  <c:v>418.817</c:v>
                </c:pt>
                <c:pt idx="22">
                  <c:v>372.843</c:v>
                </c:pt>
                <c:pt idx="23">
                  <c:v>397.302</c:v>
                </c:pt>
                <c:pt idx="24">
                  <c:v>412.978</c:v>
                </c:pt>
                <c:pt idx="25">
                  <c:v>384.449</c:v>
                </c:pt>
                <c:pt idx="26">
                  <c:v>413.674</c:v>
                </c:pt>
                <c:pt idx="27">
                  <c:v>395.513</c:v>
                </c:pt>
                <c:pt idx="28">
                  <c:v>409.216</c:v>
                </c:pt>
                <c:pt idx="29">
                  <c:v>396.02</c:v>
                </c:pt>
                <c:pt idx="30">
                  <c:v>513.904</c:v>
                </c:pt>
                <c:pt idx="31">
                  <c:v>501.587</c:v>
                </c:pt>
                <c:pt idx="32">
                  <c:v>551.681</c:v>
                </c:pt>
                <c:pt idx="33">
                  <c:v>530.563</c:v>
                </c:pt>
                <c:pt idx="34">
                  <c:v>549.205</c:v>
                </c:pt>
                <c:pt idx="35">
                  <c:v>560.462</c:v>
                </c:pt>
                <c:pt idx="36">
                  <c:v>489.298</c:v>
                </c:pt>
                <c:pt idx="37">
                  <c:v>487.554</c:v>
                </c:pt>
                <c:pt idx="38">
                  <c:v>531.115</c:v>
                </c:pt>
                <c:pt idx="39">
                  <c:v>522.3680000000001</c:v>
                </c:pt>
                <c:pt idx="40">
                  <c:v>394.903</c:v>
                </c:pt>
                <c:pt idx="41">
                  <c:v>372.61</c:v>
                </c:pt>
                <c:pt idx="42">
                  <c:v>383.164</c:v>
                </c:pt>
                <c:pt idx="43">
                  <c:v>460.099</c:v>
                </c:pt>
                <c:pt idx="44">
                  <c:v>435.478</c:v>
                </c:pt>
                <c:pt idx="45">
                  <c:v>419.188</c:v>
                </c:pt>
                <c:pt idx="46">
                  <c:v>475.398</c:v>
                </c:pt>
                <c:pt idx="47">
                  <c:v>421.192</c:v>
                </c:pt>
                <c:pt idx="48">
                  <c:v>475.044</c:v>
                </c:pt>
                <c:pt idx="50">
                  <c:v>423.184</c:v>
                </c:pt>
                <c:pt idx="51">
                  <c:v>367.391</c:v>
                </c:pt>
                <c:pt idx="52">
                  <c:v>439.904</c:v>
                </c:pt>
                <c:pt idx="53">
                  <c:v>444.107</c:v>
                </c:pt>
                <c:pt idx="54">
                  <c:v>387.485</c:v>
                </c:pt>
                <c:pt idx="55">
                  <c:v>442.931</c:v>
                </c:pt>
                <c:pt idx="56">
                  <c:v>453.898</c:v>
                </c:pt>
                <c:pt idx="57">
                  <c:v>441.97</c:v>
                </c:pt>
                <c:pt idx="58">
                  <c:v>466.092</c:v>
                </c:pt>
                <c:pt idx="59">
                  <c:v>470.007</c:v>
                </c:pt>
                <c:pt idx="60">
                  <c:v>557.905</c:v>
                </c:pt>
                <c:pt idx="62">
                  <c:v>440.399</c:v>
                </c:pt>
                <c:pt idx="63">
                  <c:v>546.5069999999999</c:v>
                </c:pt>
                <c:pt idx="64">
                  <c:v>446.185</c:v>
                </c:pt>
                <c:pt idx="65">
                  <c:v>517.052</c:v>
                </c:pt>
                <c:pt idx="66">
                  <c:v>447.09</c:v>
                </c:pt>
                <c:pt idx="67">
                  <c:v>511.773</c:v>
                </c:pt>
                <c:pt idx="68">
                  <c:v>482.369</c:v>
                </c:pt>
                <c:pt idx="69">
                  <c:v>558.046</c:v>
                </c:pt>
                <c:pt idx="70">
                  <c:v>472.879</c:v>
                </c:pt>
                <c:pt idx="71">
                  <c:v>503.586</c:v>
                </c:pt>
                <c:pt idx="72">
                  <c:v>492.043</c:v>
                </c:pt>
                <c:pt idx="73">
                  <c:v>532.442</c:v>
                </c:pt>
                <c:pt idx="74">
                  <c:v>479.924</c:v>
                </c:pt>
                <c:pt idx="75">
                  <c:v>440.977</c:v>
                </c:pt>
                <c:pt idx="76">
                  <c:v>467.787</c:v>
                </c:pt>
                <c:pt idx="77">
                  <c:v>441.225</c:v>
                </c:pt>
                <c:pt idx="78">
                  <c:v>511.848</c:v>
                </c:pt>
                <c:pt idx="79">
                  <c:v>559.794</c:v>
                </c:pt>
                <c:pt idx="80">
                  <c:v>497.266</c:v>
                </c:pt>
                <c:pt idx="81">
                  <c:v>596.251</c:v>
                </c:pt>
                <c:pt idx="82">
                  <c:v>524.121</c:v>
                </c:pt>
                <c:pt idx="83">
                  <c:v>537.668</c:v>
                </c:pt>
                <c:pt idx="85">
                  <c:v>475.873</c:v>
                </c:pt>
                <c:pt idx="86">
                  <c:v>532.071</c:v>
                </c:pt>
                <c:pt idx="89">
                  <c:v>528.575</c:v>
                </c:pt>
                <c:pt idx="90">
                  <c:v>509.213</c:v>
                </c:pt>
                <c:pt idx="91">
                  <c:v>536.407</c:v>
                </c:pt>
                <c:pt idx="92">
                  <c:v>369.482</c:v>
                </c:pt>
                <c:pt idx="93">
                  <c:v>373.461</c:v>
                </c:pt>
                <c:pt idx="94">
                  <c:v>419.719</c:v>
                </c:pt>
                <c:pt idx="95">
                  <c:v>412.639</c:v>
                </c:pt>
                <c:pt idx="96">
                  <c:v>348.578</c:v>
                </c:pt>
                <c:pt idx="97">
                  <c:v>342.18</c:v>
                </c:pt>
                <c:pt idx="98">
                  <c:v>383.89</c:v>
                </c:pt>
                <c:pt idx="99">
                  <c:v>403.642</c:v>
                </c:pt>
                <c:pt idx="100">
                  <c:v>409.535</c:v>
                </c:pt>
                <c:pt idx="101">
                  <c:v>442.509</c:v>
                </c:pt>
              </c:numCache>
            </c:numRef>
          </c:xVal>
          <c:yVal>
            <c:numRef>
              <c:f>Regressions!$AQ$4:$AQ$105</c:f>
              <c:numCache>
                <c:formatCode>General</c:formatCode>
                <c:ptCount val="102"/>
                <c:pt idx="50">
                  <c:v>2.39</c:v>
                </c:pt>
                <c:pt idx="51">
                  <c:v>0.98</c:v>
                </c:pt>
                <c:pt idx="52">
                  <c:v>1.19</c:v>
                </c:pt>
                <c:pt idx="53">
                  <c:v>3.03</c:v>
                </c:pt>
                <c:pt idx="54">
                  <c:v>0.95</c:v>
                </c:pt>
                <c:pt idx="55">
                  <c:v>1.78</c:v>
                </c:pt>
                <c:pt idx="56">
                  <c:v>2.97</c:v>
                </c:pt>
                <c:pt idx="57">
                  <c:v>2.48</c:v>
                </c:pt>
                <c:pt idx="58">
                  <c:v>3.21</c:v>
                </c:pt>
                <c:pt idx="59">
                  <c:v>4.06</c:v>
                </c:pt>
              </c:numCache>
            </c:numRef>
          </c:yVal>
          <c:smooth val="0"/>
        </c:ser>
        <c:ser>
          <c:idx val="6"/>
          <c:order val="6"/>
          <c:tx>
            <c:strRef>
              <c:f>Regressions!$AR$3</c:f>
              <c:strCache>
                <c:ptCount val="1"/>
                <c:pt idx="0">
                  <c:v>Woodland Wt</c:v>
                </c:pt>
              </c:strCache>
            </c:strRef>
          </c:tx>
          <c:spPr>
            <a:ln w="19050">
              <a:noFill/>
            </a:ln>
          </c:spPr>
          <c:xVal>
            <c:numRef>
              <c:f>Regressions!$AK$4:$AK$105</c:f>
              <c:numCache>
                <c:formatCode>General</c:formatCode>
                <c:ptCount val="102"/>
                <c:pt idx="0">
                  <c:v>432.855</c:v>
                </c:pt>
                <c:pt idx="1">
                  <c:v>478.006</c:v>
                </c:pt>
                <c:pt idx="2">
                  <c:v>431.358</c:v>
                </c:pt>
                <c:pt idx="3">
                  <c:v>433.465</c:v>
                </c:pt>
                <c:pt idx="4">
                  <c:v>387.899</c:v>
                </c:pt>
                <c:pt idx="5">
                  <c:v>507.006</c:v>
                </c:pt>
                <c:pt idx="6">
                  <c:v>466.933</c:v>
                </c:pt>
                <c:pt idx="7">
                  <c:v>400.155</c:v>
                </c:pt>
                <c:pt idx="8">
                  <c:v>463.653</c:v>
                </c:pt>
                <c:pt idx="9">
                  <c:v>488.954</c:v>
                </c:pt>
                <c:pt idx="10">
                  <c:v>462.873</c:v>
                </c:pt>
                <c:pt idx="11">
                  <c:v>364.247</c:v>
                </c:pt>
                <c:pt idx="12">
                  <c:v>466.628</c:v>
                </c:pt>
                <c:pt idx="13">
                  <c:v>437.192</c:v>
                </c:pt>
                <c:pt idx="14">
                  <c:v>419.711</c:v>
                </c:pt>
                <c:pt idx="15">
                  <c:v>452.93</c:v>
                </c:pt>
                <c:pt idx="16">
                  <c:v>417.369</c:v>
                </c:pt>
                <c:pt idx="17">
                  <c:v>479.481</c:v>
                </c:pt>
                <c:pt idx="18">
                  <c:v>416.089</c:v>
                </c:pt>
                <c:pt idx="19">
                  <c:v>445.147</c:v>
                </c:pt>
                <c:pt idx="20">
                  <c:v>477.047</c:v>
                </c:pt>
                <c:pt idx="21">
                  <c:v>418.817</c:v>
                </c:pt>
                <c:pt idx="22">
                  <c:v>372.843</c:v>
                </c:pt>
                <c:pt idx="23">
                  <c:v>397.302</c:v>
                </c:pt>
                <c:pt idx="24">
                  <c:v>412.978</c:v>
                </c:pt>
                <c:pt idx="25">
                  <c:v>384.449</c:v>
                </c:pt>
                <c:pt idx="26">
                  <c:v>413.674</c:v>
                </c:pt>
                <c:pt idx="27">
                  <c:v>395.513</c:v>
                </c:pt>
                <c:pt idx="28">
                  <c:v>409.216</c:v>
                </c:pt>
                <c:pt idx="29">
                  <c:v>396.02</c:v>
                </c:pt>
                <c:pt idx="30">
                  <c:v>513.904</c:v>
                </c:pt>
                <c:pt idx="31">
                  <c:v>501.587</c:v>
                </c:pt>
                <c:pt idx="32">
                  <c:v>551.681</c:v>
                </c:pt>
                <c:pt idx="33">
                  <c:v>530.563</c:v>
                </c:pt>
                <c:pt idx="34">
                  <c:v>549.205</c:v>
                </c:pt>
                <c:pt idx="35">
                  <c:v>560.462</c:v>
                </c:pt>
                <c:pt idx="36">
                  <c:v>489.298</c:v>
                </c:pt>
                <c:pt idx="37">
                  <c:v>487.554</c:v>
                </c:pt>
                <c:pt idx="38">
                  <c:v>531.115</c:v>
                </c:pt>
                <c:pt idx="39">
                  <c:v>522.3680000000001</c:v>
                </c:pt>
                <c:pt idx="40">
                  <c:v>394.903</c:v>
                </c:pt>
                <c:pt idx="41">
                  <c:v>372.61</c:v>
                </c:pt>
                <c:pt idx="42">
                  <c:v>383.164</c:v>
                </c:pt>
                <c:pt idx="43">
                  <c:v>460.099</c:v>
                </c:pt>
                <c:pt idx="44">
                  <c:v>435.478</c:v>
                </c:pt>
                <c:pt idx="45">
                  <c:v>419.188</c:v>
                </c:pt>
                <c:pt idx="46">
                  <c:v>475.398</c:v>
                </c:pt>
                <c:pt idx="47">
                  <c:v>421.192</c:v>
                </c:pt>
                <c:pt idx="48">
                  <c:v>475.044</c:v>
                </c:pt>
                <c:pt idx="50">
                  <c:v>423.184</c:v>
                </c:pt>
                <c:pt idx="51">
                  <c:v>367.391</c:v>
                </c:pt>
                <c:pt idx="52">
                  <c:v>439.904</c:v>
                </c:pt>
                <c:pt idx="53">
                  <c:v>444.107</c:v>
                </c:pt>
                <c:pt idx="54">
                  <c:v>387.485</c:v>
                </c:pt>
                <c:pt idx="55">
                  <c:v>442.931</c:v>
                </c:pt>
                <c:pt idx="56">
                  <c:v>453.898</c:v>
                </c:pt>
                <c:pt idx="57">
                  <c:v>441.97</c:v>
                </c:pt>
                <c:pt idx="58">
                  <c:v>466.092</c:v>
                </c:pt>
                <c:pt idx="59">
                  <c:v>470.007</c:v>
                </c:pt>
                <c:pt idx="60">
                  <c:v>557.905</c:v>
                </c:pt>
                <c:pt idx="62">
                  <c:v>440.399</c:v>
                </c:pt>
                <c:pt idx="63">
                  <c:v>546.5069999999999</c:v>
                </c:pt>
                <c:pt idx="64">
                  <c:v>446.185</c:v>
                </c:pt>
                <c:pt idx="65">
                  <c:v>517.052</c:v>
                </c:pt>
                <c:pt idx="66">
                  <c:v>447.09</c:v>
                </c:pt>
                <c:pt idx="67">
                  <c:v>511.773</c:v>
                </c:pt>
                <c:pt idx="68">
                  <c:v>482.369</c:v>
                </c:pt>
                <c:pt idx="69">
                  <c:v>558.046</c:v>
                </c:pt>
                <c:pt idx="70">
                  <c:v>472.879</c:v>
                </c:pt>
                <c:pt idx="71">
                  <c:v>503.586</c:v>
                </c:pt>
                <c:pt idx="72">
                  <c:v>492.043</c:v>
                </c:pt>
                <c:pt idx="73">
                  <c:v>532.442</c:v>
                </c:pt>
                <c:pt idx="74">
                  <c:v>479.924</c:v>
                </c:pt>
                <c:pt idx="75">
                  <c:v>440.977</c:v>
                </c:pt>
                <c:pt idx="76">
                  <c:v>467.787</c:v>
                </c:pt>
                <c:pt idx="77">
                  <c:v>441.225</c:v>
                </c:pt>
                <c:pt idx="78">
                  <c:v>511.848</c:v>
                </c:pt>
                <c:pt idx="79">
                  <c:v>559.794</c:v>
                </c:pt>
                <c:pt idx="80">
                  <c:v>497.266</c:v>
                </c:pt>
                <c:pt idx="81">
                  <c:v>596.251</c:v>
                </c:pt>
                <c:pt idx="82">
                  <c:v>524.121</c:v>
                </c:pt>
                <c:pt idx="83">
                  <c:v>537.668</c:v>
                </c:pt>
                <c:pt idx="85">
                  <c:v>475.873</c:v>
                </c:pt>
                <c:pt idx="86">
                  <c:v>532.071</c:v>
                </c:pt>
                <c:pt idx="89">
                  <c:v>528.575</c:v>
                </c:pt>
                <c:pt idx="90">
                  <c:v>509.213</c:v>
                </c:pt>
                <c:pt idx="91">
                  <c:v>536.407</c:v>
                </c:pt>
                <c:pt idx="92">
                  <c:v>369.482</c:v>
                </c:pt>
                <c:pt idx="93">
                  <c:v>373.461</c:v>
                </c:pt>
                <c:pt idx="94">
                  <c:v>419.719</c:v>
                </c:pt>
                <c:pt idx="95">
                  <c:v>412.639</c:v>
                </c:pt>
                <c:pt idx="96">
                  <c:v>348.578</c:v>
                </c:pt>
                <c:pt idx="97">
                  <c:v>342.18</c:v>
                </c:pt>
                <c:pt idx="98">
                  <c:v>383.89</c:v>
                </c:pt>
                <c:pt idx="99">
                  <c:v>403.642</c:v>
                </c:pt>
                <c:pt idx="100">
                  <c:v>409.535</c:v>
                </c:pt>
                <c:pt idx="101">
                  <c:v>442.509</c:v>
                </c:pt>
              </c:numCache>
            </c:numRef>
          </c:xVal>
          <c:yVal>
            <c:numRef>
              <c:f>Regressions!$AR$4:$AR$105</c:f>
              <c:numCache>
                <c:formatCode>General</c:formatCode>
                <c:ptCount val="102"/>
                <c:pt idx="60">
                  <c:v>3.22</c:v>
                </c:pt>
                <c:pt idx="61">
                  <c:v>3.55</c:v>
                </c:pt>
                <c:pt idx="62">
                  <c:v>1.72</c:v>
                </c:pt>
                <c:pt idx="63">
                  <c:v>5.18</c:v>
                </c:pt>
                <c:pt idx="64">
                  <c:v>2.11</c:v>
                </c:pt>
                <c:pt idx="65">
                  <c:v>6.44</c:v>
                </c:pt>
                <c:pt idx="66">
                  <c:v>1.77</c:v>
                </c:pt>
                <c:pt idx="67">
                  <c:v>4.1</c:v>
                </c:pt>
                <c:pt idx="68">
                  <c:v>2.58</c:v>
                </c:pt>
                <c:pt idx="69">
                  <c:v>5.1</c:v>
                </c:pt>
              </c:numCache>
            </c:numRef>
          </c:yVal>
          <c:smooth val="0"/>
        </c:ser>
        <c:ser>
          <c:idx val="7"/>
          <c:order val="7"/>
          <c:tx>
            <c:strRef>
              <c:f>Regressions!$AS$3</c:f>
              <c:strCache>
                <c:ptCount val="1"/>
                <c:pt idx="0">
                  <c:v>EF Dairy Wt</c:v>
                </c:pt>
              </c:strCache>
            </c:strRef>
          </c:tx>
          <c:spPr>
            <a:ln w="19050">
              <a:noFill/>
            </a:ln>
          </c:spPr>
          <c:xVal>
            <c:numRef>
              <c:f>Regressions!$AK$4:$AK$105</c:f>
              <c:numCache>
                <c:formatCode>General</c:formatCode>
                <c:ptCount val="102"/>
                <c:pt idx="0">
                  <c:v>432.855</c:v>
                </c:pt>
                <c:pt idx="1">
                  <c:v>478.006</c:v>
                </c:pt>
                <c:pt idx="2">
                  <c:v>431.358</c:v>
                </c:pt>
                <c:pt idx="3">
                  <c:v>433.465</c:v>
                </c:pt>
                <c:pt idx="4">
                  <c:v>387.899</c:v>
                </c:pt>
                <c:pt idx="5">
                  <c:v>507.006</c:v>
                </c:pt>
                <c:pt idx="6">
                  <c:v>466.933</c:v>
                </c:pt>
                <c:pt idx="7">
                  <c:v>400.155</c:v>
                </c:pt>
                <c:pt idx="8">
                  <c:v>463.653</c:v>
                </c:pt>
                <c:pt idx="9">
                  <c:v>488.954</c:v>
                </c:pt>
                <c:pt idx="10">
                  <c:v>462.873</c:v>
                </c:pt>
                <c:pt idx="11">
                  <c:v>364.247</c:v>
                </c:pt>
                <c:pt idx="12">
                  <c:v>466.628</c:v>
                </c:pt>
                <c:pt idx="13">
                  <c:v>437.192</c:v>
                </c:pt>
                <c:pt idx="14">
                  <c:v>419.711</c:v>
                </c:pt>
                <c:pt idx="15">
                  <c:v>452.93</c:v>
                </c:pt>
                <c:pt idx="16">
                  <c:v>417.369</c:v>
                </c:pt>
                <c:pt idx="17">
                  <c:v>479.481</c:v>
                </c:pt>
                <c:pt idx="18">
                  <c:v>416.089</c:v>
                </c:pt>
                <c:pt idx="19">
                  <c:v>445.147</c:v>
                </c:pt>
                <c:pt idx="20">
                  <c:v>477.047</c:v>
                </c:pt>
                <c:pt idx="21">
                  <c:v>418.817</c:v>
                </c:pt>
                <c:pt idx="22">
                  <c:v>372.843</c:v>
                </c:pt>
                <c:pt idx="23">
                  <c:v>397.302</c:v>
                </c:pt>
                <c:pt idx="24">
                  <c:v>412.978</c:v>
                </c:pt>
                <c:pt idx="25">
                  <c:v>384.449</c:v>
                </c:pt>
                <c:pt idx="26">
                  <c:v>413.674</c:v>
                </c:pt>
                <c:pt idx="27">
                  <c:v>395.513</c:v>
                </c:pt>
                <c:pt idx="28">
                  <c:v>409.216</c:v>
                </c:pt>
                <c:pt idx="29">
                  <c:v>396.02</c:v>
                </c:pt>
                <c:pt idx="30">
                  <c:v>513.904</c:v>
                </c:pt>
                <c:pt idx="31">
                  <c:v>501.587</c:v>
                </c:pt>
                <c:pt idx="32">
                  <c:v>551.681</c:v>
                </c:pt>
                <c:pt idx="33">
                  <c:v>530.563</c:v>
                </c:pt>
                <c:pt idx="34">
                  <c:v>549.205</c:v>
                </c:pt>
                <c:pt idx="35">
                  <c:v>560.462</c:v>
                </c:pt>
                <c:pt idx="36">
                  <c:v>489.298</c:v>
                </c:pt>
                <c:pt idx="37">
                  <c:v>487.554</c:v>
                </c:pt>
                <c:pt idx="38">
                  <c:v>531.115</c:v>
                </c:pt>
                <c:pt idx="39">
                  <c:v>522.3680000000001</c:v>
                </c:pt>
                <c:pt idx="40">
                  <c:v>394.903</c:v>
                </c:pt>
                <c:pt idx="41">
                  <c:v>372.61</c:v>
                </c:pt>
                <c:pt idx="42">
                  <c:v>383.164</c:v>
                </c:pt>
                <c:pt idx="43">
                  <c:v>460.099</c:v>
                </c:pt>
                <c:pt idx="44">
                  <c:v>435.478</c:v>
                </c:pt>
                <c:pt idx="45">
                  <c:v>419.188</c:v>
                </c:pt>
                <c:pt idx="46">
                  <c:v>475.398</c:v>
                </c:pt>
                <c:pt idx="47">
                  <c:v>421.192</c:v>
                </c:pt>
                <c:pt idx="48">
                  <c:v>475.044</c:v>
                </c:pt>
                <c:pt idx="50">
                  <c:v>423.184</c:v>
                </c:pt>
                <c:pt idx="51">
                  <c:v>367.391</c:v>
                </c:pt>
                <c:pt idx="52">
                  <c:v>439.904</c:v>
                </c:pt>
                <c:pt idx="53">
                  <c:v>444.107</c:v>
                </c:pt>
                <c:pt idx="54">
                  <c:v>387.485</c:v>
                </c:pt>
                <c:pt idx="55">
                  <c:v>442.931</c:v>
                </c:pt>
                <c:pt idx="56">
                  <c:v>453.898</c:v>
                </c:pt>
                <c:pt idx="57">
                  <c:v>441.97</c:v>
                </c:pt>
                <c:pt idx="58">
                  <c:v>466.092</c:v>
                </c:pt>
                <c:pt idx="59">
                  <c:v>470.007</c:v>
                </c:pt>
                <c:pt idx="60">
                  <c:v>557.905</c:v>
                </c:pt>
                <c:pt idx="62">
                  <c:v>440.399</c:v>
                </c:pt>
                <c:pt idx="63">
                  <c:v>546.5069999999999</c:v>
                </c:pt>
                <c:pt idx="64">
                  <c:v>446.185</c:v>
                </c:pt>
                <c:pt idx="65">
                  <c:v>517.052</c:v>
                </c:pt>
                <c:pt idx="66">
                  <c:v>447.09</c:v>
                </c:pt>
                <c:pt idx="67">
                  <c:v>511.773</c:v>
                </c:pt>
                <c:pt idx="68">
                  <c:v>482.369</c:v>
                </c:pt>
                <c:pt idx="69">
                  <c:v>558.046</c:v>
                </c:pt>
                <c:pt idx="70">
                  <c:v>472.879</c:v>
                </c:pt>
                <c:pt idx="71">
                  <c:v>503.586</c:v>
                </c:pt>
                <c:pt idx="72">
                  <c:v>492.043</c:v>
                </c:pt>
                <c:pt idx="73">
                  <c:v>532.442</c:v>
                </c:pt>
                <c:pt idx="74">
                  <c:v>479.924</c:v>
                </c:pt>
                <c:pt idx="75">
                  <c:v>440.977</c:v>
                </c:pt>
                <c:pt idx="76">
                  <c:v>467.787</c:v>
                </c:pt>
                <c:pt idx="77">
                  <c:v>441.225</c:v>
                </c:pt>
                <c:pt idx="78">
                  <c:v>511.848</c:v>
                </c:pt>
                <c:pt idx="79">
                  <c:v>559.794</c:v>
                </c:pt>
                <c:pt idx="80">
                  <c:v>497.266</c:v>
                </c:pt>
                <c:pt idx="81">
                  <c:v>596.251</c:v>
                </c:pt>
                <c:pt idx="82">
                  <c:v>524.121</c:v>
                </c:pt>
                <c:pt idx="83">
                  <c:v>537.668</c:v>
                </c:pt>
                <c:pt idx="85">
                  <c:v>475.873</c:v>
                </c:pt>
                <c:pt idx="86">
                  <c:v>532.071</c:v>
                </c:pt>
                <c:pt idx="89">
                  <c:v>528.575</c:v>
                </c:pt>
                <c:pt idx="90">
                  <c:v>509.213</c:v>
                </c:pt>
                <c:pt idx="91">
                  <c:v>536.407</c:v>
                </c:pt>
                <c:pt idx="92">
                  <c:v>369.482</c:v>
                </c:pt>
                <c:pt idx="93">
                  <c:v>373.461</c:v>
                </c:pt>
                <c:pt idx="94">
                  <c:v>419.719</c:v>
                </c:pt>
                <c:pt idx="95">
                  <c:v>412.639</c:v>
                </c:pt>
                <c:pt idx="96">
                  <c:v>348.578</c:v>
                </c:pt>
                <c:pt idx="97">
                  <c:v>342.18</c:v>
                </c:pt>
                <c:pt idx="98">
                  <c:v>383.89</c:v>
                </c:pt>
                <c:pt idx="99">
                  <c:v>403.642</c:v>
                </c:pt>
                <c:pt idx="100">
                  <c:v>409.535</c:v>
                </c:pt>
                <c:pt idx="101">
                  <c:v>442.509</c:v>
                </c:pt>
              </c:numCache>
            </c:numRef>
          </c:xVal>
          <c:yVal>
            <c:numRef>
              <c:f>Regressions!$AS$4:$AS$105</c:f>
              <c:numCache>
                <c:formatCode>General</c:formatCode>
                <c:ptCount val="102"/>
                <c:pt idx="70">
                  <c:v>4.17</c:v>
                </c:pt>
                <c:pt idx="71">
                  <c:v>6.64</c:v>
                </c:pt>
                <c:pt idx="72">
                  <c:v>4.54</c:v>
                </c:pt>
                <c:pt idx="73">
                  <c:v>5.59</c:v>
                </c:pt>
                <c:pt idx="74">
                  <c:v>5.39</c:v>
                </c:pt>
                <c:pt idx="75">
                  <c:v>2.44</c:v>
                </c:pt>
                <c:pt idx="76">
                  <c:v>4.11</c:v>
                </c:pt>
                <c:pt idx="77">
                  <c:v>2.63</c:v>
                </c:pt>
                <c:pt idx="78">
                  <c:v>5.19</c:v>
                </c:pt>
              </c:numCache>
            </c:numRef>
          </c:yVal>
          <c:smooth val="0"/>
        </c:ser>
        <c:ser>
          <c:idx val="8"/>
          <c:order val="8"/>
          <c:tx>
            <c:strRef>
              <c:f>Regressions!$AT$3</c:f>
              <c:strCache>
                <c:ptCount val="1"/>
                <c:pt idx="0">
                  <c:v>Swamp Wt</c:v>
                </c:pt>
              </c:strCache>
            </c:strRef>
          </c:tx>
          <c:spPr>
            <a:ln w="19050">
              <a:noFill/>
            </a:ln>
          </c:spPr>
          <c:xVal>
            <c:numRef>
              <c:f>Regressions!$AK$4:$AK$105</c:f>
              <c:numCache>
                <c:formatCode>General</c:formatCode>
                <c:ptCount val="102"/>
                <c:pt idx="0">
                  <c:v>432.855</c:v>
                </c:pt>
                <c:pt idx="1">
                  <c:v>478.006</c:v>
                </c:pt>
                <c:pt idx="2">
                  <c:v>431.358</c:v>
                </c:pt>
                <c:pt idx="3">
                  <c:v>433.465</c:v>
                </c:pt>
                <c:pt idx="4">
                  <c:v>387.899</c:v>
                </c:pt>
                <c:pt idx="5">
                  <c:v>507.006</c:v>
                </c:pt>
                <c:pt idx="6">
                  <c:v>466.933</c:v>
                </c:pt>
                <c:pt idx="7">
                  <c:v>400.155</c:v>
                </c:pt>
                <c:pt idx="8">
                  <c:v>463.653</c:v>
                </c:pt>
                <c:pt idx="9">
                  <c:v>488.954</c:v>
                </c:pt>
                <c:pt idx="10">
                  <c:v>462.873</c:v>
                </c:pt>
                <c:pt idx="11">
                  <c:v>364.247</c:v>
                </c:pt>
                <c:pt idx="12">
                  <c:v>466.628</c:v>
                </c:pt>
                <c:pt idx="13">
                  <c:v>437.192</c:v>
                </c:pt>
                <c:pt idx="14">
                  <c:v>419.711</c:v>
                </c:pt>
                <c:pt idx="15">
                  <c:v>452.93</c:v>
                </c:pt>
                <c:pt idx="16">
                  <c:v>417.369</c:v>
                </c:pt>
                <c:pt idx="17">
                  <c:v>479.481</c:v>
                </c:pt>
                <c:pt idx="18">
                  <c:v>416.089</c:v>
                </c:pt>
                <c:pt idx="19">
                  <c:v>445.147</c:v>
                </c:pt>
                <c:pt idx="20">
                  <c:v>477.047</c:v>
                </c:pt>
                <c:pt idx="21">
                  <c:v>418.817</c:v>
                </c:pt>
                <c:pt idx="22">
                  <c:v>372.843</c:v>
                </c:pt>
                <c:pt idx="23">
                  <c:v>397.302</c:v>
                </c:pt>
                <c:pt idx="24">
                  <c:v>412.978</c:v>
                </c:pt>
                <c:pt idx="25">
                  <c:v>384.449</c:v>
                </c:pt>
                <c:pt idx="26">
                  <c:v>413.674</c:v>
                </c:pt>
                <c:pt idx="27">
                  <c:v>395.513</c:v>
                </c:pt>
                <c:pt idx="28">
                  <c:v>409.216</c:v>
                </c:pt>
                <c:pt idx="29">
                  <c:v>396.02</c:v>
                </c:pt>
                <c:pt idx="30">
                  <c:v>513.904</c:v>
                </c:pt>
                <c:pt idx="31">
                  <c:v>501.587</c:v>
                </c:pt>
                <c:pt idx="32">
                  <c:v>551.681</c:v>
                </c:pt>
                <c:pt idx="33">
                  <c:v>530.563</c:v>
                </c:pt>
                <c:pt idx="34">
                  <c:v>549.205</c:v>
                </c:pt>
                <c:pt idx="35">
                  <c:v>560.462</c:v>
                </c:pt>
                <c:pt idx="36">
                  <c:v>489.298</c:v>
                </c:pt>
                <c:pt idx="37">
                  <c:v>487.554</c:v>
                </c:pt>
                <c:pt idx="38">
                  <c:v>531.115</c:v>
                </c:pt>
                <c:pt idx="39">
                  <c:v>522.3680000000001</c:v>
                </c:pt>
                <c:pt idx="40">
                  <c:v>394.903</c:v>
                </c:pt>
                <c:pt idx="41">
                  <c:v>372.61</c:v>
                </c:pt>
                <c:pt idx="42">
                  <c:v>383.164</c:v>
                </c:pt>
                <c:pt idx="43">
                  <c:v>460.099</c:v>
                </c:pt>
                <c:pt idx="44">
                  <c:v>435.478</c:v>
                </c:pt>
                <c:pt idx="45">
                  <c:v>419.188</c:v>
                </c:pt>
                <c:pt idx="46">
                  <c:v>475.398</c:v>
                </c:pt>
                <c:pt idx="47">
                  <c:v>421.192</c:v>
                </c:pt>
                <c:pt idx="48">
                  <c:v>475.044</c:v>
                </c:pt>
                <c:pt idx="50">
                  <c:v>423.184</c:v>
                </c:pt>
                <c:pt idx="51">
                  <c:v>367.391</c:v>
                </c:pt>
                <c:pt idx="52">
                  <c:v>439.904</c:v>
                </c:pt>
                <c:pt idx="53">
                  <c:v>444.107</c:v>
                </c:pt>
                <c:pt idx="54">
                  <c:v>387.485</c:v>
                </c:pt>
                <c:pt idx="55">
                  <c:v>442.931</c:v>
                </c:pt>
                <c:pt idx="56">
                  <c:v>453.898</c:v>
                </c:pt>
                <c:pt idx="57">
                  <c:v>441.97</c:v>
                </c:pt>
                <c:pt idx="58">
                  <c:v>466.092</c:v>
                </c:pt>
                <c:pt idx="59">
                  <c:v>470.007</c:v>
                </c:pt>
                <c:pt idx="60">
                  <c:v>557.905</c:v>
                </c:pt>
                <c:pt idx="62">
                  <c:v>440.399</c:v>
                </c:pt>
                <c:pt idx="63">
                  <c:v>546.5069999999999</c:v>
                </c:pt>
                <c:pt idx="64">
                  <c:v>446.185</c:v>
                </c:pt>
                <c:pt idx="65">
                  <c:v>517.052</c:v>
                </c:pt>
                <c:pt idx="66">
                  <c:v>447.09</c:v>
                </c:pt>
                <c:pt idx="67">
                  <c:v>511.773</c:v>
                </c:pt>
                <c:pt idx="68">
                  <c:v>482.369</c:v>
                </c:pt>
                <c:pt idx="69">
                  <c:v>558.046</c:v>
                </c:pt>
                <c:pt idx="70">
                  <c:v>472.879</c:v>
                </c:pt>
                <c:pt idx="71">
                  <c:v>503.586</c:v>
                </c:pt>
                <c:pt idx="72">
                  <c:v>492.043</c:v>
                </c:pt>
                <c:pt idx="73">
                  <c:v>532.442</c:v>
                </c:pt>
                <c:pt idx="74">
                  <c:v>479.924</c:v>
                </c:pt>
                <c:pt idx="75">
                  <c:v>440.977</c:v>
                </c:pt>
                <c:pt idx="76">
                  <c:v>467.787</c:v>
                </c:pt>
                <c:pt idx="77">
                  <c:v>441.225</c:v>
                </c:pt>
                <c:pt idx="78">
                  <c:v>511.848</c:v>
                </c:pt>
                <c:pt idx="79">
                  <c:v>559.794</c:v>
                </c:pt>
                <c:pt idx="80">
                  <c:v>497.266</c:v>
                </c:pt>
                <c:pt idx="81">
                  <c:v>596.251</c:v>
                </c:pt>
                <c:pt idx="82">
                  <c:v>524.121</c:v>
                </c:pt>
                <c:pt idx="83">
                  <c:v>537.668</c:v>
                </c:pt>
                <c:pt idx="85">
                  <c:v>475.873</c:v>
                </c:pt>
                <c:pt idx="86">
                  <c:v>532.071</c:v>
                </c:pt>
                <c:pt idx="89">
                  <c:v>528.575</c:v>
                </c:pt>
                <c:pt idx="90">
                  <c:v>509.213</c:v>
                </c:pt>
                <c:pt idx="91">
                  <c:v>536.407</c:v>
                </c:pt>
                <c:pt idx="92">
                  <c:v>369.482</c:v>
                </c:pt>
                <c:pt idx="93">
                  <c:v>373.461</c:v>
                </c:pt>
                <c:pt idx="94">
                  <c:v>419.719</c:v>
                </c:pt>
                <c:pt idx="95">
                  <c:v>412.639</c:v>
                </c:pt>
                <c:pt idx="96">
                  <c:v>348.578</c:v>
                </c:pt>
                <c:pt idx="97">
                  <c:v>342.18</c:v>
                </c:pt>
                <c:pt idx="98">
                  <c:v>383.89</c:v>
                </c:pt>
                <c:pt idx="99">
                  <c:v>403.642</c:v>
                </c:pt>
                <c:pt idx="100">
                  <c:v>409.535</c:v>
                </c:pt>
                <c:pt idx="101">
                  <c:v>442.509</c:v>
                </c:pt>
              </c:numCache>
            </c:numRef>
          </c:xVal>
          <c:yVal>
            <c:numRef>
              <c:f>Regressions!$AT$4:$AT$105</c:f>
              <c:numCache>
                <c:formatCode>General</c:formatCode>
                <c:ptCount val="102"/>
                <c:pt idx="79">
                  <c:v>7.34</c:v>
                </c:pt>
                <c:pt idx="80">
                  <c:v>6.83</c:v>
                </c:pt>
                <c:pt idx="81">
                  <c:v>4.6</c:v>
                </c:pt>
                <c:pt idx="82">
                  <c:v>8.3</c:v>
                </c:pt>
                <c:pt idx="83">
                  <c:v>4.6</c:v>
                </c:pt>
                <c:pt idx="84">
                  <c:v>6.46</c:v>
                </c:pt>
                <c:pt idx="85">
                  <c:v>4.99</c:v>
                </c:pt>
                <c:pt idx="86">
                  <c:v>6.0</c:v>
                </c:pt>
                <c:pt idx="87">
                  <c:v>5.18</c:v>
                </c:pt>
                <c:pt idx="88">
                  <c:v>5.98</c:v>
                </c:pt>
              </c:numCache>
            </c:numRef>
          </c:yVal>
          <c:smooth val="0"/>
        </c:ser>
        <c:ser>
          <c:idx val="9"/>
          <c:order val="9"/>
          <c:tx>
            <c:strRef>
              <c:f>Regressions!$AU$3</c:f>
              <c:strCache>
                <c:ptCount val="1"/>
                <c:pt idx="0">
                  <c:v>May Wt</c:v>
                </c:pt>
              </c:strCache>
            </c:strRef>
          </c:tx>
          <c:spPr>
            <a:ln w="19050">
              <a:noFill/>
            </a:ln>
          </c:spPr>
          <c:xVal>
            <c:numRef>
              <c:f>Regressions!$AK$4:$AK$105</c:f>
              <c:numCache>
                <c:formatCode>General</c:formatCode>
                <c:ptCount val="102"/>
                <c:pt idx="0">
                  <c:v>432.855</c:v>
                </c:pt>
                <c:pt idx="1">
                  <c:v>478.006</c:v>
                </c:pt>
                <c:pt idx="2">
                  <c:v>431.358</c:v>
                </c:pt>
                <c:pt idx="3">
                  <c:v>433.465</c:v>
                </c:pt>
                <c:pt idx="4">
                  <c:v>387.899</c:v>
                </c:pt>
                <c:pt idx="5">
                  <c:v>507.006</c:v>
                </c:pt>
                <c:pt idx="6">
                  <c:v>466.933</c:v>
                </c:pt>
                <c:pt idx="7">
                  <c:v>400.155</c:v>
                </c:pt>
                <c:pt idx="8">
                  <c:v>463.653</c:v>
                </c:pt>
                <c:pt idx="9">
                  <c:v>488.954</c:v>
                </c:pt>
                <c:pt idx="10">
                  <c:v>462.873</c:v>
                </c:pt>
                <c:pt idx="11">
                  <c:v>364.247</c:v>
                </c:pt>
                <c:pt idx="12">
                  <c:v>466.628</c:v>
                </c:pt>
                <c:pt idx="13">
                  <c:v>437.192</c:v>
                </c:pt>
                <c:pt idx="14">
                  <c:v>419.711</c:v>
                </c:pt>
                <c:pt idx="15">
                  <c:v>452.93</c:v>
                </c:pt>
                <c:pt idx="16">
                  <c:v>417.369</c:v>
                </c:pt>
                <c:pt idx="17">
                  <c:v>479.481</c:v>
                </c:pt>
                <c:pt idx="18">
                  <c:v>416.089</c:v>
                </c:pt>
                <c:pt idx="19">
                  <c:v>445.147</c:v>
                </c:pt>
                <c:pt idx="20">
                  <c:v>477.047</c:v>
                </c:pt>
                <c:pt idx="21">
                  <c:v>418.817</c:v>
                </c:pt>
                <c:pt idx="22">
                  <c:v>372.843</c:v>
                </c:pt>
                <c:pt idx="23">
                  <c:v>397.302</c:v>
                </c:pt>
                <c:pt idx="24">
                  <c:v>412.978</c:v>
                </c:pt>
                <c:pt idx="25">
                  <c:v>384.449</c:v>
                </c:pt>
                <c:pt idx="26">
                  <c:v>413.674</c:v>
                </c:pt>
                <c:pt idx="27">
                  <c:v>395.513</c:v>
                </c:pt>
                <c:pt idx="28">
                  <c:v>409.216</c:v>
                </c:pt>
                <c:pt idx="29">
                  <c:v>396.02</c:v>
                </c:pt>
                <c:pt idx="30">
                  <c:v>513.904</c:v>
                </c:pt>
                <c:pt idx="31">
                  <c:v>501.587</c:v>
                </c:pt>
                <c:pt idx="32">
                  <c:v>551.681</c:v>
                </c:pt>
                <c:pt idx="33">
                  <c:v>530.563</c:v>
                </c:pt>
                <c:pt idx="34">
                  <c:v>549.205</c:v>
                </c:pt>
                <c:pt idx="35">
                  <c:v>560.462</c:v>
                </c:pt>
                <c:pt idx="36">
                  <c:v>489.298</c:v>
                </c:pt>
                <c:pt idx="37">
                  <c:v>487.554</c:v>
                </c:pt>
                <c:pt idx="38">
                  <c:v>531.115</c:v>
                </c:pt>
                <c:pt idx="39">
                  <c:v>522.3680000000001</c:v>
                </c:pt>
                <c:pt idx="40">
                  <c:v>394.903</c:v>
                </c:pt>
                <c:pt idx="41">
                  <c:v>372.61</c:v>
                </c:pt>
                <c:pt idx="42">
                  <c:v>383.164</c:v>
                </c:pt>
                <c:pt idx="43">
                  <c:v>460.099</c:v>
                </c:pt>
                <c:pt idx="44">
                  <c:v>435.478</c:v>
                </c:pt>
                <c:pt idx="45">
                  <c:v>419.188</c:v>
                </c:pt>
                <c:pt idx="46">
                  <c:v>475.398</c:v>
                </c:pt>
                <c:pt idx="47">
                  <c:v>421.192</c:v>
                </c:pt>
                <c:pt idx="48">
                  <c:v>475.044</c:v>
                </c:pt>
                <c:pt idx="50">
                  <c:v>423.184</c:v>
                </c:pt>
                <c:pt idx="51">
                  <c:v>367.391</c:v>
                </c:pt>
                <c:pt idx="52">
                  <c:v>439.904</c:v>
                </c:pt>
                <c:pt idx="53">
                  <c:v>444.107</c:v>
                </c:pt>
                <c:pt idx="54">
                  <c:v>387.485</c:v>
                </c:pt>
                <c:pt idx="55">
                  <c:v>442.931</c:v>
                </c:pt>
                <c:pt idx="56">
                  <c:v>453.898</c:v>
                </c:pt>
                <c:pt idx="57">
                  <c:v>441.97</c:v>
                </c:pt>
                <c:pt idx="58">
                  <c:v>466.092</c:v>
                </c:pt>
                <c:pt idx="59">
                  <c:v>470.007</c:v>
                </c:pt>
                <c:pt idx="60">
                  <c:v>557.905</c:v>
                </c:pt>
                <c:pt idx="62">
                  <c:v>440.399</c:v>
                </c:pt>
                <c:pt idx="63">
                  <c:v>546.5069999999999</c:v>
                </c:pt>
                <c:pt idx="64">
                  <c:v>446.185</c:v>
                </c:pt>
                <c:pt idx="65">
                  <c:v>517.052</c:v>
                </c:pt>
                <c:pt idx="66">
                  <c:v>447.09</c:v>
                </c:pt>
                <c:pt idx="67">
                  <c:v>511.773</c:v>
                </c:pt>
                <c:pt idx="68">
                  <c:v>482.369</c:v>
                </c:pt>
                <c:pt idx="69">
                  <c:v>558.046</c:v>
                </c:pt>
                <c:pt idx="70">
                  <c:v>472.879</c:v>
                </c:pt>
                <c:pt idx="71">
                  <c:v>503.586</c:v>
                </c:pt>
                <c:pt idx="72">
                  <c:v>492.043</c:v>
                </c:pt>
                <c:pt idx="73">
                  <c:v>532.442</c:v>
                </c:pt>
                <c:pt idx="74">
                  <c:v>479.924</c:v>
                </c:pt>
                <c:pt idx="75">
                  <c:v>440.977</c:v>
                </c:pt>
                <c:pt idx="76">
                  <c:v>467.787</c:v>
                </c:pt>
                <c:pt idx="77">
                  <c:v>441.225</c:v>
                </c:pt>
                <c:pt idx="78">
                  <c:v>511.848</c:v>
                </c:pt>
                <c:pt idx="79">
                  <c:v>559.794</c:v>
                </c:pt>
                <c:pt idx="80">
                  <c:v>497.266</c:v>
                </c:pt>
                <c:pt idx="81">
                  <c:v>596.251</c:v>
                </c:pt>
                <c:pt idx="82">
                  <c:v>524.121</c:v>
                </c:pt>
                <c:pt idx="83">
                  <c:v>537.668</c:v>
                </c:pt>
                <c:pt idx="85">
                  <c:v>475.873</c:v>
                </c:pt>
                <c:pt idx="86">
                  <c:v>532.071</c:v>
                </c:pt>
                <c:pt idx="89">
                  <c:v>528.575</c:v>
                </c:pt>
                <c:pt idx="90">
                  <c:v>509.213</c:v>
                </c:pt>
                <c:pt idx="91">
                  <c:v>536.407</c:v>
                </c:pt>
                <c:pt idx="92">
                  <c:v>369.482</c:v>
                </c:pt>
                <c:pt idx="93">
                  <c:v>373.461</c:v>
                </c:pt>
                <c:pt idx="94">
                  <c:v>419.719</c:v>
                </c:pt>
                <c:pt idx="95">
                  <c:v>412.639</c:v>
                </c:pt>
                <c:pt idx="96">
                  <c:v>348.578</c:v>
                </c:pt>
                <c:pt idx="97">
                  <c:v>342.18</c:v>
                </c:pt>
                <c:pt idx="98">
                  <c:v>383.89</c:v>
                </c:pt>
                <c:pt idx="99">
                  <c:v>403.642</c:v>
                </c:pt>
                <c:pt idx="100">
                  <c:v>409.535</c:v>
                </c:pt>
                <c:pt idx="101">
                  <c:v>442.509</c:v>
                </c:pt>
              </c:numCache>
            </c:numRef>
          </c:xVal>
          <c:yVal>
            <c:numRef>
              <c:f>Regressions!$AU$4:$AU$105</c:f>
              <c:numCache>
                <c:formatCode>General</c:formatCode>
                <c:ptCount val="102"/>
                <c:pt idx="89">
                  <c:v>3.46</c:v>
                </c:pt>
                <c:pt idx="90">
                  <c:v>3.73</c:v>
                </c:pt>
                <c:pt idx="91">
                  <c:v>4.17</c:v>
                </c:pt>
              </c:numCache>
            </c:numRef>
          </c:yVal>
          <c:smooth val="0"/>
        </c:ser>
        <c:ser>
          <c:idx val="10"/>
          <c:order val="10"/>
          <c:tx>
            <c:strRef>
              <c:f>Regressions!$AV$3</c:f>
              <c:strCache>
                <c:ptCount val="1"/>
                <c:pt idx="0">
                  <c:v>Big Soos Wt</c:v>
                </c:pt>
              </c:strCache>
            </c:strRef>
          </c:tx>
          <c:spPr>
            <a:ln w="19050">
              <a:noFill/>
            </a:ln>
          </c:spPr>
          <c:xVal>
            <c:numRef>
              <c:f>Regressions!$AK$4:$AK$105</c:f>
              <c:numCache>
                <c:formatCode>General</c:formatCode>
                <c:ptCount val="102"/>
                <c:pt idx="0">
                  <c:v>432.855</c:v>
                </c:pt>
                <c:pt idx="1">
                  <c:v>478.006</c:v>
                </c:pt>
                <c:pt idx="2">
                  <c:v>431.358</c:v>
                </c:pt>
                <c:pt idx="3">
                  <c:v>433.465</c:v>
                </c:pt>
                <c:pt idx="4">
                  <c:v>387.899</c:v>
                </c:pt>
                <c:pt idx="5">
                  <c:v>507.006</c:v>
                </c:pt>
                <c:pt idx="6">
                  <c:v>466.933</c:v>
                </c:pt>
                <c:pt idx="7">
                  <c:v>400.155</c:v>
                </c:pt>
                <c:pt idx="8">
                  <c:v>463.653</c:v>
                </c:pt>
                <c:pt idx="9">
                  <c:v>488.954</c:v>
                </c:pt>
                <c:pt idx="10">
                  <c:v>462.873</c:v>
                </c:pt>
                <c:pt idx="11">
                  <c:v>364.247</c:v>
                </c:pt>
                <c:pt idx="12">
                  <c:v>466.628</c:v>
                </c:pt>
                <c:pt idx="13">
                  <c:v>437.192</c:v>
                </c:pt>
                <c:pt idx="14">
                  <c:v>419.711</c:v>
                </c:pt>
                <c:pt idx="15">
                  <c:v>452.93</c:v>
                </c:pt>
                <c:pt idx="16">
                  <c:v>417.369</c:v>
                </c:pt>
                <c:pt idx="17">
                  <c:v>479.481</c:v>
                </c:pt>
                <c:pt idx="18">
                  <c:v>416.089</c:v>
                </c:pt>
                <c:pt idx="19">
                  <c:v>445.147</c:v>
                </c:pt>
                <c:pt idx="20">
                  <c:v>477.047</c:v>
                </c:pt>
                <c:pt idx="21">
                  <c:v>418.817</c:v>
                </c:pt>
                <c:pt idx="22">
                  <c:v>372.843</c:v>
                </c:pt>
                <c:pt idx="23">
                  <c:v>397.302</c:v>
                </c:pt>
                <c:pt idx="24">
                  <c:v>412.978</c:v>
                </c:pt>
                <c:pt idx="25">
                  <c:v>384.449</c:v>
                </c:pt>
                <c:pt idx="26">
                  <c:v>413.674</c:v>
                </c:pt>
                <c:pt idx="27">
                  <c:v>395.513</c:v>
                </c:pt>
                <c:pt idx="28">
                  <c:v>409.216</c:v>
                </c:pt>
                <c:pt idx="29">
                  <c:v>396.02</c:v>
                </c:pt>
                <c:pt idx="30">
                  <c:v>513.904</c:v>
                </c:pt>
                <c:pt idx="31">
                  <c:v>501.587</c:v>
                </c:pt>
                <c:pt idx="32">
                  <c:v>551.681</c:v>
                </c:pt>
                <c:pt idx="33">
                  <c:v>530.563</c:v>
                </c:pt>
                <c:pt idx="34">
                  <c:v>549.205</c:v>
                </c:pt>
                <c:pt idx="35">
                  <c:v>560.462</c:v>
                </c:pt>
                <c:pt idx="36">
                  <c:v>489.298</c:v>
                </c:pt>
                <c:pt idx="37">
                  <c:v>487.554</c:v>
                </c:pt>
                <c:pt idx="38">
                  <c:v>531.115</c:v>
                </c:pt>
                <c:pt idx="39">
                  <c:v>522.3680000000001</c:v>
                </c:pt>
                <c:pt idx="40">
                  <c:v>394.903</c:v>
                </c:pt>
                <c:pt idx="41">
                  <c:v>372.61</c:v>
                </c:pt>
                <c:pt idx="42">
                  <c:v>383.164</c:v>
                </c:pt>
                <c:pt idx="43">
                  <c:v>460.099</c:v>
                </c:pt>
                <c:pt idx="44">
                  <c:v>435.478</c:v>
                </c:pt>
                <c:pt idx="45">
                  <c:v>419.188</c:v>
                </c:pt>
                <c:pt idx="46">
                  <c:v>475.398</c:v>
                </c:pt>
                <c:pt idx="47">
                  <c:v>421.192</c:v>
                </c:pt>
                <c:pt idx="48">
                  <c:v>475.044</c:v>
                </c:pt>
                <c:pt idx="50">
                  <c:v>423.184</c:v>
                </c:pt>
                <c:pt idx="51">
                  <c:v>367.391</c:v>
                </c:pt>
                <c:pt idx="52">
                  <c:v>439.904</c:v>
                </c:pt>
                <c:pt idx="53">
                  <c:v>444.107</c:v>
                </c:pt>
                <c:pt idx="54">
                  <c:v>387.485</c:v>
                </c:pt>
                <c:pt idx="55">
                  <c:v>442.931</c:v>
                </c:pt>
                <c:pt idx="56">
                  <c:v>453.898</c:v>
                </c:pt>
                <c:pt idx="57">
                  <c:v>441.97</c:v>
                </c:pt>
                <c:pt idx="58">
                  <c:v>466.092</c:v>
                </c:pt>
                <c:pt idx="59">
                  <c:v>470.007</c:v>
                </c:pt>
                <c:pt idx="60">
                  <c:v>557.905</c:v>
                </c:pt>
                <c:pt idx="62">
                  <c:v>440.399</c:v>
                </c:pt>
                <c:pt idx="63">
                  <c:v>546.5069999999999</c:v>
                </c:pt>
                <c:pt idx="64">
                  <c:v>446.185</c:v>
                </c:pt>
                <c:pt idx="65">
                  <c:v>517.052</c:v>
                </c:pt>
                <c:pt idx="66">
                  <c:v>447.09</c:v>
                </c:pt>
                <c:pt idx="67">
                  <c:v>511.773</c:v>
                </c:pt>
                <c:pt idx="68">
                  <c:v>482.369</c:v>
                </c:pt>
                <c:pt idx="69">
                  <c:v>558.046</c:v>
                </c:pt>
                <c:pt idx="70">
                  <c:v>472.879</c:v>
                </c:pt>
                <c:pt idx="71">
                  <c:v>503.586</c:v>
                </c:pt>
                <c:pt idx="72">
                  <c:v>492.043</c:v>
                </c:pt>
                <c:pt idx="73">
                  <c:v>532.442</c:v>
                </c:pt>
                <c:pt idx="74">
                  <c:v>479.924</c:v>
                </c:pt>
                <c:pt idx="75">
                  <c:v>440.977</c:v>
                </c:pt>
                <c:pt idx="76">
                  <c:v>467.787</c:v>
                </c:pt>
                <c:pt idx="77">
                  <c:v>441.225</c:v>
                </c:pt>
                <c:pt idx="78">
                  <c:v>511.848</c:v>
                </c:pt>
                <c:pt idx="79">
                  <c:v>559.794</c:v>
                </c:pt>
                <c:pt idx="80">
                  <c:v>497.266</c:v>
                </c:pt>
                <c:pt idx="81">
                  <c:v>596.251</c:v>
                </c:pt>
                <c:pt idx="82">
                  <c:v>524.121</c:v>
                </c:pt>
                <c:pt idx="83">
                  <c:v>537.668</c:v>
                </c:pt>
                <c:pt idx="85">
                  <c:v>475.873</c:v>
                </c:pt>
                <c:pt idx="86">
                  <c:v>532.071</c:v>
                </c:pt>
                <c:pt idx="89">
                  <c:v>528.575</c:v>
                </c:pt>
                <c:pt idx="90">
                  <c:v>509.213</c:v>
                </c:pt>
                <c:pt idx="91">
                  <c:v>536.407</c:v>
                </c:pt>
                <c:pt idx="92">
                  <c:v>369.482</c:v>
                </c:pt>
                <c:pt idx="93">
                  <c:v>373.461</c:v>
                </c:pt>
                <c:pt idx="94">
                  <c:v>419.719</c:v>
                </c:pt>
                <c:pt idx="95">
                  <c:v>412.639</c:v>
                </c:pt>
                <c:pt idx="96">
                  <c:v>348.578</c:v>
                </c:pt>
                <c:pt idx="97">
                  <c:v>342.18</c:v>
                </c:pt>
                <c:pt idx="98">
                  <c:v>383.89</c:v>
                </c:pt>
                <c:pt idx="99">
                  <c:v>403.642</c:v>
                </c:pt>
                <c:pt idx="100">
                  <c:v>409.535</c:v>
                </c:pt>
                <c:pt idx="101">
                  <c:v>442.509</c:v>
                </c:pt>
              </c:numCache>
            </c:numRef>
          </c:xVal>
          <c:yVal>
            <c:numRef>
              <c:f>Regressions!$AV$4:$AV$105</c:f>
              <c:numCache>
                <c:formatCode>General</c:formatCode>
                <c:ptCount val="102"/>
                <c:pt idx="92">
                  <c:v>1.26</c:v>
                </c:pt>
                <c:pt idx="93">
                  <c:v>0.82</c:v>
                </c:pt>
                <c:pt idx="94">
                  <c:v>2.3</c:v>
                </c:pt>
                <c:pt idx="95">
                  <c:v>2.97</c:v>
                </c:pt>
                <c:pt idx="96">
                  <c:v>3.18</c:v>
                </c:pt>
                <c:pt idx="97">
                  <c:v>0.88</c:v>
                </c:pt>
                <c:pt idx="98">
                  <c:v>1.4</c:v>
                </c:pt>
                <c:pt idx="99">
                  <c:v>1.12</c:v>
                </c:pt>
                <c:pt idx="100">
                  <c:v>1.67</c:v>
                </c:pt>
                <c:pt idx="101">
                  <c:v>1.56</c:v>
                </c:pt>
              </c:numCache>
            </c:numRef>
          </c:yVal>
          <c:smooth val="0"/>
        </c:ser>
        <c:dLbls>
          <c:showLegendKey val="0"/>
          <c:showVal val="0"/>
          <c:showCatName val="0"/>
          <c:showSerName val="0"/>
          <c:showPercent val="0"/>
          <c:showBubbleSize val="0"/>
        </c:dLbls>
        <c:axId val="-2042980080"/>
        <c:axId val="-2042975024"/>
      </c:scatterChart>
      <c:valAx>
        <c:axId val="-2042980080"/>
        <c:scaling>
          <c:orientation val="minMax"/>
        </c:scaling>
        <c:delete val="0"/>
        <c:axPos val="b"/>
        <c:title>
          <c:tx>
            <c:rich>
              <a:bodyPr/>
              <a:lstStyle/>
              <a:p>
                <a:pPr>
                  <a:defRPr/>
                </a:pPr>
                <a:r>
                  <a:rPr lang="en-US"/>
                  <a:t>Otolith Radial Distance (µm)</a:t>
                </a:r>
              </a:p>
            </c:rich>
          </c:tx>
          <c:overlay val="0"/>
        </c:title>
        <c:numFmt formatCode="General" sourceLinked="1"/>
        <c:majorTickMark val="out"/>
        <c:minorTickMark val="none"/>
        <c:tickLblPos val="nextTo"/>
        <c:crossAx val="-2042975024"/>
        <c:crosses val="autoZero"/>
        <c:crossBetween val="midCat"/>
      </c:valAx>
      <c:valAx>
        <c:axId val="-2042975024"/>
        <c:scaling>
          <c:orientation val="minMax"/>
        </c:scaling>
        <c:delete val="0"/>
        <c:axPos val="l"/>
        <c:majorGridlines/>
        <c:title>
          <c:tx>
            <c:rich>
              <a:bodyPr rot="-5400000" vert="horz"/>
              <a:lstStyle/>
              <a:p>
                <a:pPr>
                  <a:defRPr/>
                </a:pPr>
                <a:r>
                  <a:rPr lang="en-US"/>
                  <a:t>Fish Wt (g)</a:t>
                </a:r>
              </a:p>
            </c:rich>
          </c:tx>
          <c:overlay val="0"/>
        </c:title>
        <c:numFmt formatCode="General" sourceLinked="1"/>
        <c:majorTickMark val="out"/>
        <c:minorTickMark val="none"/>
        <c:tickLblPos val="nextTo"/>
        <c:crossAx val="-2042980080"/>
        <c:crosses val="autoZero"/>
        <c:crossBetween val="midCat"/>
      </c:valAx>
    </c:plotArea>
    <c:legend>
      <c:legendPos val="r"/>
      <c:layout>
        <c:manualLayout>
          <c:xMode val="edge"/>
          <c:yMode val="edge"/>
          <c:x val="0.772305993000875"/>
          <c:y val="0.0351177456984544"/>
          <c:w val="0.211027340332458"/>
          <c:h val="0.952912656751239"/>
        </c:manualLayout>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Regressions!$AZ$3</c:f>
              <c:strCache>
                <c:ptCount val="1"/>
                <c:pt idx="0">
                  <c:v>Issaquah Wt</c:v>
                </c:pt>
              </c:strCache>
            </c:strRef>
          </c:tx>
          <c:spPr>
            <a:ln w="19050">
              <a:noFill/>
            </a:ln>
          </c:spPr>
          <c:xVal>
            <c:numRef>
              <c:f>Regressions!$AY$4:$AY$41</c:f>
              <c:numCache>
                <c:formatCode>General</c:formatCode>
                <c:ptCount val="38"/>
                <c:pt idx="0">
                  <c:v>660.152</c:v>
                </c:pt>
                <c:pt idx="2">
                  <c:v>650.1559999999999</c:v>
                </c:pt>
                <c:pt idx="3">
                  <c:v>597.122</c:v>
                </c:pt>
                <c:pt idx="5">
                  <c:v>652.668</c:v>
                </c:pt>
                <c:pt idx="6">
                  <c:v>630.91</c:v>
                </c:pt>
                <c:pt idx="7">
                  <c:v>578.629</c:v>
                </c:pt>
                <c:pt idx="10">
                  <c:v>550.251</c:v>
                </c:pt>
                <c:pt idx="11">
                  <c:v>593.452</c:v>
                </c:pt>
                <c:pt idx="12">
                  <c:v>552.231</c:v>
                </c:pt>
                <c:pt idx="13">
                  <c:v>481.227</c:v>
                </c:pt>
                <c:pt idx="14">
                  <c:v>601.27</c:v>
                </c:pt>
                <c:pt idx="15">
                  <c:v>465.605</c:v>
                </c:pt>
                <c:pt idx="16">
                  <c:v>574.827</c:v>
                </c:pt>
                <c:pt idx="17">
                  <c:v>499.331</c:v>
                </c:pt>
                <c:pt idx="18">
                  <c:v>606.566</c:v>
                </c:pt>
                <c:pt idx="19">
                  <c:v>632.352</c:v>
                </c:pt>
                <c:pt idx="20">
                  <c:v>636.248</c:v>
                </c:pt>
                <c:pt idx="21">
                  <c:v>652.231</c:v>
                </c:pt>
                <c:pt idx="22">
                  <c:v>610.534</c:v>
                </c:pt>
                <c:pt idx="23">
                  <c:v>547.198</c:v>
                </c:pt>
                <c:pt idx="24">
                  <c:v>569.104</c:v>
                </c:pt>
                <c:pt idx="25">
                  <c:v>623.024</c:v>
                </c:pt>
                <c:pt idx="27">
                  <c:v>594.414</c:v>
                </c:pt>
                <c:pt idx="29">
                  <c:v>632.846</c:v>
                </c:pt>
                <c:pt idx="30">
                  <c:v>572.127</c:v>
                </c:pt>
                <c:pt idx="31">
                  <c:v>560.202</c:v>
                </c:pt>
                <c:pt idx="32">
                  <c:v>512.443</c:v>
                </c:pt>
                <c:pt idx="33">
                  <c:v>561.181</c:v>
                </c:pt>
                <c:pt idx="34">
                  <c:v>630.399</c:v>
                </c:pt>
                <c:pt idx="35">
                  <c:v>558.107</c:v>
                </c:pt>
                <c:pt idx="36">
                  <c:v>369.482</c:v>
                </c:pt>
                <c:pt idx="37">
                  <c:v>373.461</c:v>
                </c:pt>
              </c:numCache>
            </c:numRef>
          </c:xVal>
          <c:yVal>
            <c:numRef>
              <c:f>Regressions!$AZ$4:$AZ$41</c:f>
              <c:numCache>
                <c:formatCode>General</c:formatCode>
                <c:ptCount val="38"/>
                <c:pt idx="24">
                  <c:v>2.8</c:v>
                </c:pt>
                <c:pt idx="25">
                  <c:v>6.86</c:v>
                </c:pt>
                <c:pt idx="26">
                  <c:v>5.86</c:v>
                </c:pt>
                <c:pt idx="27">
                  <c:v>5.23</c:v>
                </c:pt>
                <c:pt idx="28">
                  <c:v>5.41</c:v>
                </c:pt>
                <c:pt idx="29">
                  <c:v>7.15</c:v>
                </c:pt>
              </c:numCache>
            </c:numRef>
          </c:yVal>
          <c:smooth val="0"/>
        </c:ser>
        <c:ser>
          <c:idx val="1"/>
          <c:order val="1"/>
          <c:tx>
            <c:strRef>
              <c:f>Regressions!$BA$3</c:f>
              <c:strCache>
                <c:ptCount val="1"/>
                <c:pt idx="0">
                  <c:v>Jenkins Wt</c:v>
                </c:pt>
              </c:strCache>
            </c:strRef>
          </c:tx>
          <c:spPr>
            <a:ln w="19050">
              <a:noFill/>
            </a:ln>
          </c:spPr>
          <c:xVal>
            <c:numRef>
              <c:f>Regressions!$AY$4:$AY$41</c:f>
              <c:numCache>
                <c:formatCode>General</c:formatCode>
                <c:ptCount val="38"/>
                <c:pt idx="0">
                  <c:v>660.152</c:v>
                </c:pt>
                <c:pt idx="2">
                  <c:v>650.1559999999999</c:v>
                </c:pt>
                <c:pt idx="3">
                  <c:v>597.122</c:v>
                </c:pt>
                <c:pt idx="5">
                  <c:v>652.668</c:v>
                </c:pt>
                <c:pt idx="6">
                  <c:v>630.91</c:v>
                </c:pt>
                <c:pt idx="7">
                  <c:v>578.629</c:v>
                </c:pt>
                <c:pt idx="10">
                  <c:v>550.251</c:v>
                </c:pt>
                <c:pt idx="11">
                  <c:v>593.452</c:v>
                </c:pt>
                <c:pt idx="12">
                  <c:v>552.231</c:v>
                </c:pt>
                <c:pt idx="13">
                  <c:v>481.227</c:v>
                </c:pt>
                <c:pt idx="14">
                  <c:v>601.27</c:v>
                </c:pt>
                <c:pt idx="15">
                  <c:v>465.605</c:v>
                </c:pt>
                <c:pt idx="16">
                  <c:v>574.827</c:v>
                </c:pt>
                <c:pt idx="17">
                  <c:v>499.331</c:v>
                </c:pt>
                <c:pt idx="18">
                  <c:v>606.566</c:v>
                </c:pt>
                <c:pt idx="19">
                  <c:v>632.352</c:v>
                </c:pt>
                <c:pt idx="20">
                  <c:v>636.248</c:v>
                </c:pt>
                <c:pt idx="21">
                  <c:v>652.231</c:v>
                </c:pt>
                <c:pt idx="22">
                  <c:v>610.534</c:v>
                </c:pt>
                <c:pt idx="23">
                  <c:v>547.198</c:v>
                </c:pt>
                <c:pt idx="24">
                  <c:v>569.104</c:v>
                </c:pt>
                <c:pt idx="25">
                  <c:v>623.024</c:v>
                </c:pt>
                <c:pt idx="27">
                  <c:v>594.414</c:v>
                </c:pt>
                <c:pt idx="29">
                  <c:v>632.846</c:v>
                </c:pt>
                <c:pt idx="30">
                  <c:v>572.127</c:v>
                </c:pt>
                <c:pt idx="31">
                  <c:v>560.202</c:v>
                </c:pt>
                <c:pt idx="32">
                  <c:v>512.443</c:v>
                </c:pt>
                <c:pt idx="33">
                  <c:v>561.181</c:v>
                </c:pt>
                <c:pt idx="34">
                  <c:v>630.399</c:v>
                </c:pt>
                <c:pt idx="35">
                  <c:v>558.107</c:v>
                </c:pt>
                <c:pt idx="36">
                  <c:v>369.482</c:v>
                </c:pt>
                <c:pt idx="37">
                  <c:v>373.461</c:v>
                </c:pt>
              </c:numCache>
            </c:numRef>
          </c:xVal>
          <c:yVal>
            <c:numRef>
              <c:f>Regressions!$BA$4:$BA$41</c:f>
              <c:numCache>
                <c:formatCode>General</c:formatCode>
                <c:ptCount val="38"/>
                <c:pt idx="6">
                  <c:v>5.16</c:v>
                </c:pt>
                <c:pt idx="7">
                  <c:v>4.76</c:v>
                </c:pt>
                <c:pt idx="8">
                  <c:v>5.74</c:v>
                </c:pt>
                <c:pt idx="9">
                  <c:v>10.58</c:v>
                </c:pt>
                <c:pt idx="10">
                  <c:v>4.11</c:v>
                </c:pt>
                <c:pt idx="11">
                  <c:v>3.12</c:v>
                </c:pt>
              </c:numCache>
            </c:numRef>
          </c:yVal>
          <c:smooth val="0"/>
        </c:ser>
        <c:ser>
          <c:idx val="2"/>
          <c:order val="2"/>
          <c:tx>
            <c:strRef>
              <c:f>Regressions!$BB$3</c:f>
              <c:strCache>
                <c:ptCount val="1"/>
                <c:pt idx="0">
                  <c:v>Church Wt</c:v>
                </c:pt>
              </c:strCache>
            </c:strRef>
          </c:tx>
          <c:spPr>
            <a:ln w="19050">
              <a:noFill/>
            </a:ln>
          </c:spPr>
          <c:xVal>
            <c:numRef>
              <c:f>Regressions!$AY$4:$AY$41</c:f>
              <c:numCache>
                <c:formatCode>General</c:formatCode>
                <c:ptCount val="38"/>
                <c:pt idx="0">
                  <c:v>660.152</c:v>
                </c:pt>
                <c:pt idx="2">
                  <c:v>650.1559999999999</c:v>
                </c:pt>
                <c:pt idx="3">
                  <c:v>597.122</c:v>
                </c:pt>
                <c:pt idx="5">
                  <c:v>652.668</c:v>
                </c:pt>
                <c:pt idx="6">
                  <c:v>630.91</c:v>
                </c:pt>
                <c:pt idx="7">
                  <c:v>578.629</c:v>
                </c:pt>
                <c:pt idx="10">
                  <c:v>550.251</c:v>
                </c:pt>
                <c:pt idx="11">
                  <c:v>593.452</c:v>
                </c:pt>
                <c:pt idx="12">
                  <c:v>552.231</c:v>
                </c:pt>
                <c:pt idx="13">
                  <c:v>481.227</c:v>
                </c:pt>
                <c:pt idx="14">
                  <c:v>601.27</c:v>
                </c:pt>
                <c:pt idx="15">
                  <c:v>465.605</c:v>
                </c:pt>
                <c:pt idx="16">
                  <c:v>574.827</c:v>
                </c:pt>
                <c:pt idx="17">
                  <c:v>499.331</c:v>
                </c:pt>
                <c:pt idx="18">
                  <c:v>606.566</c:v>
                </c:pt>
                <c:pt idx="19">
                  <c:v>632.352</c:v>
                </c:pt>
                <c:pt idx="20">
                  <c:v>636.248</c:v>
                </c:pt>
                <c:pt idx="21">
                  <c:v>652.231</c:v>
                </c:pt>
                <c:pt idx="22">
                  <c:v>610.534</c:v>
                </c:pt>
                <c:pt idx="23">
                  <c:v>547.198</c:v>
                </c:pt>
                <c:pt idx="24">
                  <c:v>569.104</c:v>
                </c:pt>
                <c:pt idx="25">
                  <c:v>623.024</c:v>
                </c:pt>
                <c:pt idx="27">
                  <c:v>594.414</c:v>
                </c:pt>
                <c:pt idx="29">
                  <c:v>632.846</c:v>
                </c:pt>
                <c:pt idx="30">
                  <c:v>572.127</c:v>
                </c:pt>
                <c:pt idx="31">
                  <c:v>560.202</c:v>
                </c:pt>
                <c:pt idx="32">
                  <c:v>512.443</c:v>
                </c:pt>
                <c:pt idx="33">
                  <c:v>561.181</c:v>
                </c:pt>
                <c:pt idx="34">
                  <c:v>630.399</c:v>
                </c:pt>
                <c:pt idx="35">
                  <c:v>558.107</c:v>
                </c:pt>
                <c:pt idx="36">
                  <c:v>369.482</c:v>
                </c:pt>
                <c:pt idx="37">
                  <c:v>373.461</c:v>
                </c:pt>
              </c:numCache>
            </c:numRef>
          </c:xVal>
          <c:yVal>
            <c:numRef>
              <c:f>Regressions!$BB$4:$BB$41</c:f>
              <c:numCache>
                <c:formatCode>General</c:formatCode>
                <c:ptCount val="38"/>
              </c:numCache>
            </c:numRef>
          </c:yVal>
          <c:smooth val="0"/>
        </c:ser>
        <c:ser>
          <c:idx val="3"/>
          <c:order val="3"/>
          <c:tx>
            <c:strRef>
              <c:f>Regressions!$BC$3</c:f>
              <c:strCache>
                <c:ptCount val="1"/>
                <c:pt idx="0">
                  <c:v>Longfellow Wt</c:v>
                </c:pt>
              </c:strCache>
            </c:strRef>
          </c:tx>
          <c:spPr>
            <a:ln w="19050">
              <a:noFill/>
            </a:ln>
          </c:spPr>
          <c:xVal>
            <c:numRef>
              <c:f>Regressions!$AY$4:$AY$41</c:f>
              <c:numCache>
                <c:formatCode>General</c:formatCode>
                <c:ptCount val="38"/>
                <c:pt idx="0">
                  <c:v>660.152</c:v>
                </c:pt>
                <c:pt idx="2">
                  <c:v>650.1559999999999</c:v>
                </c:pt>
                <c:pt idx="3">
                  <c:v>597.122</c:v>
                </c:pt>
                <c:pt idx="5">
                  <c:v>652.668</c:v>
                </c:pt>
                <c:pt idx="6">
                  <c:v>630.91</c:v>
                </c:pt>
                <c:pt idx="7">
                  <c:v>578.629</c:v>
                </c:pt>
                <c:pt idx="10">
                  <c:v>550.251</c:v>
                </c:pt>
                <c:pt idx="11">
                  <c:v>593.452</c:v>
                </c:pt>
                <c:pt idx="12">
                  <c:v>552.231</c:v>
                </c:pt>
                <c:pt idx="13">
                  <c:v>481.227</c:v>
                </c:pt>
                <c:pt idx="14">
                  <c:v>601.27</c:v>
                </c:pt>
                <c:pt idx="15">
                  <c:v>465.605</c:v>
                </c:pt>
                <c:pt idx="16">
                  <c:v>574.827</c:v>
                </c:pt>
                <c:pt idx="17">
                  <c:v>499.331</c:v>
                </c:pt>
                <c:pt idx="18">
                  <c:v>606.566</c:v>
                </c:pt>
                <c:pt idx="19">
                  <c:v>632.352</c:v>
                </c:pt>
                <c:pt idx="20">
                  <c:v>636.248</c:v>
                </c:pt>
                <c:pt idx="21">
                  <c:v>652.231</c:v>
                </c:pt>
                <c:pt idx="22">
                  <c:v>610.534</c:v>
                </c:pt>
                <c:pt idx="23">
                  <c:v>547.198</c:v>
                </c:pt>
                <c:pt idx="24">
                  <c:v>569.104</c:v>
                </c:pt>
                <c:pt idx="25">
                  <c:v>623.024</c:v>
                </c:pt>
                <c:pt idx="27">
                  <c:v>594.414</c:v>
                </c:pt>
                <c:pt idx="29">
                  <c:v>632.846</c:v>
                </c:pt>
                <c:pt idx="30">
                  <c:v>572.127</c:v>
                </c:pt>
                <c:pt idx="31">
                  <c:v>560.202</c:v>
                </c:pt>
                <c:pt idx="32">
                  <c:v>512.443</c:v>
                </c:pt>
                <c:pt idx="33">
                  <c:v>561.181</c:v>
                </c:pt>
                <c:pt idx="34">
                  <c:v>630.399</c:v>
                </c:pt>
                <c:pt idx="35">
                  <c:v>558.107</c:v>
                </c:pt>
                <c:pt idx="36">
                  <c:v>369.482</c:v>
                </c:pt>
                <c:pt idx="37">
                  <c:v>373.461</c:v>
                </c:pt>
              </c:numCache>
            </c:numRef>
          </c:xVal>
          <c:yVal>
            <c:numRef>
              <c:f>Regressions!$BC$4:$BC$41</c:f>
              <c:numCache>
                <c:formatCode>General</c:formatCode>
                <c:ptCount val="38"/>
              </c:numCache>
            </c:numRef>
          </c:yVal>
          <c:smooth val="0"/>
        </c:ser>
        <c:ser>
          <c:idx val="4"/>
          <c:order val="4"/>
          <c:tx>
            <c:strRef>
              <c:f>Regressions!$BD$3</c:f>
              <c:strCache>
                <c:ptCount val="1"/>
                <c:pt idx="0">
                  <c:v>Harris Wt</c:v>
                </c:pt>
              </c:strCache>
            </c:strRef>
          </c:tx>
          <c:spPr>
            <a:ln w="19050">
              <a:noFill/>
            </a:ln>
          </c:spPr>
          <c:xVal>
            <c:numRef>
              <c:f>Regressions!$AY$4:$AY$41</c:f>
              <c:numCache>
                <c:formatCode>General</c:formatCode>
                <c:ptCount val="38"/>
                <c:pt idx="0">
                  <c:v>660.152</c:v>
                </c:pt>
                <c:pt idx="2">
                  <c:v>650.1559999999999</c:v>
                </c:pt>
                <c:pt idx="3">
                  <c:v>597.122</c:v>
                </c:pt>
                <c:pt idx="5">
                  <c:v>652.668</c:v>
                </c:pt>
                <c:pt idx="6">
                  <c:v>630.91</c:v>
                </c:pt>
                <c:pt idx="7">
                  <c:v>578.629</c:v>
                </c:pt>
                <c:pt idx="10">
                  <c:v>550.251</c:v>
                </c:pt>
                <c:pt idx="11">
                  <c:v>593.452</c:v>
                </c:pt>
                <c:pt idx="12">
                  <c:v>552.231</c:v>
                </c:pt>
                <c:pt idx="13">
                  <c:v>481.227</c:v>
                </c:pt>
                <c:pt idx="14">
                  <c:v>601.27</c:v>
                </c:pt>
                <c:pt idx="15">
                  <c:v>465.605</c:v>
                </c:pt>
                <c:pt idx="16">
                  <c:v>574.827</c:v>
                </c:pt>
                <c:pt idx="17">
                  <c:v>499.331</c:v>
                </c:pt>
                <c:pt idx="18">
                  <c:v>606.566</c:v>
                </c:pt>
                <c:pt idx="19">
                  <c:v>632.352</c:v>
                </c:pt>
                <c:pt idx="20">
                  <c:v>636.248</c:v>
                </c:pt>
                <c:pt idx="21">
                  <c:v>652.231</c:v>
                </c:pt>
                <c:pt idx="22">
                  <c:v>610.534</c:v>
                </c:pt>
                <c:pt idx="23">
                  <c:v>547.198</c:v>
                </c:pt>
                <c:pt idx="24">
                  <c:v>569.104</c:v>
                </c:pt>
                <c:pt idx="25">
                  <c:v>623.024</c:v>
                </c:pt>
                <c:pt idx="27">
                  <c:v>594.414</c:v>
                </c:pt>
                <c:pt idx="29">
                  <c:v>632.846</c:v>
                </c:pt>
                <c:pt idx="30">
                  <c:v>572.127</c:v>
                </c:pt>
                <c:pt idx="31">
                  <c:v>560.202</c:v>
                </c:pt>
                <c:pt idx="32">
                  <c:v>512.443</c:v>
                </c:pt>
                <c:pt idx="33">
                  <c:v>561.181</c:v>
                </c:pt>
                <c:pt idx="34">
                  <c:v>630.399</c:v>
                </c:pt>
                <c:pt idx="35">
                  <c:v>558.107</c:v>
                </c:pt>
                <c:pt idx="36">
                  <c:v>369.482</c:v>
                </c:pt>
                <c:pt idx="37">
                  <c:v>373.461</c:v>
                </c:pt>
              </c:numCache>
            </c:numRef>
          </c:xVal>
          <c:yVal>
            <c:numRef>
              <c:f>Regressions!$BD$4:$BD$41</c:f>
              <c:numCache>
                <c:formatCode>General</c:formatCode>
                <c:ptCount val="38"/>
                <c:pt idx="12">
                  <c:v>2.42</c:v>
                </c:pt>
                <c:pt idx="13">
                  <c:v>1.78</c:v>
                </c:pt>
                <c:pt idx="14">
                  <c:v>6.26</c:v>
                </c:pt>
                <c:pt idx="15">
                  <c:v>0.65</c:v>
                </c:pt>
                <c:pt idx="16">
                  <c:v>2.53</c:v>
                </c:pt>
                <c:pt idx="17">
                  <c:v>1.78</c:v>
                </c:pt>
              </c:numCache>
            </c:numRef>
          </c:yVal>
          <c:smooth val="0"/>
        </c:ser>
        <c:ser>
          <c:idx val="5"/>
          <c:order val="5"/>
          <c:tx>
            <c:strRef>
              <c:f>Regressions!$BE$3</c:f>
              <c:strCache>
                <c:ptCount val="1"/>
                <c:pt idx="0">
                  <c:v>Coulter Wt</c:v>
                </c:pt>
              </c:strCache>
            </c:strRef>
          </c:tx>
          <c:spPr>
            <a:ln w="19050">
              <a:noFill/>
            </a:ln>
          </c:spPr>
          <c:xVal>
            <c:numRef>
              <c:f>Regressions!$AY$4:$AY$41</c:f>
              <c:numCache>
                <c:formatCode>General</c:formatCode>
                <c:ptCount val="38"/>
                <c:pt idx="0">
                  <c:v>660.152</c:v>
                </c:pt>
                <c:pt idx="2">
                  <c:v>650.1559999999999</c:v>
                </c:pt>
                <c:pt idx="3">
                  <c:v>597.122</c:v>
                </c:pt>
                <c:pt idx="5">
                  <c:v>652.668</c:v>
                </c:pt>
                <c:pt idx="6">
                  <c:v>630.91</c:v>
                </c:pt>
                <c:pt idx="7">
                  <c:v>578.629</c:v>
                </c:pt>
                <c:pt idx="10">
                  <c:v>550.251</c:v>
                </c:pt>
                <c:pt idx="11">
                  <c:v>593.452</c:v>
                </c:pt>
                <c:pt idx="12">
                  <c:v>552.231</c:v>
                </c:pt>
                <c:pt idx="13">
                  <c:v>481.227</c:v>
                </c:pt>
                <c:pt idx="14">
                  <c:v>601.27</c:v>
                </c:pt>
                <c:pt idx="15">
                  <c:v>465.605</c:v>
                </c:pt>
                <c:pt idx="16">
                  <c:v>574.827</c:v>
                </c:pt>
                <c:pt idx="17">
                  <c:v>499.331</c:v>
                </c:pt>
                <c:pt idx="18">
                  <c:v>606.566</c:v>
                </c:pt>
                <c:pt idx="19">
                  <c:v>632.352</c:v>
                </c:pt>
                <c:pt idx="20">
                  <c:v>636.248</c:v>
                </c:pt>
                <c:pt idx="21">
                  <c:v>652.231</c:v>
                </c:pt>
                <c:pt idx="22">
                  <c:v>610.534</c:v>
                </c:pt>
                <c:pt idx="23">
                  <c:v>547.198</c:v>
                </c:pt>
                <c:pt idx="24">
                  <c:v>569.104</c:v>
                </c:pt>
                <c:pt idx="25">
                  <c:v>623.024</c:v>
                </c:pt>
                <c:pt idx="27">
                  <c:v>594.414</c:v>
                </c:pt>
                <c:pt idx="29">
                  <c:v>632.846</c:v>
                </c:pt>
                <c:pt idx="30">
                  <c:v>572.127</c:v>
                </c:pt>
                <c:pt idx="31">
                  <c:v>560.202</c:v>
                </c:pt>
                <c:pt idx="32">
                  <c:v>512.443</c:v>
                </c:pt>
                <c:pt idx="33">
                  <c:v>561.181</c:v>
                </c:pt>
                <c:pt idx="34">
                  <c:v>630.399</c:v>
                </c:pt>
                <c:pt idx="35">
                  <c:v>558.107</c:v>
                </c:pt>
                <c:pt idx="36">
                  <c:v>369.482</c:v>
                </c:pt>
                <c:pt idx="37">
                  <c:v>373.461</c:v>
                </c:pt>
              </c:numCache>
            </c:numRef>
          </c:xVal>
          <c:yVal>
            <c:numRef>
              <c:f>Regressions!$BE$4:$BE$41</c:f>
              <c:numCache>
                <c:formatCode>General</c:formatCode>
                <c:ptCount val="38"/>
                <c:pt idx="30">
                  <c:v>3.05</c:v>
                </c:pt>
                <c:pt idx="31">
                  <c:v>3.23</c:v>
                </c:pt>
                <c:pt idx="32">
                  <c:v>2.03</c:v>
                </c:pt>
                <c:pt idx="33">
                  <c:v>4.37</c:v>
                </c:pt>
                <c:pt idx="34">
                  <c:v>6.44</c:v>
                </c:pt>
                <c:pt idx="35">
                  <c:v>2.97</c:v>
                </c:pt>
              </c:numCache>
            </c:numRef>
          </c:yVal>
          <c:smooth val="0"/>
        </c:ser>
        <c:ser>
          <c:idx val="6"/>
          <c:order val="6"/>
          <c:tx>
            <c:strRef>
              <c:f>Regressions!$BF$3</c:f>
              <c:strCache>
                <c:ptCount val="1"/>
                <c:pt idx="0">
                  <c:v>Woodland Wt</c:v>
                </c:pt>
              </c:strCache>
            </c:strRef>
          </c:tx>
          <c:spPr>
            <a:ln w="19050">
              <a:noFill/>
            </a:ln>
          </c:spPr>
          <c:xVal>
            <c:numRef>
              <c:f>Regressions!$AY$4:$AY$41</c:f>
              <c:numCache>
                <c:formatCode>General</c:formatCode>
                <c:ptCount val="38"/>
                <c:pt idx="0">
                  <c:v>660.152</c:v>
                </c:pt>
                <c:pt idx="2">
                  <c:v>650.1559999999999</c:v>
                </c:pt>
                <c:pt idx="3">
                  <c:v>597.122</c:v>
                </c:pt>
                <c:pt idx="5">
                  <c:v>652.668</c:v>
                </c:pt>
                <c:pt idx="6">
                  <c:v>630.91</c:v>
                </c:pt>
                <c:pt idx="7">
                  <c:v>578.629</c:v>
                </c:pt>
                <c:pt idx="10">
                  <c:v>550.251</c:v>
                </c:pt>
                <c:pt idx="11">
                  <c:v>593.452</c:v>
                </c:pt>
                <c:pt idx="12">
                  <c:v>552.231</c:v>
                </c:pt>
                <c:pt idx="13">
                  <c:v>481.227</c:v>
                </c:pt>
                <c:pt idx="14">
                  <c:v>601.27</c:v>
                </c:pt>
                <c:pt idx="15">
                  <c:v>465.605</c:v>
                </c:pt>
                <c:pt idx="16">
                  <c:v>574.827</c:v>
                </c:pt>
                <c:pt idx="17">
                  <c:v>499.331</c:v>
                </c:pt>
                <c:pt idx="18">
                  <c:v>606.566</c:v>
                </c:pt>
                <c:pt idx="19">
                  <c:v>632.352</c:v>
                </c:pt>
                <c:pt idx="20">
                  <c:v>636.248</c:v>
                </c:pt>
                <c:pt idx="21">
                  <c:v>652.231</c:v>
                </c:pt>
                <c:pt idx="22">
                  <c:v>610.534</c:v>
                </c:pt>
                <c:pt idx="23">
                  <c:v>547.198</c:v>
                </c:pt>
                <c:pt idx="24">
                  <c:v>569.104</c:v>
                </c:pt>
                <c:pt idx="25">
                  <c:v>623.024</c:v>
                </c:pt>
                <c:pt idx="27">
                  <c:v>594.414</c:v>
                </c:pt>
                <c:pt idx="29">
                  <c:v>632.846</c:v>
                </c:pt>
                <c:pt idx="30">
                  <c:v>572.127</c:v>
                </c:pt>
                <c:pt idx="31">
                  <c:v>560.202</c:v>
                </c:pt>
                <c:pt idx="32">
                  <c:v>512.443</c:v>
                </c:pt>
                <c:pt idx="33">
                  <c:v>561.181</c:v>
                </c:pt>
                <c:pt idx="34">
                  <c:v>630.399</c:v>
                </c:pt>
                <c:pt idx="35">
                  <c:v>558.107</c:v>
                </c:pt>
                <c:pt idx="36">
                  <c:v>369.482</c:v>
                </c:pt>
                <c:pt idx="37">
                  <c:v>373.461</c:v>
                </c:pt>
              </c:numCache>
            </c:numRef>
          </c:xVal>
          <c:yVal>
            <c:numRef>
              <c:f>Regressions!$BF$4:$BF$41</c:f>
              <c:numCache>
                <c:formatCode>General</c:formatCode>
                <c:ptCount val="38"/>
              </c:numCache>
            </c:numRef>
          </c:yVal>
          <c:smooth val="0"/>
        </c:ser>
        <c:ser>
          <c:idx val="7"/>
          <c:order val="7"/>
          <c:tx>
            <c:strRef>
              <c:f>Regressions!$BG$3</c:f>
              <c:strCache>
                <c:ptCount val="1"/>
                <c:pt idx="0">
                  <c:v>EF Dairy Wt</c:v>
                </c:pt>
              </c:strCache>
            </c:strRef>
          </c:tx>
          <c:spPr>
            <a:ln w="19050">
              <a:noFill/>
            </a:ln>
          </c:spPr>
          <c:xVal>
            <c:numRef>
              <c:f>Regressions!$AY$4:$AY$41</c:f>
              <c:numCache>
                <c:formatCode>General</c:formatCode>
                <c:ptCount val="38"/>
                <c:pt idx="0">
                  <c:v>660.152</c:v>
                </c:pt>
                <c:pt idx="2">
                  <c:v>650.1559999999999</c:v>
                </c:pt>
                <c:pt idx="3">
                  <c:v>597.122</c:v>
                </c:pt>
                <c:pt idx="5">
                  <c:v>652.668</c:v>
                </c:pt>
                <c:pt idx="6">
                  <c:v>630.91</c:v>
                </c:pt>
                <c:pt idx="7">
                  <c:v>578.629</c:v>
                </c:pt>
                <c:pt idx="10">
                  <c:v>550.251</c:v>
                </c:pt>
                <c:pt idx="11">
                  <c:v>593.452</c:v>
                </c:pt>
                <c:pt idx="12">
                  <c:v>552.231</c:v>
                </c:pt>
                <c:pt idx="13">
                  <c:v>481.227</c:v>
                </c:pt>
                <c:pt idx="14">
                  <c:v>601.27</c:v>
                </c:pt>
                <c:pt idx="15">
                  <c:v>465.605</c:v>
                </c:pt>
                <c:pt idx="16">
                  <c:v>574.827</c:v>
                </c:pt>
                <c:pt idx="17">
                  <c:v>499.331</c:v>
                </c:pt>
                <c:pt idx="18">
                  <c:v>606.566</c:v>
                </c:pt>
                <c:pt idx="19">
                  <c:v>632.352</c:v>
                </c:pt>
                <c:pt idx="20">
                  <c:v>636.248</c:v>
                </c:pt>
                <c:pt idx="21">
                  <c:v>652.231</c:v>
                </c:pt>
                <c:pt idx="22">
                  <c:v>610.534</c:v>
                </c:pt>
                <c:pt idx="23">
                  <c:v>547.198</c:v>
                </c:pt>
                <c:pt idx="24">
                  <c:v>569.104</c:v>
                </c:pt>
                <c:pt idx="25">
                  <c:v>623.024</c:v>
                </c:pt>
                <c:pt idx="27">
                  <c:v>594.414</c:v>
                </c:pt>
                <c:pt idx="29">
                  <c:v>632.846</c:v>
                </c:pt>
                <c:pt idx="30">
                  <c:v>572.127</c:v>
                </c:pt>
                <c:pt idx="31">
                  <c:v>560.202</c:v>
                </c:pt>
                <c:pt idx="32">
                  <c:v>512.443</c:v>
                </c:pt>
                <c:pt idx="33">
                  <c:v>561.181</c:v>
                </c:pt>
                <c:pt idx="34">
                  <c:v>630.399</c:v>
                </c:pt>
                <c:pt idx="35">
                  <c:v>558.107</c:v>
                </c:pt>
                <c:pt idx="36">
                  <c:v>369.482</c:v>
                </c:pt>
                <c:pt idx="37">
                  <c:v>373.461</c:v>
                </c:pt>
              </c:numCache>
            </c:numRef>
          </c:xVal>
          <c:yVal>
            <c:numRef>
              <c:f>Regressions!$BG$4:$BG$41</c:f>
              <c:numCache>
                <c:formatCode>General</c:formatCode>
                <c:ptCount val="38"/>
              </c:numCache>
            </c:numRef>
          </c:yVal>
          <c:smooth val="0"/>
        </c:ser>
        <c:ser>
          <c:idx val="8"/>
          <c:order val="8"/>
          <c:tx>
            <c:strRef>
              <c:f>Regressions!$BH$3</c:f>
              <c:strCache>
                <c:ptCount val="1"/>
                <c:pt idx="0">
                  <c:v>Swamp Wt</c:v>
                </c:pt>
              </c:strCache>
            </c:strRef>
          </c:tx>
          <c:spPr>
            <a:ln w="19050">
              <a:noFill/>
            </a:ln>
          </c:spPr>
          <c:xVal>
            <c:numRef>
              <c:f>Regressions!$AY$4:$AY$41</c:f>
              <c:numCache>
                <c:formatCode>General</c:formatCode>
                <c:ptCount val="38"/>
                <c:pt idx="0">
                  <c:v>660.152</c:v>
                </c:pt>
                <c:pt idx="2">
                  <c:v>650.1559999999999</c:v>
                </c:pt>
                <c:pt idx="3">
                  <c:v>597.122</c:v>
                </c:pt>
                <c:pt idx="5">
                  <c:v>652.668</c:v>
                </c:pt>
                <c:pt idx="6">
                  <c:v>630.91</c:v>
                </c:pt>
                <c:pt idx="7">
                  <c:v>578.629</c:v>
                </c:pt>
                <c:pt idx="10">
                  <c:v>550.251</c:v>
                </c:pt>
                <c:pt idx="11">
                  <c:v>593.452</c:v>
                </c:pt>
                <c:pt idx="12">
                  <c:v>552.231</c:v>
                </c:pt>
                <c:pt idx="13">
                  <c:v>481.227</c:v>
                </c:pt>
                <c:pt idx="14">
                  <c:v>601.27</c:v>
                </c:pt>
                <c:pt idx="15">
                  <c:v>465.605</c:v>
                </c:pt>
                <c:pt idx="16">
                  <c:v>574.827</c:v>
                </c:pt>
                <c:pt idx="17">
                  <c:v>499.331</c:v>
                </c:pt>
                <c:pt idx="18">
                  <c:v>606.566</c:v>
                </c:pt>
                <c:pt idx="19">
                  <c:v>632.352</c:v>
                </c:pt>
                <c:pt idx="20">
                  <c:v>636.248</c:v>
                </c:pt>
                <c:pt idx="21">
                  <c:v>652.231</c:v>
                </c:pt>
                <c:pt idx="22">
                  <c:v>610.534</c:v>
                </c:pt>
                <c:pt idx="23">
                  <c:v>547.198</c:v>
                </c:pt>
                <c:pt idx="24">
                  <c:v>569.104</c:v>
                </c:pt>
                <c:pt idx="25">
                  <c:v>623.024</c:v>
                </c:pt>
                <c:pt idx="27">
                  <c:v>594.414</c:v>
                </c:pt>
                <c:pt idx="29">
                  <c:v>632.846</c:v>
                </c:pt>
                <c:pt idx="30">
                  <c:v>572.127</c:v>
                </c:pt>
                <c:pt idx="31">
                  <c:v>560.202</c:v>
                </c:pt>
                <c:pt idx="32">
                  <c:v>512.443</c:v>
                </c:pt>
                <c:pt idx="33">
                  <c:v>561.181</c:v>
                </c:pt>
                <c:pt idx="34">
                  <c:v>630.399</c:v>
                </c:pt>
                <c:pt idx="35">
                  <c:v>558.107</c:v>
                </c:pt>
                <c:pt idx="36">
                  <c:v>369.482</c:v>
                </c:pt>
                <c:pt idx="37">
                  <c:v>373.461</c:v>
                </c:pt>
              </c:numCache>
            </c:numRef>
          </c:xVal>
          <c:yVal>
            <c:numRef>
              <c:f>Regressions!$BH$4:$BH$41</c:f>
              <c:numCache>
                <c:formatCode>General</c:formatCode>
                <c:ptCount val="38"/>
                <c:pt idx="0">
                  <c:v>4.3</c:v>
                </c:pt>
                <c:pt idx="1">
                  <c:v>7.26</c:v>
                </c:pt>
                <c:pt idx="2">
                  <c:v>7.0</c:v>
                </c:pt>
                <c:pt idx="3">
                  <c:v>5.17</c:v>
                </c:pt>
                <c:pt idx="4">
                  <c:v>6.04</c:v>
                </c:pt>
                <c:pt idx="5">
                  <c:v>5.81</c:v>
                </c:pt>
              </c:numCache>
            </c:numRef>
          </c:yVal>
          <c:smooth val="0"/>
        </c:ser>
        <c:ser>
          <c:idx val="9"/>
          <c:order val="9"/>
          <c:tx>
            <c:strRef>
              <c:f>Regressions!$BI$3</c:f>
              <c:strCache>
                <c:ptCount val="1"/>
                <c:pt idx="0">
                  <c:v>May Wt</c:v>
                </c:pt>
              </c:strCache>
            </c:strRef>
          </c:tx>
          <c:spPr>
            <a:ln w="19050">
              <a:noFill/>
            </a:ln>
          </c:spPr>
          <c:xVal>
            <c:numRef>
              <c:f>Regressions!$AY$4:$AY$41</c:f>
              <c:numCache>
                <c:formatCode>General</c:formatCode>
                <c:ptCount val="38"/>
                <c:pt idx="0">
                  <c:v>660.152</c:v>
                </c:pt>
                <c:pt idx="2">
                  <c:v>650.1559999999999</c:v>
                </c:pt>
                <c:pt idx="3">
                  <c:v>597.122</c:v>
                </c:pt>
                <c:pt idx="5">
                  <c:v>652.668</c:v>
                </c:pt>
                <c:pt idx="6">
                  <c:v>630.91</c:v>
                </c:pt>
                <c:pt idx="7">
                  <c:v>578.629</c:v>
                </c:pt>
                <c:pt idx="10">
                  <c:v>550.251</c:v>
                </c:pt>
                <c:pt idx="11">
                  <c:v>593.452</c:v>
                </c:pt>
                <c:pt idx="12">
                  <c:v>552.231</c:v>
                </c:pt>
                <c:pt idx="13">
                  <c:v>481.227</c:v>
                </c:pt>
                <c:pt idx="14">
                  <c:v>601.27</c:v>
                </c:pt>
                <c:pt idx="15">
                  <c:v>465.605</c:v>
                </c:pt>
                <c:pt idx="16">
                  <c:v>574.827</c:v>
                </c:pt>
                <c:pt idx="17">
                  <c:v>499.331</c:v>
                </c:pt>
                <c:pt idx="18">
                  <c:v>606.566</c:v>
                </c:pt>
                <c:pt idx="19">
                  <c:v>632.352</c:v>
                </c:pt>
                <c:pt idx="20">
                  <c:v>636.248</c:v>
                </c:pt>
                <c:pt idx="21">
                  <c:v>652.231</c:v>
                </c:pt>
                <c:pt idx="22">
                  <c:v>610.534</c:v>
                </c:pt>
                <c:pt idx="23">
                  <c:v>547.198</c:v>
                </c:pt>
                <c:pt idx="24">
                  <c:v>569.104</c:v>
                </c:pt>
                <c:pt idx="25">
                  <c:v>623.024</c:v>
                </c:pt>
                <c:pt idx="27">
                  <c:v>594.414</c:v>
                </c:pt>
                <c:pt idx="29">
                  <c:v>632.846</c:v>
                </c:pt>
                <c:pt idx="30">
                  <c:v>572.127</c:v>
                </c:pt>
                <c:pt idx="31">
                  <c:v>560.202</c:v>
                </c:pt>
                <c:pt idx="32">
                  <c:v>512.443</c:v>
                </c:pt>
                <c:pt idx="33">
                  <c:v>561.181</c:v>
                </c:pt>
                <c:pt idx="34">
                  <c:v>630.399</c:v>
                </c:pt>
                <c:pt idx="35">
                  <c:v>558.107</c:v>
                </c:pt>
                <c:pt idx="36">
                  <c:v>369.482</c:v>
                </c:pt>
                <c:pt idx="37">
                  <c:v>373.461</c:v>
                </c:pt>
              </c:numCache>
            </c:numRef>
          </c:xVal>
          <c:yVal>
            <c:numRef>
              <c:f>Regressions!$BI$4:$BI$41</c:f>
              <c:numCache>
                <c:formatCode>General</c:formatCode>
                <c:ptCount val="38"/>
                <c:pt idx="18">
                  <c:v>6.58</c:v>
                </c:pt>
                <c:pt idx="19">
                  <c:v>5.49</c:v>
                </c:pt>
                <c:pt idx="20">
                  <c:v>5.2</c:v>
                </c:pt>
                <c:pt idx="21">
                  <c:v>6.61</c:v>
                </c:pt>
                <c:pt idx="22">
                  <c:v>5.68</c:v>
                </c:pt>
                <c:pt idx="23">
                  <c:v>3.35</c:v>
                </c:pt>
              </c:numCache>
            </c:numRef>
          </c:yVal>
          <c:smooth val="0"/>
        </c:ser>
        <c:ser>
          <c:idx val="10"/>
          <c:order val="10"/>
          <c:tx>
            <c:strRef>
              <c:f>Regressions!$BJ$3</c:f>
              <c:strCache>
                <c:ptCount val="1"/>
                <c:pt idx="0">
                  <c:v>Big Soos Wt</c:v>
                </c:pt>
              </c:strCache>
            </c:strRef>
          </c:tx>
          <c:spPr>
            <a:ln w="19050">
              <a:noFill/>
            </a:ln>
          </c:spPr>
          <c:xVal>
            <c:numRef>
              <c:f>Regressions!$AY$4:$AY$41</c:f>
              <c:numCache>
                <c:formatCode>General</c:formatCode>
                <c:ptCount val="38"/>
                <c:pt idx="0">
                  <c:v>660.152</c:v>
                </c:pt>
                <c:pt idx="2">
                  <c:v>650.1559999999999</c:v>
                </c:pt>
                <c:pt idx="3">
                  <c:v>597.122</c:v>
                </c:pt>
                <c:pt idx="5">
                  <c:v>652.668</c:v>
                </c:pt>
                <c:pt idx="6">
                  <c:v>630.91</c:v>
                </c:pt>
                <c:pt idx="7">
                  <c:v>578.629</c:v>
                </c:pt>
                <c:pt idx="10">
                  <c:v>550.251</c:v>
                </c:pt>
                <c:pt idx="11">
                  <c:v>593.452</c:v>
                </c:pt>
                <c:pt idx="12">
                  <c:v>552.231</c:v>
                </c:pt>
                <c:pt idx="13">
                  <c:v>481.227</c:v>
                </c:pt>
                <c:pt idx="14">
                  <c:v>601.27</c:v>
                </c:pt>
                <c:pt idx="15">
                  <c:v>465.605</c:v>
                </c:pt>
                <c:pt idx="16">
                  <c:v>574.827</c:v>
                </c:pt>
                <c:pt idx="17">
                  <c:v>499.331</c:v>
                </c:pt>
                <c:pt idx="18">
                  <c:v>606.566</c:v>
                </c:pt>
                <c:pt idx="19">
                  <c:v>632.352</c:v>
                </c:pt>
                <c:pt idx="20">
                  <c:v>636.248</c:v>
                </c:pt>
                <c:pt idx="21">
                  <c:v>652.231</c:v>
                </c:pt>
                <c:pt idx="22">
                  <c:v>610.534</c:v>
                </c:pt>
                <c:pt idx="23">
                  <c:v>547.198</c:v>
                </c:pt>
                <c:pt idx="24">
                  <c:v>569.104</c:v>
                </c:pt>
                <c:pt idx="25">
                  <c:v>623.024</c:v>
                </c:pt>
                <c:pt idx="27">
                  <c:v>594.414</c:v>
                </c:pt>
                <c:pt idx="29">
                  <c:v>632.846</c:v>
                </c:pt>
                <c:pt idx="30">
                  <c:v>572.127</c:v>
                </c:pt>
                <c:pt idx="31">
                  <c:v>560.202</c:v>
                </c:pt>
                <c:pt idx="32">
                  <c:v>512.443</c:v>
                </c:pt>
                <c:pt idx="33">
                  <c:v>561.181</c:v>
                </c:pt>
                <c:pt idx="34">
                  <c:v>630.399</c:v>
                </c:pt>
                <c:pt idx="35">
                  <c:v>558.107</c:v>
                </c:pt>
                <c:pt idx="36">
                  <c:v>369.482</c:v>
                </c:pt>
                <c:pt idx="37">
                  <c:v>373.461</c:v>
                </c:pt>
              </c:numCache>
            </c:numRef>
          </c:xVal>
          <c:yVal>
            <c:numRef>
              <c:f>Regressions!$BJ$4:$BJ$41</c:f>
              <c:numCache>
                <c:formatCode>General</c:formatCode>
                <c:ptCount val="38"/>
                <c:pt idx="36">
                  <c:v>1.26</c:v>
                </c:pt>
                <c:pt idx="37">
                  <c:v>0.82</c:v>
                </c:pt>
              </c:numCache>
            </c:numRef>
          </c:yVal>
          <c:smooth val="0"/>
        </c:ser>
        <c:dLbls>
          <c:showLegendKey val="0"/>
          <c:showVal val="0"/>
          <c:showCatName val="0"/>
          <c:showSerName val="0"/>
          <c:showPercent val="0"/>
          <c:showBubbleSize val="0"/>
        </c:dLbls>
        <c:axId val="-2042860400"/>
        <c:axId val="-2042855344"/>
      </c:scatterChart>
      <c:valAx>
        <c:axId val="-2042860400"/>
        <c:scaling>
          <c:orientation val="minMax"/>
        </c:scaling>
        <c:delete val="0"/>
        <c:axPos val="b"/>
        <c:title>
          <c:tx>
            <c:rich>
              <a:bodyPr/>
              <a:lstStyle/>
              <a:p>
                <a:pPr>
                  <a:defRPr/>
                </a:pPr>
                <a:r>
                  <a:rPr lang="en-US"/>
                  <a:t>Otolith Radial Distance (µm)</a:t>
                </a:r>
              </a:p>
            </c:rich>
          </c:tx>
          <c:overlay val="0"/>
        </c:title>
        <c:numFmt formatCode="General" sourceLinked="1"/>
        <c:majorTickMark val="out"/>
        <c:minorTickMark val="none"/>
        <c:tickLblPos val="nextTo"/>
        <c:crossAx val="-2042855344"/>
        <c:crosses val="autoZero"/>
        <c:crossBetween val="midCat"/>
      </c:valAx>
      <c:valAx>
        <c:axId val="-2042855344"/>
        <c:scaling>
          <c:orientation val="minMax"/>
        </c:scaling>
        <c:delete val="0"/>
        <c:axPos val="l"/>
        <c:majorGridlines/>
        <c:title>
          <c:tx>
            <c:rich>
              <a:bodyPr rot="-5400000" vert="horz"/>
              <a:lstStyle/>
              <a:p>
                <a:pPr>
                  <a:defRPr/>
                </a:pPr>
                <a:r>
                  <a:rPr lang="en-US"/>
                  <a:t>Fish Wt (g)</a:t>
                </a:r>
              </a:p>
            </c:rich>
          </c:tx>
          <c:overlay val="0"/>
        </c:title>
        <c:numFmt formatCode="General" sourceLinked="1"/>
        <c:majorTickMark val="out"/>
        <c:minorTickMark val="none"/>
        <c:tickLblPos val="nextTo"/>
        <c:crossAx val="-2042860400"/>
        <c:crosses val="autoZero"/>
        <c:crossBetween val="midCat"/>
      </c:valAx>
    </c:plotArea>
    <c:legend>
      <c:legendPos val="r"/>
      <c:layout>
        <c:manualLayout>
          <c:xMode val="edge"/>
          <c:yMode val="edge"/>
          <c:x val="0.772305993000875"/>
          <c:y val="0.039747375328084"/>
          <c:w val="0.211027340332458"/>
          <c:h val="0.929764508603091"/>
        </c:manualLayout>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Regressions!$BT$3</c:f>
              <c:strCache>
                <c:ptCount val="1"/>
                <c:pt idx="0">
                  <c:v>Wt_Inital</c:v>
                </c:pt>
              </c:strCache>
            </c:strRef>
          </c:tx>
          <c:spPr>
            <a:ln w="19050">
              <a:noFill/>
            </a:ln>
          </c:spPr>
          <c:trendline>
            <c:trendlineType val="linear"/>
            <c:dispRSqr val="1"/>
            <c:dispEq val="1"/>
            <c:trendlineLbl>
              <c:layout>
                <c:manualLayout>
                  <c:x val="-0.112343613298338"/>
                  <c:y val="-0.0649894284047827"/>
                </c:manualLayout>
              </c:layout>
              <c:numFmt formatCode="General" sourceLinked="0"/>
            </c:trendlineLbl>
          </c:trendline>
          <c:xVal>
            <c:numRef>
              <c:f>Regressions!$BS$4:$BS$141</c:f>
              <c:numCache>
                <c:formatCode>General</c:formatCode>
                <c:ptCount val="138"/>
                <c:pt idx="0">
                  <c:v>62.0</c:v>
                </c:pt>
                <c:pt idx="1">
                  <c:v>66.0</c:v>
                </c:pt>
                <c:pt idx="2">
                  <c:v>59.0</c:v>
                </c:pt>
                <c:pt idx="3">
                  <c:v>59.0</c:v>
                </c:pt>
                <c:pt idx="4">
                  <c:v>54.0</c:v>
                </c:pt>
                <c:pt idx="5">
                  <c:v>73.0</c:v>
                </c:pt>
                <c:pt idx="6">
                  <c:v>66.0</c:v>
                </c:pt>
                <c:pt idx="7">
                  <c:v>56.0</c:v>
                </c:pt>
                <c:pt idx="8">
                  <c:v>65.0</c:v>
                </c:pt>
                <c:pt idx="9">
                  <c:v>66.0</c:v>
                </c:pt>
                <c:pt idx="10">
                  <c:v>63.0</c:v>
                </c:pt>
                <c:pt idx="11">
                  <c:v>46.0</c:v>
                </c:pt>
                <c:pt idx="12">
                  <c:v>58.0</c:v>
                </c:pt>
                <c:pt idx="13">
                  <c:v>63.0</c:v>
                </c:pt>
                <c:pt idx="14">
                  <c:v>54.0</c:v>
                </c:pt>
                <c:pt idx="15">
                  <c:v>54.0</c:v>
                </c:pt>
                <c:pt idx="16">
                  <c:v>52.0</c:v>
                </c:pt>
                <c:pt idx="17">
                  <c:v>61.0</c:v>
                </c:pt>
                <c:pt idx="18">
                  <c:v>61.0</c:v>
                </c:pt>
                <c:pt idx="19">
                  <c:v>61.0</c:v>
                </c:pt>
                <c:pt idx="20">
                  <c:v>58.0</c:v>
                </c:pt>
                <c:pt idx="21">
                  <c:v>57.0</c:v>
                </c:pt>
                <c:pt idx="22">
                  <c:v>55.0</c:v>
                </c:pt>
                <c:pt idx="23">
                  <c:v>55.0</c:v>
                </c:pt>
                <c:pt idx="24">
                  <c:v>66.0</c:v>
                </c:pt>
                <c:pt idx="25">
                  <c:v>54.0</c:v>
                </c:pt>
                <c:pt idx="26">
                  <c:v>58.0</c:v>
                </c:pt>
                <c:pt idx="27">
                  <c:v>58.0</c:v>
                </c:pt>
                <c:pt idx="28">
                  <c:v>56.0</c:v>
                </c:pt>
                <c:pt idx="29">
                  <c:v>60.0</c:v>
                </c:pt>
                <c:pt idx="30">
                  <c:v>54.0</c:v>
                </c:pt>
                <c:pt idx="31">
                  <c:v>78.0</c:v>
                </c:pt>
                <c:pt idx="32">
                  <c:v>92.0</c:v>
                </c:pt>
                <c:pt idx="33">
                  <c:v>89.0</c:v>
                </c:pt>
                <c:pt idx="34">
                  <c:v>85.0</c:v>
                </c:pt>
                <c:pt idx="35">
                  <c:v>97.0</c:v>
                </c:pt>
                <c:pt idx="36">
                  <c:v>72.0</c:v>
                </c:pt>
                <c:pt idx="37">
                  <c:v>87.0</c:v>
                </c:pt>
                <c:pt idx="38">
                  <c:v>86.0</c:v>
                </c:pt>
                <c:pt idx="39">
                  <c:v>85.0</c:v>
                </c:pt>
                <c:pt idx="40">
                  <c:v>48.0</c:v>
                </c:pt>
                <c:pt idx="41">
                  <c:v>42.0</c:v>
                </c:pt>
                <c:pt idx="42">
                  <c:v>44.0</c:v>
                </c:pt>
                <c:pt idx="43">
                  <c:v>66.0</c:v>
                </c:pt>
                <c:pt idx="44">
                  <c:v>46.0</c:v>
                </c:pt>
                <c:pt idx="45">
                  <c:v>51.0</c:v>
                </c:pt>
                <c:pt idx="46">
                  <c:v>67.0</c:v>
                </c:pt>
                <c:pt idx="47">
                  <c:v>57.0</c:v>
                </c:pt>
                <c:pt idx="48">
                  <c:v>59.0</c:v>
                </c:pt>
                <c:pt idx="49">
                  <c:v>44.0</c:v>
                </c:pt>
                <c:pt idx="50">
                  <c:v>63.0</c:v>
                </c:pt>
                <c:pt idx="51">
                  <c:v>47.0</c:v>
                </c:pt>
                <c:pt idx="52">
                  <c:v>48.0</c:v>
                </c:pt>
                <c:pt idx="53">
                  <c:v>67.0</c:v>
                </c:pt>
                <c:pt idx="54">
                  <c:v>46.0</c:v>
                </c:pt>
                <c:pt idx="55">
                  <c:v>57.0</c:v>
                </c:pt>
                <c:pt idx="56">
                  <c:v>65.0</c:v>
                </c:pt>
                <c:pt idx="57">
                  <c:v>63.0</c:v>
                </c:pt>
                <c:pt idx="58">
                  <c:v>66.0</c:v>
                </c:pt>
                <c:pt idx="59">
                  <c:v>72.0</c:v>
                </c:pt>
                <c:pt idx="60">
                  <c:v>63.0</c:v>
                </c:pt>
                <c:pt idx="61">
                  <c:v>68.0</c:v>
                </c:pt>
                <c:pt idx="62">
                  <c:v>51.0</c:v>
                </c:pt>
                <c:pt idx="63">
                  <c:v>76.0</c:v>
                </c:pt>
                <c:pt idx="64">
                  <c:v>54.0</c:v>
                </c:pt>
                <c:pt idx="65">
                  <c:v>87.0</c:v>
                </c:pt>
                <c:pt idx="66">
                  <c:v>51.0</c:v>
                </c:pt>
                <c:pt idx="67">
                  <c:v>71.0</c:v>
                </c:pt>
                <c:pt idx="68">
                  <c:v>57.0</c:v>
                </c:pt>
                <c:pt idx="69">
                  <c:v>72.0</c:v>
                </c:pt>
                <c:pt idx="70">
                  <c:v>73.0</c:v>
                </c:pt>
                <c:pt idx="71">
                  <c:v>84.0</c:v>
                </c:pt>
                <c:pt idx="72">
                  <c:v>75.0</c:v>
                </c:pt>
                <c:pt idx="73">
                  <c:v>86.0</c:v>
                </c:pt>
                <c:pt idx="74">
                  <c:v>84.0</c:v>
                </c:pt>
                <c:pt idx="75">
                  <c:v>62.0</c:v>
                </c:pt>
                <c:pt idx="76">
                  <c:v>76.0</c:v>
                </c:pt>
                <c:pt idx="77">
                  <c:v>59.0</c:v>
                </c:pt>
                <c:pt idx="78">
                  <c:v>77.0</c:v>
                </c:pt>
                <c:pt idx="79">
                  <c:v>85.0</c:v>
                </c:pt>
                <c:pt idx="80">
                  <c:v>84.0</c:v>
                </c:pt>
                <c:pt idx="81">
                  <c:v>75.0</c:v>
                </c:pt>
                <c:pt idx="82">
                  <c:v>89.0</c:v>
                </c:pt>
                <c:pt idx="83">
                  <c:v>74.0</c:v>
                </c:pt>
                <c:pt idx="84">
                  <c:v>83.0</c:v>
                </c:pt>
                <c:pt idx="85">
                  <c:v>78.0</c:v>
                </c:pt>
                <c:pt idx="86">
                  <c:v>79.0</c:v>
                </c:pt>
                <c:pt idx="87">
                  <c:v>76.0</c:v>
                </c:pt>
                <c:pt idx="88">
                  <c:v>82.0</c:v>
                </c:pt>
                <c:pt idx="89">
                  <c:v>68.0</c:v>
                </c:pt>
                <c:pt idx="90">
                  <c:v>69.0</c:v>
                </c:pt>
                <c:pt idx="91">
                  <c:v>77.0</c:v>
                </c:pt>
                <c:pt idx="92">
                  <c:v>76.0</c:v>
                </c:pt>
                <c:pt idx="93">
                  <c:v>83.0</c:v>
                </c:pt>
                <c:pt idx="94">
                  <c:v>91.0</c:v>
                </c:pt>
                <c:pt idx="95">
                  <c:v>79.0</c:v>
                </c:pt>
                <c:pt idx="96">
                  <c:v>84.0</c:v>
                </c:pt>
                <c:pt idx="97">
                  <c:v>83.0</c:v>
                </c:pt>
                <c:pt idx="98">
                  <c:v>75.0</c:v>
                </c:pt>
                <c:pt idx="99">
                  <c:v>77.0</c:v>
                </c:pt>
                <c:pt idx="100">
                  <c:v>82.0</c:v>
                </c:pt>
                <c:pt idx="101">
                  <c:v>98.0</c:v>
                </c:pt>
                <c:pt idx="102">
                  <c:v>73.0</c:v>
                </c:pt>
                <c:pt idx="103">
                  <c:v>64.0</c:v>
                </c:pt>
                <c:pt idx="104">
                  <c:v>58.0</c:v>
                </c:pt>
                <c:pt idx="105">
                  <c:v>59.0</c:v>
                </c:pt>
                <c:pt idx="106">
                  <c:v>86.0</c:v>
                </c:pt>
                <c:pt idx="107">
                  <c:v>46.0</c:v>
                </c:pt>
                <c:pt idx="108">
                  <c:v>64.0</c:v>
                </c:pt>
                <c:pt idx="109">
                  <c:v>56.0</c:v>
                </c:pt>
                <c:pt idx="110">
                  <c:v>84.0</c:v>
                </c:pt>
                <c:pt idx="111">
                  <c:v>82.0</c:v>
                </c:pt>
                <c:pt idx="112">
                  <c:v>78.0</c:v>
                </c:pt>
                <c:pt idx="113">
                  <c:v>88.0</c:v>
                </c:pt>
                <c:pt idx="114">
                  <c:v>81.0</c:v>
                </c:pt>
                <c:pt idx="115">
                  <c:v>69.0</c:v>
                </c:pt>
                <c:pt idx="116">
                  <c:v>63.0</c:v>
                </c:pt>
                <c:pt idx="117">
                  <c:v>74.0</c:v>
                </c:pt>
                <c:pt idx="118">
                  <c:v>82.0</c:v>
                </c:pt>
                <c:pt idx="119">
                  <c:v>82.0</c:v>
                </c:pt>
                <c:pt idx="120">
                  <c:v>84.0</c:v>
                </c:pt>
                <c:pt idx="121">
                  <c:v>87.0</c:v>
                </c:pt>
                <c:pt idx="122">
                  <c:v>68.0</c:v>
                </c:pt>
                <c:pt idx="123">
                  <c:v>68.0</c:v>
                </c:pt>
                <c:pt idx="124">
                  <c:v>63.0</c:v>
                </c:pt>
                <c:pt idx="125">
                  <c:v>74.0</c:v>
                </c:pt>
                <c:pt idx="126">
                  <c:v>83.0</c:v>
                </c:pt>
                <c:pt idx="127">
                  <c:v>67.0</c:v>
                </c:pt>
                <c:pt idx="128">
                  <c:v>48.0</c:v>
                </c:pt>
                <c:pt idx="129">
                  <c:v>43.0</c:v>
                </c:pt>
                <c:pt idx="130">
                  <c:v>67.0</c:v>
                </c:pt>
                <c:pt idx="131">
                  <c:v>63.0</c:v>
                </c:pt>
                <c:pt idx="132">
                  <c:v>68.0</c:v>
                </c:pt>
                <c:pt idx="133">
                  <c:v>44.0</c:v>
                </c:pt>
                <c:pt idx="134">
                  <c:v>46.0</c:v>
                </c:pt>
                <c:pt idx="135">
                  <c:v>47.0</c:v>
                </c:pt>
                <c:pt idx="136">
                  <c:v>53.0</c:v>
                </c:pt>
                <c:pt idx="137">
                  <c:v>53.0</c:v>
                </c:pt>
              </c:numCache>
            </c:numRef>
          </c:xVal>
          <c:yVal>
            <c:numRef>
              <c:f>Regressions!$BT$4:$BT$141</c:f>
              <c:numCache>
                <c:formatCode>General</c:formatCode>
                <c:ptCount val="138"/>
                <c:pt idx="0">
                  <c:v>2.51</c:v>
                </c:pt>
                <c:pt idx="1">
                  <c:v>3.41</c:v>
                </c:pt>
                <c:pt idx="2">
                  <c:v>2.0</c:v>
                </c:pt>
                <c:pt idx="3">
                  <c:v>2.1</c:v>
                </c:pt>
                <c:pt idx="4">
                  <c:v>1.69</c:v>
                </c:pt>
                <c:pt idx="5">
                  <c:v>4.07</c:v>
                </c:pt>
                <c:pt idx="6">
                  <c:v>3.55</c:v>
                </c:pt>
                <c:pt idx="7">
                  <c:v>1.71</c:v>
                </c:pt>
                <c:pt idx="8">
                  <c:v>2.97</c:v>
                </c:pt>
                <c:pt idx="9">
                  <c:v>2.77</c:v>
                </c:pt>
                <c:pt idx="10">
                  <c:v>2.93</c:v>
                </c:pt>
                <c:pt idx="11">
                  <c:v>1.07</c:v>
                </c:pt>
                <c:pt idx="12">
                  <c:v>2.06</c:v>
                </c:pt>
                <c:pt idx="13">
                  <c:v>2.72</c:v>
                </c:pt>
                <c:pt idx="14">
                  <c:v>1.8</c:v>
                </c:pt>
                <c:pt idx="15">
                  <c:v>1.76</c:v>
                </c:pt>
                <c:pt idx="16">
                  <c:v>1.65</c:v>
                </c:pt>
                <c:pt idx="17">
                  <c:v>2.4</c:v>
                </c:pt>
                <c:pt idx="18">
                  <c:v>2.58</c:v>
                </c:pt>
                <c:pt idx="19">
                  <c:v>3.27</c:v>
                </c:pt>
                <c:pt idx="20">
                  <c:v>2.18</c:v>
                </c:pt>
                <c:pt idx="21">
                  <c:v>1.86</c:v>
                </c:pt>
                <c:pt idx="22">
                  <c:v>1.22</c:v>
                </c:pt>
                <c:pt idx="23">
                  <c:v>1.8</c:v>
                </c:pt>
                <c:pt idx="24">
                  <c:v>2.32</c:v>
                </c:pt>
                <c:pt idx="25">
                  <c:v>1.99</c:v>
                </c:pt>
                <c:pt idx="26">
                  <c:v>1.9</c:v>
                </c:pt>
                <c:pt idx="27">
                  <c:v>1.78</c:v>
                </c:pt>
                <c:pt idx="28">
                  <c:v>1.38</c:v>
                </c:pt>
                <c:pt idx="29">
                  <c:v>1.95</c:v>
                </c:pt>
                <c:pt idx="30">
                  <c:v>7.46</c:v>
                </c:pt>
                <c:pt idx="31">
                  <c:v>6.4</c:v>
                </c:pt>
                <c:pt idx="32">
                  <c:v>10.0</c:v>
                </c:pt>
                <c:pt idx="33">
                  <c:v>6.11</c:v>
                </c:pt>
                <c:pt idx="34">
                  <c:v>8.65</c:v>
                </c:pt>
                <c:pt idx="35">
                  <c:v>12.41</c:v>
                </c:pt>
                <c:pt idx="36">
                  <c:v>4.39</c:v>
                </c:pt>
                <c:pt idx="37">
                  <c:v>7.9</c:v>
                </c:pt>
                <c:pt idx="38">
                  <c:v>9.27</c:v>
                </c:pt>
                <c:pt idx="39">
                  <c:v>8.3</c:v>
                </c:pt>
                <c:pt idx="40">
                  <c:v>0.72</c:v>
                </c:pt>
                <c:pt idx="41">
                  <c:v>0.69</c:v>
                </c:pt>
                <c:pt idx="42">
                  <c:v>0.92</c:v>
                </c:pt>
                <c:pt idx="43">
                  <c:v>3.15</c:v>
                </c:pt>
                <c:pt idx="44">
                  <c:v>1.23</c:v>
                </c:pt>
                <c:pt idx="45">
                  <c:v>1.46</c:v>
                </c:pt>
                <c:pt idx="46">
                  <c:v>3.39</c:v>
                </c:pt>
                <c:pt idx="47">
                  <c:v>2.42</c:v>
                </c:pt>
                <c:pt idx="48">
                  <c:v>2.22</c:v>
                </c:pt>
                <c:pt idx="49">
                  <c:v>0.86</c:v>
                </c:pt>
                <c:pt idx="50">
                  <c:v>2.39</c:v>
                </c:pt>
                <c:pt idx="51">
                  <c:v>0.98</c:v>
                </c:pt>
                <c:pt idx="52">
                  <c:v>1.19</c:v>
                </c:pt>
                <c:pt idx="53">
                  <c:v>3.03</c:v>
                </c:pt>
                <c:pt idx="54">
                  <c:v>0.95</c:v>
                </c:pt>
                <c:pt idx="55">
                  <c:v>1.78</c:v>
                </c:pt>
                <c:pt idx="56">
                  <c:v>2.97</c:v>
                </c:pt>
                <c:pt idx="57">
                  <c:v>2.48</c:v>
                </c:pt>
                <c:pt idx="58">
                  <c:v>3.21</c:v>
                </c:pt>
                <c:pt idx="59">
                  <c:v>4.06</c:v>
                </c:pt>
                <c:pt idx="60">
                  <c:v>3.22</c:v>
                </c:pt>
                <c:pt idx="61">
                  <c:v>3.55</c:v>
                </c:pt>
                <c:pt idx="62">
                  <c:v>1.72</c:v>
                </c:pt>
                <c:pt idx="63">
                  <c:v>5.18</c:v>
                </c:pt>
                <c:pt idx="64">
                  <c:v>2.11</c:v>
                </c:pt>
                <c:pt idx="65">
                  <c:v>6.44</c:v>
                </c:pt>
                <c:pt idx="66">
                  <c:v>1.77</c:v>
                </c:pt>
                <c:pt idx="67">
                  <c:v>4.1</c:v>
                </c:pt>
                <c:pt idx="68">
                  <c:v>2.58</c:v>
                </c:pt>
                <c:pt idx="69">
                  <c:v>5.1</c:v>
                </c:pt>
                <c:pt idx="70">
                  <c:v>4.17</c:v>
                </c:pt>
                <c:pt idx="71">
                  <c:v>6.64</c:v>
                </c:pt>
                <c:pt idx="72">
                  <c:v>4.54</c:v>
                </c:pt>
                <c:pt idx="73">
                  <c:v>5.59</c:v>
                </c:pt>
                <c:pt idx="74">
                  <c:v>5.39</c:v>
                </c:pt>
                <c:pt idx="75">
                  <c:v>2.44</c:v>
                </c:pt>
                <c:pt idx="76">
                  <c:v>4.11</c:v>
                </c:pt>
                <c:pt idx="77">
                  <c:v>2.63</c:v>
                </c:pt>
                <c:pt idx="78">
                  <c:v>5.19</c:v>
                </c:pt>
                <c:pt idx="79">
                  <c:v>7.34</c:v>
                </c:pt>
                <c:pt idx="80">
                  <c:v>6.83</c:v>
                </c:pt>
                <c:pt idx="81">
                  <c:v>4.6</c:v>
                </c:pt>
                <c:pt idx="82">
                  <c:v>8.3</c:v>
                </c:pt>
                <c:pt idx="83">
                  <c:v>4.6</c:v>
                </c:pt>
                <c:pt idx="84">
                  <c:v>6.46</c:v>
                </c:pt>
                <c:pt idx="85">
                  <c:v>4.99</c:v>
                </c:pt>
                <c:pt idx="86">
                  <c:v>6.0</c:v>
                </c:pt>
                <c:pt idx="87">
                  <c:v>5.18</c:v>
                </c:pt>
                <c:pt idx="88">
                  <c:v>5.98</c:v>
                </c:pt>
                <c:pt idx="89">
                  <c:v>3.46</c:v>
                </c:pt>
                <c:pt idx="90">
                  <c:v>3.73</c:v>
                </c:pt>
                <c:pt idx="91">
                  <c:v>4.17</c:v>
                </c:pt>
                <c:pt idx="92">
                  <c:v>4.3</c:v>
                </c:pt>
                <c:pt idx="93">
                  <c:v>7.26</c:v>
                </c:pt>
                <c:pt idx="94">
                  <c:v>7.0</c:v>
                </c:pt>
                <c:pt idx="95">
                  <c:v>5.17</c:v>
                </c:pt>
                <c:pt idx="96">
                  <c:v>6.04</c:v>
                </c:pt>
                <c:pt idx="97">
                  <c:v>5.81</c:v>
                </c:pt>
                <c:pt idx="98">
                  <c:v>5.16</c:v>
                </c:pt>
                <c:pt idx="99">
                  <c:v>4.76</c:v>
                </c:pt>
                <c:pt idx="100">
                  <c:v>5.74</c:v>
                </c:pt>
                <c:pt idx="101">
                  <c:v>10.58</c:v>
                </c:pt>
                <c:pt idx="102">
                  <c:v>4.11</c:v>
                </c:pt>
                <c:pt idx="103">
                  <c:v>3.12</c:v>
                </c:pt>
                <c:pt idx="104">
                  <c:v>2.42</c:v>
                </c:pt>
                <c:pt idx="105">
                  <c:v>1.78</c:v>
                </c:pt>
                <c:pt idx="106">
                  <c:v>6.26</c:v>
                </c:pt>
                <c:pt idx="107">
                  <c:v>0.65</c:v>
                </c:pt>
                <c:pt idx="108">
                  <c:v>2.53</c:v>
                </c:pt>
                <c:pt idx="109">
                  <c:v>1.78</c:v>
                </c:pt>
                <c:pt idx="110">
                  <c:v>6.58</c:v>
                </c:pt>
                <c:pt idx="111">
                  <c:v>5.49</c:v>
                </c:pt>
                <c:pt idx="112">
                  <c:v>5.2</c:v>
                </c:pt>
                <c:pt idx="113">
                  <c:v>6.61</c:v>
                </c:pt>
                <c:pt idx="114">
                  <c:v>5.68</c:v>
                </c:pt>
                <c:pt idx="115">
                  <c:v>3.35</c:v>
                </c:pt>
                <c:pt idx="116">
                  <c:v>2.8</c:v>
                </c:pt>
                <c:pt idx="117">
                  <c:v>6.86</c:v>
                </c:pt>
                <c:pt idx="118">
                  <c:v>5.86</c:v>
                </c:pt>
                <c:pt idx="119">
                  <c:v>5.23</c:v>
                </c:pt>
                <c:pt idx="120">
                  <c:v>5.41</c:v>
                </c:pt>
                <c:pt idx="121">
                  <c:v>7.15</c:v>
                </c:pt>
                <c:pt idx="122">
                  <c:v>3.05</c:v>
                </c:pt>
                <c:pt idx="123">
                  <c:v>3.23</c:v>
                </c:pt>
                <c:pt idx="124">
                  <c:v>2.03</c:v>
                </c:pt>
                <c:pt idx="125">
                  <c:v>4.37</c:v>
                </c:pt>
                <c:pt idx="126">
                  <c:v>6.44</c:v>
                </c:pt>
                <c:pt idx="127">
                  <c:v>2.97</c:v>
                </c:pt>
                <c:pt idx="128">
                  <c:v>1.26</c:v>
                </c:pt>
                <c:pt idx="129">
                  <c:v>0.82</c:v>
                </c:pt>
                <c:pt idx="130">
                  <c:v>2.3</c:v>
                </c:pt>
                <c:pt idx="131">
                  <c:v>2.97</c:v>
                </c:pt>
                <c:pt idx="132">
                  <c:v>3.18</c:v>
                </c:pt>
                <c:pt idx="133">
                  <c:v>0.88</c:v>
                </c:pt>
                <c:pt idx="134">
                  <c:v>1.4</c:v>
                </c:pt>
                <c:pt idx="135">
                  <c:v>1.12</c:v>
                </c:pt>
                <c:pt idx="136">
                  <c:v>1.67</c:v>
                </c:pt>
                <c:pt idx="137">
                  <c:v>1.56</c:v>
                </c:pt>
              </c:numCache>
            </c:numRef>
          </c:yVal>
          <c:smooth val="0"/>
        </c:ser>
        <c:dLbls>
          <c:showLegendKey val="0"/>
          <c:showVal val="0"/>
          <c:showCatName val="0"/>
          <c:showSerName val="0"/>
          <c:showPercent val="0"/>
          <c:showBubbleSize val="0"/>
        </c:dLbls>
        <c:axId val="-2042829584"/>
        <c:axId val="-2042824816"/>
      </c:scatterChart>
      <c:valAx>
        <c:axId val="-2042829584"/>
        <c:scaling>
          <c:orientation val="minMax"/>
        </c:scaling>
        <c:delete val="0"/>
        <c:axPos val="b"/>
        <c:title>
          <c:tx>
            <c:rich>
              <a:bodyPr/>
              <a:lstStyle/>
              <a:p>
                <a:pPr>
                  <a:defRPr/>
                </a:pPr>
                <a:r>
                  <a:rPr lang="en-US"/>
                  <a:t>Fish Length (mm)</a:t>
                </a:r>
              </a:p>
            </c:rich>
          </c:tx>
          <c:overlay val="0"/>
        </c:title>
        <c:numFmt formatCode="General" sourceLinked="1"/>
        <c:majorTickMark val="out"/>
        <c:minorTickMark val="none"/>
        <c:tickLblPos val="nextTo"/>
        <c:crossAx val="-2042824816"/>
        <c:crosses val="autoZero"/>
        <c:crossBetween val="midCat"/>
      </c:valAx>
      <c:valAx>
        <c:axId val="-2042824816"/>
        <c:scaling>
          <c:orientation val="minMax"/>
        </c:scaling>
        <c:delete val="0"/>
        <c:axPos val="l"/>
        <c:majorGridlines/>
        <c:title>
          <c:tx>
            <c:rich>
              <a:bodyPr rot="-5400000" vert="horz"/>
              <a:lstStyle/>
              <a:p>
                <a:pPr>
                  <a:defRPr/>
                </a:pPr>
                <a:r>
                  <a:rPr lang="en-US"/>
                  <a:t>Fish Wt (g)</a:t>
                </a:r>
              </a:p>
            </c:rich>
          </c:tx>
          <c:overlay val="0"/>
        </c:title>
        <c:numFmt formatCode="General" sourceLinked="1"/>
        <c:majorTickMark val="out"/>
        <c:minorTickMark val="none"/>
        <c:tickLblPos val="nextTo"/>
        <c:crossAx val="-2042829584"/>
        <c:crosses val="autoZero"/>
        <c:crossBetween val="midCat"/>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Regressions!$CE$3</c:f>
              <c:strCache>
                <c:ptCount val="1"/>
                <c:pt idx="0">
                  <c:v>Wt_Early</c:v>
                </c:pt>
              </c:strCache>
            </c:strRef>
          </c:tx>
          <c:spPr>
            <a:ln w="19050">
              <a:noFill/>
            </a:ln>
          </c:spPr>
          <c:xVal>
            <c:numRef>
              <c:f>Regressions!$CD$4:$CD$141</c:f>
              <c:numCache>
                <c:formatCode>General</c:formatCode>
                <c:ptCount val="138"/>
                <c:pt idx="0">
                  <c:v>62.0</c:v>
                </c:pt>
                <c:pt idx="1">
                  <c:v>66.0</c:v>
                </c:pt>
                <c:pt idx="2">
                  <c:v>59.0</c:v>
                </c:pt>
                <c:pt idx="3">
                  <c:v>59.0</c:v>
                </c:pt>
                <c:pt idx="4">
                  <c:v>54.0</c:v>
                </c:pt>
                <c:pt idx="5">
                  <c:v>73.0</c:v>
                </c:pt>
                <c:pt idx="6">
                  <c:v>66.0</c:v>
                </c:pt>
                <c:pt idx="7">
                  <c:v>56.0</c:v>
                </c:pt>
                <c:pt idx="8">
                  <c:v>65.0</c:v>
                </c:pt>
                <c:pt idx="9">
                  <c:v>66.0</c:v>
                </c:pt>
                <c:pt idx="10">
                  <c:v>63.0</c:v>
                </c:pt>
                <c:pt idx="11">
                  <c:v>46.0</c:v>
                </c:pt>
                <c:pt idx="12">
                  <c:v>58.0</c:v>
                </c:pt>
                <c:pt idx="13">
                  <c:v>63.0</c:v>
                </c:pt>
                <c:pt idx="14">
                  <c:v>54.0</c:v>
                </c:pt>
                <c:pt idx="15">
                  <c:v>54.0</c:v>
                </c:pt>
                <c:pt idx="16">
                  <c:v>52.0</c:v>
                </c:pt>
                <c:pt idx="17">
                  <c:v>61.0</c:v>
                </c:pt>
                <c:pt idx="18">
                  <c:v>61.0</c:v>
                </c:pt>
                <c:pt idx="19">
                  <c:v>61.0</c:v>
                </c:pt>
                <c:pt idx="20">
                  <c:v>58.0</c:v>
                </c:pt>
                <c:pt idx="21">
                  <c:v>57.0</c:v>
                </c:pt>
                <c:pt idx="22">
                  <c:v>55.0</c:v>
                </c:pt>
                <c:pt idx="23">
                  <c:v>55.0</c:v>
                </c:pt>
                <c:pt idx="24">
                  <c:v>66.0</c:v>
                </c:pt>
                <c:pt idx="25">
                  <c:v>54.0</c:v>
                </c:pt>
                <c:pt idx="26">
                  <c:v>58.0</c:v>
                </c:pt>
                <c:pt idx="27">
                  <c:v>58.0</c:v>
                </c:pt>
                <c:pt idx="28">
                  <c:v>56.0</c:v>
                </c:pt>
                <c:pt idx="29">
                  <c:v>60.0</c:v>
                </c:pt>
                <c:pt idx="30">
                  <c:v>54.0</c:v>
                </c:pt>
                <c:pt idx="31">
                  <c:v>78.0</c:v>
                </c:pt>
                <c:pt idx="32">
                  <c:v>92.0</c:v>
                </c:pt>
                <c:pt idx="33">
                  <c:v>89.0</c:v>
                </c:pt>
                <c:pt idx="34">
                  <c:v>85.0</c:v>
                </c:pt>
                <c:pt idx="35">
                  <c:v>97.0</c:v>
                </c:pt>
                <c:pt idx="36">
                  <c:v>72.0</c:v>
                </c:pt>
                <c:pt idx="37">
                  <c:v>87.0</c:v>
                </c:pt>
                <c:pt idx="38">
                  <c:v>86.0</c:v>
                </c:pt>
                <c:pt idx="39">
                  <c:v>85.0</c:v>
                </c:pt>
                <c:pt idx="40">
                  <c:v>48.0</c:v>
                </c:pt>
                <c:pt idx="41">
                  <c:v>42.0</c:v>
                </c:pt>
                <c:pt idx="42">
                  <c:v>44.0</c:v>
                </c:pt>
                <c:pt idx="43">
                  <c:v>66.0</c:v>
                </c:pt>
                <c:pt idx="44">
                  <c:v>46.0</c:v>
                </c:pt>
                <c:pt idx="45">
                  <c:v>51.0</c:v>
                </c:pt>
                <c:pt idx="46">
                  <c:v>67.0</c:v>
                </c:pt>
                <c:pt idx="47">
                  <c:v>57.0</c:v>
                </c:pt>
                <c:pt idx="48">
                  <c:v>59.0</c:v>
                </c:pt>
                <c:pt idx="49">
                  <c:v>44.0</c:v>
                </c:pt>
                <c:pt idx="50">
                  <c:v>63.0</c:v>
                </c:pt>
                <c:pt idx="51">
                  <c:v>47.0</c:v>
                </c:pt>
                <c:pt idx="52">
                  <c:v>48.0</c:v>
                </c:pt>
                <c:pt idx="53">
                  <c:v>67.0</c:v>
                </c:pt>
                <c:pt idx="54">
                  <c:v>46.0</c:v>
                </c:pt>
                <c:pt idx="55">
                  <c:v>57.0</c:v>
                </c:pt>
                <c:pt idx="56">
                  <c:v>65.0</c:v>
                </c:pt>
                <c:pt idx="57">
                  <c:v>63.0</c:v>
                </c:pt>
                <c:pt idx="58">
                  <c:v>66.0</c:v>
                </c:pt>
                <c:pt idx="59">
                  <c:v>72.0</c:v>
                </c:pt>
                <c:pt idx="60">
                  <c:v>63.0</c:v>
                </c:pt>
                <c:pt idx="61">
                  <c:v>68.0</c:v>
                </c:pt>
                <c:pt idx="62">
                  <c:v>51.0</c:v>
                </c:pt>
                <c:pt idx="63">
                  <c:v>76.0</c:v>
                </c:pt>
                <c:pt idx="64">
                  <c:v>54.0</c:v>
                </c:pt>
                <c:pt idx="65">
                  <c:v>87.0</c:v>
                </c:pt>
                <c:pt idx="66">
                  <c:v>51.0</c:v>
                </c:pt>
                <c:pt idx="67">
                  <c:v>71.0</c:v>
                </c:pt>
                <c:pt idx="68">
                  <c:v>57.0</c:v>
                </c:pt>
                <c:pt idx="69">
                  <c:v>72.0</c:v>
                </c:pt>
                <c:pt idx="70">
                  <c:v>73.0</c:v>
                </c:pt>
                <c:pt idx="71">
                  <c:v>84.0</c:v>
                </c:pt>
                <c:pt idx="72">
                  <c:v>75.0</c:v>
                </c:pt>
                <c:pt idx="73">
                  <c:v>86.0</c:v>
                </c:pt>
                <c:pt idx="74">
                  <c:v>84.0</c:v>
                </c:pt>
                <c:pt idx="75">
                  <c:v>62.0</c:v>
                </c:pt>
                <c:pt idx="76">
                  <c:v>76.0</c:v>
                </c:pt>
                <c:pt idx="77">
                  <c:v>59.0</c:v>
                </c:pt>
                <c:pt idx="78">
                  <c:v>77.0</c:v>
                </c:pt>
                <c:pt idx="79">
                  <c:v>85.0</c:v>
                </c:pt>
                <c:pt idx="80">
                  <c:v>84.0</c:v>
                </c:pt>
                <c:pt idx="81">
                  <c:v>75.0</c:v>
                </c:pt>
                <c:pt idx="82">
                  <c:v>89.0</c:v>
                </c:pt>
                <c:pt idx="83">
                  <c:v>74.0</c:v>
                </c:pt>
                <c:pt idx="84">
                  <c:v>83.0</c:v>
                </c:pt>
                <c:pt idx="85">
                  <c:v>78.0</c:v>
                </c:pt>
                <c:pt idx="86">
                  <c:v>79.0</c:v>
                </c:pt>
                <c:pt idx="87">
                  <c:v>76.0</c:v>
                </c:pt>
                <c:pt idx="88">
                  <c:v>82.0</c:v>
                </c:pt>
                <c:pt idx="89">
                  <c:v>68.0</c:v>
                </c:pt>
                <c:pt idx="90">
                  <c:v>69.0</c:v>
                </c:pt>
                <c:pt idx="91">
                  <c:v>77.0</c:v>
                </c:pt>
                <c:pt idx="92">
                  <c:v>76.0</c:v>
                </c:pt>
                <c:pt idx="93">
                  <c:v>83.0</c:v>
                </c:pt>
                <c:pt idx="94">
                  <c:v>91.0</c:v>
                </c:pt>
                <c:pt idx="95">
                  <c:v>79.0</c:v>
                </c:pt>
                <c:pt idx="96">
                  <c:v>84.0</c:v>
                </c:pt>
                <c:pt idx="97">
                  <c:v>83.0</c:v>
                </c:pt>
                <c:pt idx="98">
                  <c:v>75.0</c:v>
                </c:pt>
                <c:pt idx="99">
                  <c:v>77.0</c:v>
                </c:pt>
                <c:pt idx="100">
                  <c:v>82.0</c:v>
                </c:pt>
                <c:pt idx="101">
                  <c:v>98.0</c:v>
                </c:pt>
                <c:pt idx="102">
                  <c:v>73.0</c:v>
                </c:pt>
                <c:pt idx="103">
                  <c:v>64.0</c:v>
                </c:pt>
                <c:pt idx="104">
                  <c:v>58.0</c:v>
                </c:pt>
                <c:pt idx="105">
                  <c:v>59.0</c:v>
                </c:pt>
                <c:pt idx="106">
                  <c:v>86.0</c:v>
                </c:pt>
                <c:pt idx="107">
                  <c:v>46.0</c:v>
                </c:pt>
                <c:pt idx="108">
                  <c:v>64.0</c:v>
                </c:pt>
                <c:pt idx="109">
                  <c:v>56.0</c:v>
                </c:pt>
                <c:pt idx="110">
                  <c:v>84.0</c:v>
                </c:pt>
                <c:pt idx="111">
                  <c:v>82.0</c:v>
                </c:pt>
                <c:pt idx="112">
                  <c:v>78.0</c:v>
                </c:pt>
                <c:pt idx="113">
                  <c:v>88.0</c:v>
                </c:pt>
                <c:pt idx="114">
                  <c:v>81.0</c:v>
                </c:pt>
                <c:pt idx="115">
                  <c:v>69.0</c:v>
                </c:pt>
                <c:pt idx="116">
                  <c:v>63.0</c:v>
                </c:pt>
                <c:pt idx="117">
                  <c:v>74.0</c:v>
                </c:pt>
                <c:pt idx="118">
                  <c:v>82.0</c:v>
                </c:pt>
                <c:pt idx="119">
                  <c:v>82.0</c:v>
                </c:pt>
                <c:pt idx="120">
                  <c:v>84.0</c:v>
                </c:pt>
                <c:pt idx="121">
                  <c:v>87.0</c:v>
                </c:pt>
                <c:pt idx="122">
                  <c:v>68.0</c:v>
                </c:pt>
                <c:pt idx="123">
                  <c:v>68.0</c:v>
                </c:pt>
                <c:pt idx="124">
                  <c:v>63.0</c:v>
                </c:pt>
                <c:pt idx="125">
                  <c:v>74.0</c:v>
                </c:pt>
                <c:pt idx="126">
                  <c:v>83.0</c:v>
                </c:pt>
                <c:pt idx="127">
                  <c:v>67.0</c:v>
                </c:pt>
                <c:pt idx="128">
                  <c:v>48.0</c:v>
                </c:pt>
                <c:pt idx="129">
                  <c:v>43.0</c:v>
                </c:pt>
                <c:pt idx="130">
                  <c:v>67.0</c:v>
                </c:pt>
                <c:pt idx="131">
                  <c:v>63.0</c:v>
                </c:pt>
                <c:pt idx="132">
                  <c:v>68.0</c:v>
                </c:pt>
                <c:pt idx="133">
                  <c:v>44.0</c:v>
                </c:pt>
                <c:pt idx="134">
                  <c:v>46.0</c:v>
                </c:pt>
                <c:pt idx="135">
                  <c:v>47.0</c:v>
                </c:pt>
                <c:pt idx="136">
                  <c:v>53.0</c:v>
                </c:pt>
                <c:pt idx="137">
                  <c:v>53.0</c:v>
                </c:pt>
              </c:numCache>
            </c:numRef>
          </c:xVal>
          <c:yVal>
            <c:numRef>
              <c:f>Regressions!$CE$4:$CE$141</c:f>
              <c:numCache>
                <c:formatCode>General</c:formatCode>
                <c:ptCount val="138"/>
                <c:pt idx="0">
                  <c:v>2.51</c:v>
                </c:pt>
                <c:pt idx="1">
                  <c:v>3.41</c:v>
                </c:pt>
                <c:pt idx="2">
                  <c:v>2.0</c:v>
                </c:pt>
                <c:pt idx="3">
                  <c:v>2.1</c:v>
                </c:pt>
                <c:pt idx="4">
                  <c:v>1.69</c:v>
                </c:pt>
                <c:pt idx="5">
                  <c:v>4.07</c:v>
                </c:pt>
                <c:pt idx="6">
                  <c:v>3.55</c:v>
                </c:pt>
                <c:pt idx="7">
                  <c:v>1.71</c:v>
                </c:pt>
                <c:pt idx="8">
                  <c:v>2.97</c:v>
                </c:pt>
                <c:pt idx="9">
                  <c:v>2.77</c:v>
                </c:pt>
                <c:pt idx="10">
                  <c:v>2.93</c:v>
                </c:pt>
                <c:pt idx="11">
                  <c:v>1.07</c:v>
                </c:pt>
                <c:pt idx="12">
                  <c:v>2.06</c:v>
                </c:pt>
                <c:pt idx="13">
                  <c:v>2.72</c:v>
                </c:pt>
                <c:pt idx="14">
                  <c:v>1.8</c:v>
                </c:pt>
                <c:pt idx="15">
                  <c:v>1.76</c:v>
                </c:pt>
                <c:pt idx="16">
                  <c:v>1.65</c:v>
                </c:pt>
                <c:pt idx="17">
                  <c:v>2.4</c:v>
                </c:pt>
                <c:pt idx="18">
                  <c:v>2.58</c:v>
                </c:pt>
                <c:pt idx="19">
                  <c:v>3.27</c:v>
                </c:pt>
                <c:pt idx="20">
                  <c:v>2.18</c:v>
                </c:pt>
                <c:pt idx="21">
                  <c:v>1.86</c:v>
                </c:pt>
                <c:pt idx="22">
                  <c:v>1.22</c:v>
                </c:pt>
                <c:pt idx="23">
                  <c:v>1.8</c:v>
                </c:pt>
                <c:pt idx="24">
                  <c:v>2.32</c:v>
                </c:pt>
                <c:pt idx="25">
                  <c:v>1.99</c:v>
                </c:pt>
                <c:pt idx="26">
                  <c:v>1.9</c:v>
                </c:pt>
                <c:pt idx="27">
                  <c:v>1.78</c:v>
                </c:pt>
                <c:pt idx="28">
                  <c:v>1.38</c:v>
                </c:pt>
                <c:pt idx="29">
                  <c:v>1.95</c:v>
                </c:pt>
                <c:pt idx="30">
                  <c:v>7.46</c:v>
                </c:pt>
                <c:pt idx="31">
                  <c:v>6.4</c:v>
                </c:pt>
                <c:pt idx="32">
                  <c:v>10.0</c:v>
                </c:pt>
                <c:pt idx="33">
                  <c:v>6.11</c:v>
                </c:pt>
                <c:pt idx="34">
                  <c:v>8.65</c:v>
                </c:pt>
                <c:pt idx="35">
                  <c:v>12.41</c:v>
                </c:pt>
                <c:pt idx="36">
                  <c:v>4.39</c:v>
                </c:pt>
                <c:pt idx="37">
                  <c:v>7.9</c:v>
                </c:pt>
                <c:pt idx="38">
                  <c:v>9.27</c:v>
                </c:pt>
                <c:pt idx="39">
                  <c:v>8.3</c:v>
                </c:pt>
                <c:pt idx="40">
                  <c:v>0.72</c:v>
                </c:pt>
                <c:pt idx="41">
                  <c:v>0.69</c:v>
                </c:pt>
                <c:pt idx="42">
                  <c:v>0.92</c:v>
                </c:pt>
                <c:pt idx="43">
                  <c:v>3.15</c:v>
                </c:pt>
                <c:pt idx="44">
                  <c:v>1.23</c:v>
                </c:pt>
                <c:pt idx="45">
                  <c:v>1.46</c:v>
                </c:pt>
                <c:pt idx="46">
                  <c:v>3.39</c:v>
                </c:pt>
                <c:pt idx="47">
                  <c:v>2.42</c:v>
                </c:pt>
                <c:pt idx="48">
                  <c:v>2.22</c:v>
                </c:pt>
                <c:pt idx="49">
                  <c:v>0.86</c:v>
                </c:pt>
                <c:pt idx="50">
                  <c:v>2.39</c:v>
                </c:pt>
                <c:pt idx="51">
                  <c:v>0.98</c:v>
                </c:pt>
                <c:pt idx="52">
                  <c:v>1.19</c:v>
                </c:pt>
                <c:pt idx="53">
                  <c:v>3.03</c:v>
                </c:pt>
                <c:pt idx="54">
                  <c:v>0.95</c:v>
                </c:pt>
                <c:pt idx="55">
                  <c:v>1.78</c:v>
                </c:pt>
                <c:pt idx="56">
                  <c:v>2.97</c:v>
                </c:pt>
                <c:pt idx="57">
                  <c:v>2.48</c:v>
                </c:pt>
                <c:pt idx="58">
                  <c:v>3.21</c:v>
                </c:pt>
                <c:pt idx="59">
                  <c:v>4.06</c:v>
                </c:pt>
                <c:pt idx="60">
                  <c:v>3.22</c:v>
                </c:pt>
                <c:pt idx="61">
                  <c:v>3.55</c:v>
                </c:pt>
                <c:pt idx="62">
                  <c:v>1.72</c:v>
                </c:pt>
                <c:pt idx="63">
                  <c:v>5.18</c:v>
                </c:pt>
                <c:pt idx="64">
                  <c:v>2.11</c:v>
                </c:pt>
                <c:pt idx="65">
                  <c:v>6.44</c:v>
                </c:pt>
                <c:pt idx="66">
                  <c:v>1.77</c:v>
                </c:pt>
                <c:pt idx="67">
                  <c:v>4.1</c:v>
                </c:pt>
                <c:pt idx="68">
                  <c:v>2.58</c:v>
                </c:pt>
                <c:pt idx="69">
                  <c:v>5.1</c:v>
                </c:pt>
                <c:pt idx="70">
                  <c:v>4.17</c:v>
                </c:pt>
                <c:pt idx="71">
                  <c:v>6.64</c:v>
                </c:pt>
                <c:pt idx="72">
                  <c:v>4.54</c:v>
                </c:pt>
                <c:pt idx="73">
                  <c:v>5.59</c:v>
                </c:pt>
                <c:pt idx="74">
                  <c:v>5.39</c:v>
                </c:pt>
                <c:pt idx="75">
                  <c:v>2.44</c:v>
                </c:pt>
                <c:pt idx="76">
                  <c:v>4.11</c:v>
                </c:pt>
                <c:pt idx="77">
                  <c:v>2.63</c:v>
                </c:pt>
                <c:pt idx="78">
                  <c:v>5.19</c:v>
                </c:pt>
                <c:pt idx="79">
                  <c:v>7.34</c:v>
                </c:pt>
                <c:pt idx="80">
                  <c:v>6.83</c:v>
                </c:pt>
                <c:pt idx="81">
                  <c:v>4.6</c:v>
                </c:pt>
                <c:pt idx="82">
                  <c:v>8.3</c:v>
                </c:pt>
                <c:pt idx="83">
                  <c:v>4.6</c:v>
                </c:pt>
                <c:pt idx="84">
                  <c:v>6.46</c:v>
                </c:pt>
                <c:pt idx="85">
                  <c:v>4.99</c:v>
                </c:pt>
                <c:pt idx="86">
                  <c:v>6.0</c:v>
                </c:pt>
                <c:pt idx="87">
                  <c:v>5.18</c:v>
                </c:pt>
                <c:pt idx="88">
                  <c:v>5.98</c:v>
                </c:pt>
                <c:pt idx="89">
                  <c:v>3.46</c:v>
                </c:pt>
                <c:pt idx="90">
                  <c:v>3.73</c:v>
                </c:pt>
                <c:pt idx="91">
                  <c:v>4.17</c:v>
                </c:pt>
                <c:pt idx="128">
                  <c:v>1.26</c:v>
                </c:pt>
                <c:pt idx="129">
                  <c:v>0.82</c:v>
                </c:pt>
                <c:pt idx="130">
                  <c:v>2.3</c:v>
                </c:pt>
                <c:pt idx="131">
                  <c:v>2.97</c:v>
                </c:pt>
                <c:pt idx="132">
                  <c:v>3.18</c:v>
                </c:pt>
                <c:pt idx="133">
                  <c:v>0.88</c:v>
                </c:pt>
                <c:pt idx="134">
                  <c:v>1.4</c:v>
                </c:pt>
                <c:pt idx="135">
                  <c:v>1.12</c:v>
                </c:pt>
                <c:pt idx="136">
                  <c:v>1.67</c:v>
                </c:pt>
                <c:pt idx="137">
                  <c:v>1.56</c:v>
                </c:pt>
              </c:numCache>
            </c:numRef>
          </c:yVal>
          <c:smooth val="0"/>
        </c:ser>
        <c:ser>
          <c:idx val="1"/>
          <c:order val="1"/>
          <c:tx>
            <c:strRef>
              <c:f>Regressions!$CF$3</c:f>
              <c:strCache>
                <c:ptCount val="1"/>
                <c:pt idx="0">
                  <c:v>Wt_Late</c:v>
                </c:pt>
              </c:strCache>
            </c:strRef>
          </c:tx>
          <c:spPr>
            <a:ln w="19050">
              <a:noFill/>
            </a:ln>
          </c:spPr>
          <c:xVal>
            <c:numRef>
              <c:f>Regressions!$CD$4:$CD$141</c:f>
              <c:numCache>
                <c:formatCode>General</c:formatCode>
                <c:ptCount val="138"/>
                <c:pt idx="0">
                  <c:v>62.0</c:v>
                </c:pt>
                <c:pt idx="1">
                  <c:v>66.0</c:v>
                </c:pt>
                <c:pt idx="2">
                  <c:v>59.0</c:v>
                </c:pt>
                <c:pt idx="3">
                  <c:v>59.0</c:v>
                </c:pt>
                <c:pt idx="4">
                  <c:v>54.0</c:v>
                </c:pt>
                <c:pt idx="5">
                  <c:v>73.0</c:v>
                </c:pt>
                <c:pt idx="6">
                  <c:v>66.0</c:v>
                </c:pt>
                <c:pt idx="7">
                  <c:v>56.0</c:v>
                </c:pt>
                <c:pt idx="8">
                  <c:v>65.0</c:v>
                </c:pt>
                <c:pt idx="9">
                  <c:v>66.0</c:v>
                </c:pt>
                <c:pt idx="10">
                  <c:v>63.0</c:v>
                </c:pt>
                <c:pt idx="11">
                  <c:v>46.0</c:v>
                </c:pt>
                <c:pt idx="12">
                  <c:v>58.0</c:v>
                </c:pt>
                <c:pt idx="13">
                  <c:v>63.0</c:v>
                </c:pt>
                <c:pt idx="14">
                  <c:v>54.0</c:v>
                </c:pt>
                <c:pt idx="15">
                  <c:v>54.0</c:v>
                </c:pt>
                <c:pt idx="16">
                  <c:v>52.0</c:v>
                </c:pt>
                <c:pt idx="17">
                  <c:v>61.0</c:v>
                </c:pt>
                <c:pt idx="18">
                  <c:v>61.0</c:v>
                </c:pt>
                <c:pt idx="19">
                  <c:v>61.0</c:v>
                </c:pt>
                <c:pt idx="20">
                  <c:v>58.0</c:v>
                </c:pt>
                <c:pt idx="21">
                  <c:v>57.0</c:v>
                </c:pt>
                <c:pt idx="22">
                  <c:v>55.0</c:v>
                </c:pt>
                <c:pt idx="23">
                  <c:v>55.0</c:v>
                </c:pt>
                <c:pt idx="24">
                  <c:v>66.0</c:v>
                </c:pt>
                <c:pt idx="25">
                  <c:v>54.0</c:v>
                </c:pt>
                <c:pt idx="26">
                  <c:v>58.0</c:v>
                </c:pt>
                <c:pt idx="27">
                  <c:v>58.0</c:v>
                </c:pt>
                <c:pt idx="28">
                  <c:v>56.0</c:v>
                </c:pt>
                <c:pt idx="29">
                  <c:v>60.0</c:v>
                </c:pt>
                <c:pt idx="30">
                  <c:v>54.0</c:v>
                </c:pt>
                <c:pt idx="31">
                  <c:v>78.0</c:v>
                </c:pt>
                <c:pt idx="32">
                  <c:v>92.0</c:v>
                </c:pt>
                <c:pt idx="33">
                  <c:v>89.0</c:v>
                </c:pt>
                <c:pt idx="34">
                  <c:v>85.0</c:v>
                </c:pt>
                <c:pt idx="35">
                  <c:v>97.0</c:v>
                </c:pt>
                <c:pt idx="36">
                  <c:v>72.0</c:v>
                </c:pt>
                <c:pt idx="37">
                  <c:v>87.0</c:v>
                </c:pt>
                <c:pt idx="38">
                  <c:v>86.0</c:v>
                </c:pt>
                <c:pt idx="39">
                  <c:v>85.0</c:v>
                </c:pt>
                <c:pt idx="40">
                  <c:v>48.0</c:v>
                </c:pt>
                <c:pt idx="41">
                  <c:v>42.0</c:v>
                </c:pt>
                <c:pt idx="42">
                  <c:v>44.0</c:v>
                </c:pt>
                <c:pt idx="43">
                  <c:v>66.0</c:v>
                </c:pt>
                <c:pt idx="44">
                  <c:v>46.0</c:v>
                </c:pt>
                <c:pt idx="45">
                  <c:v>51.0</c:v>
                </c:pt>
                <c:pt idx="46">
                  <c:v>67.0</c:v>
                </c:pt>
                <c:pt idx="47">
                  <c:v>57.0</c:v>
                </c:pt>
                <c:pt idx="48">
                  <c:v>59.0</c:v>
                </c:pt>
                <c:pt idx="49">
                  <c:v>44.0</c:v>
                </c:pt>
                <c:pt idx="50">
                  <c:v>63.0</c:v>
                </c:pt>
                <c:pt idx="51">
                  <c:v>47.0</c:v>
                </c:pt>
                <c:pt idx="52">
                  <c:v>48.0</c:v>
                </c:pt>
                <c:pt idx="53">
                  <c:v>67.0</c:v>
                </c:pt>
                <c:pt idx="54">
                  <c:v>46.0</c:v>
                </c:pt>
                <c:pt idx="55">
                  <c:v>57.0</c:v>
                </c:pt>
                <c:pt idx="56">
                  <c:v>65.0</c:v>
                </c:pt>
                <c:pt idx="57">
                  <c:v>63.0</c:v>
                </c:pt>
                <c:pt idx="58">
                  <c:v>66.0</c:v>
                </c:pt>
                <c:pt idx="59">
                  <c:v>72.0</c:v>
                </c:pt>
                <c:pt idx="60">
                  <c:v>63.0</c:v>
                </c:pt>
                <c:pt idx="61">
                  <c:v>68.0</c:v>
                </c:pt>
                <c:pt idx="62">
                  <c:v>51.0</c:v>
                </c:pt>
                <c:pt idx="63">
                  <c:v>76.0</c:v>
                </c:pt>
                <c:pt idx="64">
                  <c:v>54.0</c:v>
                </c:pt>
                <c:pt idx="65">
                  <c:v>87.0</c:v>
                </c:pt>
                <c:pt idx="66">
                  <c:v>51.0</c:v>
                </c:pt>
                <c:pt idx="67">
                  <c:v>71.0</c:v>
                </c:pt>
                <c:pt idx="68">
                  <c:v>57.0</c:v>
                </c:pt>
                <c:pt idx="69">
                  <c:v>72.0</c:v>
                </c:pt>
                <c:pt idx="70">
                  <c:v>73.0</c:v>
                </c:pt>
                <c:pt idx="71">
                  <c:v>84.0</c:v>
                </c:pt>
                <c:pt idx="72">
                  <c:v>75.0</c:v>
                </c:pt>
                <c:pt idx="73">
                  <c:v>86.0</c:v>
                </c:pt>
                <c:pt idx="74">
                  <c:v>84.0</c:v>
                </c:pt>
                <c:pt idx="75">
                  <c:v>62.0</c:v>
                </c:pt>
                <c:pt idx="76">
                  <c:v>76.0</c:v>
                </c:pt>
                <c:pt idx="77">
                  <c:v>59.0</c:v>
                </c:pt>
                <c:pt idx="78">
                  <c:v>77.0</c:v>
                </c:pt>
                <c:pt idx="79">
                  <c:v>85.0</c:v>
                </c:pt>
                <c:pt idx="80">
                  <c:v>84.0</c:v>
                </c:pt>
                <c:pt idx="81">
                  <c:v>75.0</c:v>
                </c:pt>
                <c:pt idx="82">
                  <c:v>89.0</c:v>
                </c:pt>
                <c:pt idx="83">
                  <c:v>74.0</c:v>
                </c:pt>
                <c:pt idx="84">
                  <c:v>83.0</c:v>
                </c:pt>
                <c:pt idx="85">
                  <c:v>78.0</c:v>
                </c:pt>
                <c:pt idx="86">
                  <c:v>79.0</c:v>
                </c:pt>
                <c:pt idx="87">
                  <c:v>76.0</c:v>
                </c:pt>
                <c:pt idx="88">
                  <c:v>82.0</c:v>
                </c:pt>
                <c:pt idx="89">
                  <c:v>68.0</c:v>
                </c:pt>
                <c:pt idx="90">
                  <c:v>69.0</c:v>
                </c:pt>
                <c:pt idx="91">
                  <c:v>77.0</c:v>
                </c:pt>
                <c:pt idx="92">
                  <c:v>76.0</c:v>
                </c:pt>
                <c:pt idx="93">
                  <c:v>83.0</c:v>
                </c:pt>
                <c:pt idx="94">
                  <c:v>91.0</c:v>
                </c:pt>
                <c:pt idx="95">
                  <c:v>79.0</c:v>
                </c:pt>
                <c:pt idx="96">
                  <c:v>84.0</c:v>
                </c:pt>
                <c:pt idx="97">
                  <c:v>83.0</c:v>
                </c:pt>
                <c:pt idx="98">
                  <c:v>75.0</c:v>
                </c:pt>
                <c:pt idx="99">
                  <c:v>77.0</c:v>
                </c:pt>
                <c:pt idx="100">
                  <c:v>82.0</c:v>
                </c:pt>
                <c:pt idx="101">
                  <c:v>98.0</c:v>
                </c:pt>
                <c:pt idx="102">
                  <c:v>73.0</c:v>
                </c:pt>
                <c:pt idx="103">
                  <c:v>64.0</c:v>
                </c:pt>
                <c:pt idx="104">
                  <c:v>58.0</c:v>
                </c:pt>
                <c:pt idx="105">
                  <c:v>59.0</c:v>
                </c:pt>
                <c:pt idx="106">
                  <c:v>86.0</c:v>
                </c:pt>
                <c:pt idx="107">
                  <c:v>46.0</c:v>
                </c:pt>
                <c:pt idx="108">
                  <c:v>64.0</c:v>
                </c:pt>
                <c:pt idx="109">
                  <c:v>56.0</c:v>
                </c:pt>
                <c:pt idx="110">
                  <c:v>84.0</c:v>
                </c:pt>
                <c:pt idx="111">
                  <c:v>82.0</c:v>
                </c:pt>
                <c:pt idx="112">
                  <c:v>78.0</c:v>
                </c:pt>
                <c:pt idx="113">
                  <c:v>88.0</c:v>
                </c:pt>
                <c:pt idx="114">
                  <c:v>81.0</c:v>
                </c:pt>
                <c:pt idx="115">
                  <c:v>69.0</c:v>
                </c:pt>
                <c:pt idx="116">
                  <c:v>63.0</c:v>
                </c:pt>
                <c:pt idx="117">
                  <c:v>74.0</c:v>
                </c:pt>
                <c:pt idx="118">
                  <c:v>82.0</c:v>
                </c:pt>
                <c:pt idx="119">
                  <c:v>82.0</c:v>
                </c:pt>
                <c:pt idx="120">
                  <c:v>84.0</c:v>
                </c:pt>
                <c:pt idx="121">
                  <c:v>87.0</c:v>
                </c:pt>
                <c:pt idx="122">
                  <c:v>68.0</c:v>
                </c:pt>
                <c:pt idx="123">
                  <c:v>68.0</c:v>
                </c:pt>
                <c:pt idx="124">
                  <c:v>63.0</c:v>
                </c:pt>
                <c:pt idx="125">
                  <c:v>74.0</c:v>
                </c:pt>
                <c:pt idx="126">
                  <c:v>83.0</c:v>
                </c:pt>
                <c:pt idx="127">
                  <c:v>67.0</c:v>
                </c:pt>
                <c:pt idx="128">
                  <c:v>48.0</c:v>
                </c:pt>
                <c:pt idx="129">
                  <c:v>43.0</c:v>
                </c:pt>
                <c:pt idx="130">
                  <c:v>67.0</c:v>
                </c:pt>
                <c:pt idx="131">
                  <c:v>63.0</c:v>
                </c:pt>
                <c:pt idx="132">
                  <c:v>68.0</c:v>
                </c:pt>
                <c:pt idx="133">
                  <c:v>44.0</c:v>
                </c:pt>
                <c:pt idx="134">
                  <c:v>46.0</c:v>
                </c:pt>
                <c:pt idx="135">
                  <c:v>47.0</c:v>
                </c:pt>
                <c:pt idx="136">
                  <c:v>53.0</c:v>
                </c:pt>
                <c:pt idx="137">
                  <c:v>53.0</c:v>
                </c:pt>
              </c:numCache>
            </c:numRef>
          </c:xVal>
          <c:yVal>
            <c:numRef>
              <c:f>Regressions!$CF$4:$CF$141</c:f>
              <c:numCache>
                <c:formatCode>General</c:formatCode>
                <c:ptCount val="138"/>
                <c:pt idx="92">
                  <c:v>4.3</c:v>
                </c:pt>
                <c:pt idx="93">
                  <c:v>7.26</c:v>
                </c:pt>
                <c:pt idx="94">
                  <c:v>7.0</c:v>
                </c:pt>
                <c:pt idx="95">
                  <c:v>5.17</c:v>
                </c:pt>
                <c:pt idx="96">
                  <c:v>6.04</c:v>
                </c:pt>
                <c:pt idx="97">
                  <c:v>5.81</c:v>
                </c:pt>
                <c:pt idx="98">
                  <c:v>5.16</c:v>
                </c:pt>
                <c:pt idx="99">
                  <c:v>4.76</c:v>
                </c:pt>
                <c:pt idx="100">
                  <c:v>5.74</c:v>
                </c:pt>
                <c:pt idx="101">
                  <c:v>10.58</c:v>
                </c:pt>
                <c:pt idx="102">
                  <c:v>4.11</c:v>
                </c:pt>
                <c:pt idx="103">
                  <c:v>3.12</c:v>
                </c:pt>
                <c:pt idx="104">
                  <c:v>2.42</c:v>
                </c:pt>
                <c:pt idx="105">
                  <c:v>1.78</c:v>
                </c:pt>
                <c:pt idx="106">
                  <c:v>6.26</c:v>
                </c:pt>
                <c:pt idx="107">
                  <c:v>0.65</c:v>
                </c:pt>
                <c:pt idx="108">
                  <c:v>2.53</c:v>
                </c:pt>
                <c:pt idx="109">
                  <c:v>1.78</c:v>
                </c:pt>
                <c:pt idx="110">
                  <c:v>6.58</c:v>
                </c:pt>
                <c:pt idx="111">
                  <c:v>5.49</c:v>
                </c:pt>
                <c:pt idx="112">
                  <c:v>5.2</c:v>
                </c:pt>
                <c:pt idx="113">
                  <c:v>6.61</c:v>
                </c:pt>
                <c:pt idx="114">
                  <c:v>5.68</c:v>
                </c:pt>
                <c:pt idx="115">
                  <c:v>3.35</c:v>
                </c:pt>
                <c:pt idx="116">
                  <c:v>2.8</c:v>
                </c:pt>
                <c:pt idx="117">
                  <c:v>6.86</c:v>
                </c:pt>
                <c:pt idx="118">
                  <c:v>5.86</c:v>
                </c:pt>
                <c:pt idx="119">
                  <c:v>5.23</c:v>
                </c:pt>
                <c:pt idx="120">
                  <c:v>5.41</c:v>
                </c:pt>
                <c:pt idx="121">
                  <c:v>7.15</c:v>
                </c:pt>
                <c:pt idx="122">
                  <c:v>3.05</c:v>
                </c:pt>
                <c:pt idx="123">
                  <c:v>3.23</c:v>
                </c:pt>
                <c:pt idx="124">
                  <c:v>2.03</c:v>
                </c:pt>
                <c:pt idx="125">
                  <c:v>4.37</c:v>
                </c:pt>
                <c:pt idx="126">
                  <c:v>6.44</c:v>
                </c:pt>
                <c:pt idx="127">
                  <c:v>2.97</c:v>
                </c:pt>
              </c:numCache>
            </c:numRef>
          </c:yVal>
          <c:smooth val="0"/>
        </c:ser>
        <c:dLbls>
          <c:showLegendKey val="0"/>
          <c:showVal val="0"/>
          <c:showCatName val="0"/>
          <c:showSerName val="0"/>
          <c:showPercent val="0"/>
          <c:showBubbleSize val="0"/>
        </c:dLbls>
        <c:axId val="-2042790848"/>
        <c:axId val="-2042785824"/>
      </c:scatterChart>
      <c:valAx>
        <c:axId val="-2042790848"/>
        <c:scaling>
          <c:orientation val="minMax"/>
        </c:scaling>
        <c:delete val="0"/>
        <c:axPos val="b"/>
        <c:title>
          <c:tx>
            <c:rich>
              <a:bodyPr/>
              <a:lstStyle/>
              <a:p>
                <a:pPr>
                  <a:defRPr/>
                </a:pPr>
                <a:r>
                  <a:rPr lang="en-US"/>
                  <a:t>Fish Length (mm)</a:t>
                </a:r>
              </a:p>
            </c:rich>
          </c:tx>
          <c:overlay val="0"/>
        </c:title>
        <c:numFmt formatCode="General" sourceLinked="1"/>
        <c:majorTickMark val="out"/>
        <c:minorTickMark val="none"/>
        <c:tickLblPos val="nextTo"/>
        <c:crossAx val="-2042785824"/>
        <c:crosses val="autoZero"/>
        <c:crossBetween val="midCat"/>
      </c:valAx>
      <c:valAx>
        <c:axId val="-2042785824"/>
        <c:scaling>
          <c:orientation val="minMax"/>
        </c:scaling>
        <c:delete val="0"/>
        <c:axPos val="l"/>
        <c:majorGridlines/>
        <c:title>
          <c:tx>
            <c:rich>
              <a:bodyPr rot="-5400000" vert="horz"/>
              <a:lstStyle/>
              <a:p>
                <a:pPr>
                  <a:defRPr/>
                </a:pPr>
                <a:r>
                  <a:rPr lang="en-US"/>
                  <a:t>Fish Wt (g)</a:t>
                </a:r>
              </a:p>
            </c:rich>
          </c:tx>
          <c:overlay val="0"/>
        </c:title>
        <c:numFmt formatCode="General" sourceLinked="1"/>
        <c:majorTickMark val="out"/>
        <c:minorTickMark val="none"/>
        <c:tickLblPos val="nextTo"/>
        <c:crossAx val="-204279084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Regressions!$CQ$3</c:f>
              <c:strCache>
                <c:ptCount val="1"/>
                <c:pt idx="0">
                  <c:v>S_FKLN</c:v>
                </c:pt>
              </c:strCache>
            </c:strRef>
          </c:tx>
          <c:spPr>
            <a:ln w="19050">
              <a:noFill/>
            </a:ln>
          </c:spPr>
          <c:trendline>
            <c:trendlineType val="linear"/>
            <c:dispRSqr val="1"/>
            <c:dispEq val="1"/>
            <c:trendlineLbl>
              <c:layout>
                <c:manualLayout>
                  <c:x val="-0.434435695538058"/>
                  <c:y val="0.00228565179352581"/>
                </c:manualLayout>
              </c:layout>
              <c:numFmt formatCode="General" sourceLinked="0"/>
            </c:trendlineLbl>
          </c:trendline>
          <c:xVal>
            <c:numRef>
              <c:f>Regressions!$CP$4:$CP$141</c:f>
              <c:numCache>
                <c:formatCode>General</c:formatCode>
                <c:ptCount val="138"/>
                <c:pt idx="0">
                  <c:v>1.5</c:v>
                </c:pt>
                <c:pt idx="1">
                  <c:v>1.55</c:v>
                </c:pt>
                <c:pt idx="2">
                  <c:v>1.4</c:v>
                </c:pt>
                <c:pt idx="3">
                  <c:v>1.35</c:v>
                </c:pt>
                <c:pt idx="4">
                  <c:v>1.4</c:v>
                </c:pt>
                <c:pt idx="5">
                  <c:v>1.5</c:v>
                </c:pt>
                <c:pt idx="6">
                  <c:v>1.55</c:v>
                </c:pt>
                <c:pt idx="7">
                  <c:v>1.4</c:v>
                </c:pt>
                <c:pt idx="8">
                  <c:v>1.5</c:v>
                </c:pt>
                <c:pt idx="9">
                  <c:v>1.45</c:v>
                </c:pt>
                <c:pt idx="10">
                  <c:v>1.6</c:v>
                </c:pt>
                <c:pt idx="11">
                  <c:v>1.25</c:v>
                </c:pt>
                <c:pt idx="12">
                  <c:v>1.65</c:v>
                </c:pt>
                <c:pt idx="13">
                  <c:v>1.6</c:v>
                </c:pt>
                <c:pt idx="14">
                  <c:v>1.4</c:v>
                </c:pt>
                <c:pt idx="15">
                  <c:v>1.5</c:v>
                </c:pt>
                <c:pt idx="16">
                  <c:v>1.4</c:v>
                </c:pt>
                <c:pt idx="17">
                  <c:v>1.6</c:v>
                </c:pt>
                <c:pt idx="18">
                  <c:v>1.65</c:v>
                </c:pt>
                <c:pt idx="19">
                  <c:v>1.6</c:v>
                </c:pt>
                <c:pt idx="20">
                  <c:v>1.5</c:v>
                </c:pt>
                <c:pt idx="21">
                  <c:v>1.35</c:v>
                </c:pt>
                <c:pt idx="22">
                  <c:v>1.3</c:v>
                </c:pt>
                <c:pt idx="23">
                  <c:v>1.35</c:v>
                </c:pt>
                <c:pt idx="24">
                  <c:v>1.45</c:v>
                </c:pt>
                <c:pt idx="25">
                  <c:v>1.4</c:v>
                </c:pt>
                <c:pt idx="26">
                  <c:v>1.4</c:v>
                </c:pt>
                <c:pt idx="27">
                  <c:v>1.4</c:v>
                </c:pt>
                <c:pt idx="28">
                  <c:v>1.3</c:v>
                </c:pt>
                <c:pt idx="29">
                  <c:v>1.3</c:v>
                </c:pt>
                <c:pt idx="30">
                  <c:v>1.7</c:v>
                </c:pt>
                <c:pt idx="31">
                  <c:v>1.85</c:v>
                </c:pt>
                <c:pt idx="32">
                  <c:v>1.85</c:v>
                </c:pt>
                <c:pt idx="33">
                  <c:v>1.6</c:v>
                </c:pt>
                <c:pt idx="34">
                  <c:v>2.1</c:v>
                </c:pt>
                <c:pt idx="35">
                  <c:v>2.0</c:v>
                </c:pt>
                <c:pt idx="36">
                  <c:v>1.7</c:v>
                </c:pt>
                <c:pt idx="37">
                  <c:v>1.6</c:v>
                </c:pt>
                <c:pt idx="38">
                  <c:v>1.9</c:v>
                </c:pt>
                <c:pt idx="39">
                  <c:v>1.95</c:v>
                </c:pt>
                <c:pt idx="40">
                  <c:v>1.25</c:v>
                </c:pt>
                <c:pt idx="41">
                  <c:v>1.25</c:v>
                </c:pt>
                <c:pt idx="42">
                  <c:v>1.35</c:v>
                </c:pt>
                <c:pt idx="43">
                  <c:v>1.65</c:v>
                </c:pt>
                <c:pt idx="44">
                  <c:v>1.5</c:v>
                </c:pt>
                <c:pt idx="45">
                  <c:v>1.45</c:v>
                </c:pt>
                <c:pt idx="46">
                  <c:v>1.8</c:v>
                </c:pt>
                <c:pt idx="47">
                  <c:v>1.45</c:v>
                </c:pt>
                <c:pt idx="48">
                  <c:v>1.5</c:v>
                </c:pt>
                <c:pt idx="49">
                  <c:v>1.3</c:v>
                </c:pt>
                <c:pt idx="50">
                  <c:v>1.45</c:v>
                </c:pt>
                <c:pt idx="51">
                  <c:v>1.25</c:v>
                </c:pt>
                <c:pt idx="52">
                  <c:v>1.4</c:v>
                </c:pt>
                <c:pt idx="53">
                  <c:v>1.55</c:v>
                </c:pt>
                <c:pt idx="54">
                  <c:v>1.4</c:v>
                </c:pt>
                <c:pt idx="55">
                  <c:v>1.45</c:v>
                </c:pt>
                <c:pt idx="56">
                  <c:v>1.5</c:v>
                </c:pt>
                <c:pt idx="57">
                  <c:v>1.5</c:v>
                </c:pt>
                <c:pt idx="58">
                  <c:v>1.6</c:v>
                </c:pt>
                <c:pt idx="59">
                  <c:v>1.6</c:v>
                </c:pt>
                <c:pt idx="60">
                  <c:v>1.75</c:v>
                </c:pt>
                <c:pt idx="61">
                  <c:v>1.75</c:v>
                </c:pt>
                <c:pt idx="62">
                  <c:v>1.4</c:v>
                </c:pt>
                <c:pt idx="63">
                  <c:v>1.8</c:v>
                </c:pt>
                <c:pt idx="64">
                  <c:v>1.5</c:v>
                </c:pt>
                <c:pt idx="65">
                  <c:v>1.95</c:v>
                </c:pt>
                <c:pt idx="66">
                  <c:v>1.35</c:v>
                </c:pt>
                <c:pt idx="67">
                  <c:v>1.8</c:v>
                </c:pt>
                <c:pt idx="68">
                  <c:v>1.65</c:v>
                </c:pt>
                <c:pt idx="69">
                  <c:v>1.85</c:v>
                </c:pt>
                <c:pt idx="70">
                  <c:v>1.65</c:v>
                </c:pt>
                <c:pt idx="71">
                  <c:v>1.75</c:v>
                </c:pt>
                <c:pt idx="72">
                  <c:v>1.7</c:v>
                </c:pt>
                <c:pt idx="73">
                  <c:v>1.85</c:v>
                </c:pt>
                <c:pt idx="74">
                  <c:v>1.75</c:v>
                </c:pt>
                <c:pt idx="75">
                  <c:v>1.45</c:v>
                </c:pt>
                <c:pt idx="76">
                  <c:v>1.8</c:v>
                </c:pt>
                <c:pt idx="77">
                  <c:v>1.55</c:v>
                </c:pt>
                <c:pt idx="78">
                  <c:v>1.85</c:v>
                </c:pt>
                <c:pt idx="79">
                  <c:v>2.2</c:v>
                </c:pt>
                <c:pt idx="80">
                  <c:v>2.05</c:v>
                </c:pt>
                <c:pt idx="81">
                  <c:v>1.75</c:v>
                </c:pt>
                <c:pt idx="82">
                  <c:v>2.0</c:v>
                </c:pt>
                <c:pt idx="83">
                  <c:v>1.9</c:v>
                </c:pt>
                <c:pt idx="84">
                  <c:v>2.0</c:v>
                </c:pt>
                <c:pt idx="85">
                  <c:v>1.9</c:v>
                </c:pt>
                <c:pt idx="86">
                  <c:v>1.85</c:v>
                </c:pt>
                <c:pt idx="87">
                  <c:v>1.9</c:v>
                </c:pt>
                <c:pt idx="88">
                  <c:v>1.9</c:v>
                </c:pt>
                <c:pt idx="89">
                  <c:v>1.75</c:v>
                </c:pt>
                <c:pt idx="90">
                  <c:v>1.8</c:v>
                </c:pt>
                <c:pt idx="91">
                  <c:v>1.8</c:v>
                </c:pt>
                <c:pt idx="92">
                  <c:v>2.0</c:v>
                </c:pt>
                <c:pt idx="93">
                  <c:v>2.2</c:v>
                </c:pt>
                <c:pt idx="94">
                  <c:v>2.25</c:v>
                </c:pt>
                <c:pt idx="95">
                  <c:v>2.0</c:v>
                </c:pt>
                <c:pt idx="96">
                  <c:v>2.25</c:v>
                </c:pt>
                <c:pt idx="97">
                  <c:v>2.2</c:v>
                </c:pt>
                <c:pt idx="98">
                  <c:v>2.25</c:v>
                </c:pt>
                <c:pt idx="99">
                  <c:v>2.0</c:v>
                </c:pt>
                <c:pt idx="100">
                  <c:v>2.15</c:v>
                </c:pt>
                <c:pt idx="101">
                  <c:v>2.8</c:v>
                </c:pt>
                <c:pt idx="102">
                  <c:v>2.0</c:v>
                </c:pt>
                <c:pt idx="103">
                  <c:v>1.95</c:v>
                </c:pt>
                <c:pt idx="104">
                  <c:v>1.8</c:v>
                </c:pt>
                <c:pt idx="105">
                  <c:v>1.7</c:v>
                </c:pt>
                <c:pt idx="106">
                  <c:v>2.3</c:v>
                </c:pt>
                <c:pt idx="107">
                  <c:v>1.35</c:v>
                </c:pt>
                <c:pt idx="108">
                  <c:v>1.85</c:v>
                </c:pt>
                <c:pt idx="109">
                  <c:v>1.65</c:v>
                </c:pt>
                <c:pt idx="110">
                  <c:v>2.15</c:v>
                </c:pt>
                <c:pt idx="111">
                  <c:v>2.05</c:v>
                </c:pt>
                <c:pt idx="112">
                  <c:v>1.85</c:v>
                </c:pt>
                <c:pt idx="113">
                  <c:v>2.25</c:v>
                </c:pt>
                <c:pt idx="114">
                  <c:v>2.1</c:v>
                </c:pt>
                <c:pt idx="115">
                  <c:v>1.8</c:v>
                </c:pt>
                <c:pt idx="116">
                  <c:v>1.9</c:v>
                </c:pt>
                <c:pt idx="117">
                  <c:v>2.15</c:v>
                </c:pt>
                <c:pt idx="118">
                  <c:v>2.2</c:v>
                </c:pt>
                <c:pt idx="119">
                  <c:v>2.1</c:v>
                </c:pt>
                <c:pt idx="120">
                  <c:v>1.85</c:v>
                </c:pt>
                <c:pt idx="121">
                  <c:v>2.0</c:v>
                </c:pt>
                <c:pt idx="122">
                  <c:v>1.85</c:v>
                </c:pt>
                <c:pt idx="123">
                  <c:v>1.8</c:v>
                </c:pt>
                <c:pt idx="124">
                  <c:v>1.6</c:v>
                </c:pt>
                <c:pt idx="125">
                  <c:v>1.95</c:v>
                </c:pt>
                <c:pt idx="126">
                  <c:v>2.1</c:v>
                </c:pt>
                <c:pt idx="127">
                  <c:v>1.95</c:v>
                </c:pt>
                <c:pt idx="128">
                  <c:v>1.2</c:v>
                </c:pt>
                <c:pt idx="129">
                  <c:v>1.25</c:v>
                </c:pt>
                <c:pt idx="130">
                  <c:v>1.5</c:v>
                </c:pt>
                <c:pt idx="131">
                  <c:v>1.4</c:v>
                </c:pt>
                <c:pt idx="132">
                  <c:v>1.3</c:v>
                </c:pt>
                <c:pt idx="133">
                  <c:v>1.2</c:v>
                </c:pt>
                <c:pt idx="134">
                  <c:v>1.35</c:v>
                </c:pt>
                <c:pt idx="135">
                  <c:v>1.3</c:v>
                </c:pt>
                <c:pt idx="136">
                  <c:v>1.35</c:v>
                </c:pt>
                <c:pt idx="137">
                  <c:v>1.5</c:v>
                </c:pt>
              </c:numCache>
            </c:numRef>
          </c:xVal>
          <c:yVal>
            <c:numRef>
              <c:f>Regressions!$CQ$4:$CQ$141</c:f>
              <c:numCache>
                <c:formatCode>General</c:formatCode>
                <c:ptCount val="138"/>
                <c:pt idx="0">
                  <c:v>62.0</c:v>
                </c:pt>
                <c:pt idx="1">
                  <c:v>66.0</c:v>
                </c:pt>
                <c:pt idx="2">
                  <c:v>59.0</c:v>
                </c:pt>
                <c:pt idx="3">
                  <c:v>59.0</c:v>
                </c:pt>
                <c:pt idx="4">
                  <c:v>54.0</c:v>
                </c:pt>
                <c:pt idx="5">
                  <c:v>73.0</c:v>
                </c:pt>
                <c:pt idx="6">
                  <c:v>66.0</c:v>
                </c:pt>
                <c:pt idx="7">
                  <c:v>56.0</c:v>
                </c:pt>
                <c:pt idx="8">
                  <c:v>65.0</c:v>
                </c:pt>
                <c:pt idx="9">
                  <c:v>66.0</c:v>
                </c:pt>
                <c:pt idx="10">
                  <c:v>63.0</c:v>
                </c:pt>
                <c:pt idx="11">
                  <c:v>46.0</c:v>
                </c:pt>
                <c:pt idx="12">
                  <c:v>58.0</c:v>
                </c:pt>
                <c:pt idx="13">
                  <c:v>63.0</c:v>
                </c:pt>
                <c:pt idx="14">
                  <c:v>54.0</c:v>
                </c:pt>
                <c:pt idx="15">
                  <c:v>54.0</c:v>
                </c:pt>
                <c:pt idx="16">
                  <c:v>52.0</c:v>
                </c:pt>
                <c:pt idx="17">
                  <c:v>61.0</c:v>
                </c:pt>
                <c:pt idx="18">
                  <c:v>61.0</c:v>
                </c:pt>
                <c:pt idx="19">
                  <c:v>61.0</c:v>
                </c:pt>
                <c:pt idx="20">
                  <c:v>58.0</c:v>
                </c:pt>
                <c:pt idx="21">
                  <c:v>57.0</c:v>
                </c:pt>
                <c:pt idx="22">
                  <c:v>55.0</c:v>
                </c:pt>
                <c:pt idx="23">
                  <c:v>55.0</c:v>
                </c:pt>
                <c:pt idx="24">
                  <c:v>66.0</c:v>
                </c:pt>
                <c:pt idx="25">
                  <c:v>54.0</c:v>
                </c:pt>
                <c:pt idx="26">
                  <c:v>58.0</c:v>
                </c:pt>
                <c:pt idx="27">
                  <c:v>58.0</c:v>
                </c:pt>
                <c:pt idx="28">
                  <c:v>56.0</c:v>
                </c:pt>
                <c:pt idx="29">
                  <c:v>60.0</c:v>
                </c:pt>
                <c:pt idx="30">
                  <c:v>54.0</c:v>
                </c:pt>
                <c:pt idx="31">
                  <c:v>78.0</c:v>
                </c:pt>
                <c:pt idx="32">
                  <c:v>92.0</c:v>
                </c:pt>
                <c:pt idx="33">
                  <c:v>89.0</c:v>
                </c:pt>
                <c:pt idx="34">
                  <c:v>85.0</c:v>
                </c:pt>
                <c:pt idx="35">
                  <c:v>97.0</c:v>
                </c:pt>
                <c:pt idx="36">
                  <c:v>72.0</c:v>
                </c:pt>
                <c:pt idx="37">
                  <c:v>87.0</c:v>
                </c:pt>
                <c:pt idx="38">
                  <c:v>86.0</c:v>
                </c:pt>
                <c:pt idx="39">
                  <c:v>85.0</c:v>
                </c:pt>
                <c:pt idx="40">
                  <c:v>48.0</c:v>
                </c:pt>
                <c:pt idx="41">
                  <c:v>42.0</c:v>
                </c:pt>
                <c:pt idx="42">
                  <c:v>44.0</c:v>
                </c:pt>
                <c:pt idx="43">
                  <c:v>66.0</c:v>
                </c:pt>
                <c:pt idx="44">
                  <c:v>46.0</c:v>
                </c:pt>
                <c:pt idx="45">
                  <c:v>51.0</c:v>
                </c:pt>
                <c:pt idx="46">
                  <c:v>67.0</c:v>
                </c:pt>
                <c:pt idx="47">
                  <c:v>57.0</c:v>
                </c:pt>
                <c:pt idx="48">
                  <c:v>59.0</c:v>
                </c:pt>
                <c:pt idx="49">
                  <c:v>44.0</c:v>
                </c:pt>
                <c:pt idx="50">
                  <c:v>63.0</c:v>
                </c:pt>
                <c:pt idx="51">
                  <c:v>47.0</c:v>
                </c:pt>
                <c:pt idx="52">
                  <c:v>48.0</c:v>
                </c:pt>
                <c:pt idx="53">
                  <c:v>67.0</c:v>
                </c:pt>
                <c:pt idx="54">
                  <c:v>46.0</c:v>
                </c:pt>
                <c:pt idx="55">
                  <c:v>57.0</c:v>
                </c:pt>
                <c:pt idx="56">
                  <c:v>65.0</c:v>
                </c:pt>
                <c:pt idx="57">
                  <c:v>63.0</c:v>
                </c:pt>
                <c:pt idx="58">
                  <c:v>66.0</c:v>
                </c:pt>
                <c:pt idx="59">
                  <c:v>72.0</c:v>
                </c:pt>
                <c:pt idx="60">
                  <c:v>63.0</c:v>
                </c:pt>
                <c:pt idx="61">
                  <c:v>68.0</c:v>
                </c:pt>
                <c:pt idx="62">
                  <c:v>51.0</c:v>
                </c:pt>
                <c:pt idx="63">
                  <c:v>76.0</c:v>
                </c:pt>
                <c:pt idx="64">
                  <c:v>54.0</c:v>
                </c:pt>
                <c:pt idx="65">
                  <c:v>87.0</c:v>
                </c:pt>
                <c:pt idx="66">
                  <c:v>51.0</c:v>
                </c:pt>
                <c:pt idx="67">
                  <c:v>71.0</c:v>
                </c:pt>
                <c:pt idx="68">
                  <c:v>57.0</c:v>
                </c:pt>
                <c:pt idx="69">
                  <c:v>72.0</c:v>
                </c:pt>
                <c:pt idx="70">
                  <c:v>73.0</c:v>
                </c:pt>
                <c:pt idx="71">
                  <c:v>84.0</c:v>
                </c:pt>
                <c:pt idx="72">
                  <c:v>75.0</c:v>
                </c:pt>
                <c:pt idx="73">
                  <c:v>86.0</c:v>
                </c:pt>
                <c:pt idx="74">
                  <c:v>84.0</c:v>
                </c:pt>
                <c:pt idx="75">
                  <c:v>62.0</c:v>
                </c:pt>
                <c:pt idx="76">
                  <c:v>76.0</c:v>
                </c:pt>
                <c:pt idx="77">
                  <c:v>59.0</c:v>
                </c:pt>
                <c:pt idx="78">
                  <c:v>77.0</c:v>
                </c:pt>
                <c:pt idx="79">
                  <c:v>85.0</c:v>
                </c:pt>
                <c:pt idx="80">
                  <c:v>84.0</c:v>
                </c:pt>
                <c:pt idx="81">
                  <c:v>75.0</c:v>
                </c:pt>
                <c:pt idx="82">
                  <c:v>89.0</c:v>
                </c:pt>
                <c:pt idx="83">
                  <c:v>74.0</c:v>
                </c:pt>
                <c:pt idx="84">
                  <c:v>83.0</c:v>
                </c:pt>
                <c:pt idx="85">
                  <c:v>78.0</c:v>
                </c:pt>
                <c:pt idx="86">
                  <c:v>79.0</c:v>
                </c:pt>
                <c:pt idx="87">
                  <c:v>76.0</c:v>
                </c:pt>
                <c:pt idx="88">
                  <c:v>82.0</c:v>
                </c:pt>
                <c:pt idx="89">
                  <c:v>68.0</c:v>
                </c:pt>
                <c:pt idx="90">
                  <c:v>69.0</c:v>
                </c:pt>
                <c:pt idx="91">
                  <c:v>77.0</c:v>
                </c:pt>
                <c:pt idx="92">
                  <c:v>76.0</c:v>
                </c:pt>
                <c:pt idx="93">
                  <c:v>83.0</c:v>
                </c:pt>
                <c:pt idx="94">
                  <c:v>91.0</c:v>
                </c:pt>
                <c:pt idx="95">
                  <c:v>79.0</c:v>
                </c:pt>
                <c:pt idx="96">
                  <c:v>84.0</c:v>
                </c:pt>
                <c:pt idx="97">
                  <c:v>83.0</c:v>
                </c:pt>
                <c:pt idx="98">
                  <c:v>75.0</c:v>
                </c:pt>
                <c:pt idx="99">
                  <c:v>77.0</c:v>
                </c:pt>
                <c:pt idx="100">
                  <c:v>82.0</c:v>
                </c:pt>
                <c:pt idx="101">
                  <c:v>98.0</c:v>
                </c:pt>
                <c:pt idx="102">
                  <c:v>73.0</c:v>
                </c:pt>
                <c:pt idx="103">
                  <c:v>64.0</c:v>
                </c:pt>
                <c:pt idx="104">
                  <c:v>58.0</c:v>
                </c:pt>
                <c:pt idx="105">
                  <c:v>59.0</c:v>
                </c:pt>
                <c:pt idx="106">
                  <c:v>86.0</c:v>
                </c:pt>
                <c:pt idx="107">
                  <c:v>46.0</c:v>
                </c:pt>
                <c:pt idx="108">
                  <c:v>64.0</c:v>
                </c:pt>
                <c:pt idx="109">
                  <c:v>56.0</c:v>
                </c:pt>
                <c:pt idx="110">
                  <c:v>84.0</c:v>
                </c:pt>
                <c:pt idx="111">
                  <c:v>82.0</c:v>
                </c:pt>
                <c:pt idx="112">
                  <c:v>78.0</c:v>
                </c:pt>
                <c:pt idx="113">
                  <c:v>88.0</c:v>
                </c:pt>
                <c:pt idx="114">
                  <c:v>81.0</c:v>
                </c:pt>
                <c:pt idx="115">
                  <c:v>69.0</c:v>
                </c:pt>
                <c:pt idx="116">
                  <c:v>63.0</c:v>
                </c:pt>
                <c:pt idx="117">
                  <c:v>74.0</c:v>
                </c:pt>
                <c:pt idx="118">
                  <c:v>82.0</c:v>
                </c:pt>
                <c:pt idx="119">
                  <c:v>82.0</c:v>
                </c:pt>
                <c:pt idx="120">
                  <c:v>84.0</c:v>
                </c:pt>
                <c:pt idx="121">
                  <c:v>87.0</c:v>
                </c:pt>
                <c:pt idx="122">
                  <c:v>68.0</c:v>
                </c:pt>
                <c:pt idx="123">
                  <c:v>68.0</c:v>
                </c:pt>
                <c:pt idx="124">
                  <c:v>63.0</c:v>
                </c:pt>
                <c:pt idx="125">
                  <c:v>74.0</c:v>
                </c:pt>
                <c:pt idx="126">
                  <c:v>83.0</c:v>
                </c:pt>
                <c:pt idx="127">
                  <c:v>67.0</c:v>
                </c:pt>
                <c:pt idx="128">
                  <c:v>48.0</c:v>
                </c:pt>
                <c:pt idx="129">
                  <c:v>43.0</c:v>
                </c:pt>
                <c:pt idx="130">
                  <c:v>67.0</c:v>
                </c:pt>
                <c:pt idx="131">
                  <c:v>63.0</c:v>
                </c:pt>
                <c:pt idx="132">
                  <c:v>68.0</c:v>
                </c:pt>
                <c:pt idx="133">
                  <c:v>44.0</c:v>
                </c:pt>
                <c:pt idx="134">
                  <c:v>46.0</c:v>
                </c:pt>
                <c:pt idx="135">
                  <c:v>47.0</c:v>
                </c:pt>
                <c:pt idx="136">
                  <c:v>53.0</c:v>
                </c:pt>
                <c:pt idx="137">
                  <c:v>53.0</c:v>
                </c:pt>
              </c:numCache>
            </c:numRef>
          </c:yVal>
          <c:smooth val="0"/>
        </c:ser>
        <c:dLbls>
          <c:showLegendKey val="0"/>
          <c:showVal val="0"/>
          <c:showCatName val="0"/>
          <c:showSerName val="0"/>
          <c:showPercent val="0"/>
          <c:showBubbleSize val="0"/>
        </c:dLbls>
        <c:axId val="-2042755248"/>
        <c:axId val="-2042750480"/>
      </c:scatterChart>
      <c:valAx>
        <c:axId val="-2042755248"/>
        <c:scaling>
          <c:orientation val="minMax"/>
        </c:scaling>
        <c:delete val="0"/>
        <c:axPos val="b"/>
        <c:title>
          <c:tx>
            <c:rich>
              <a:bodyPr/>
              <a:lstStyle/>
              <a:p>
                <a:pPr>
                  <a:defRPr/>
                </a:pPr>
                <a:r>
                  <a:rPr lang="en-US"/>
                  <a:t>Otolith Radial Distance (µm)</a:t>
                </a:r>
              </a:p>
            </c:rich>
          </c:tx>
          <c:overlay val="0"/>
        </c:title>
        <c:numFmt formatCode="General" sourceLinked="1"/>
        <c:majorTickMark val="out"/>
        <c:minorTickMark val="none"/>
        <c:tickLblPos val="nextTo"/>
        <c:crossAx val="-2042750480"/>
        <c:crosses val="autoZero"/>
        <c:crossBetween val="midCat"/>
      </c:valAx>
      <c:valAx>
        <c:axId val="-2042750480"/>
        <c:scaling>
          <c:orientation val="minMax"/>
        </c:scaling>
        <c:delete val="0"/>
        <c:axPos val="l"/>
        <c:majorGridlines/>
        <c:title>
          <c:tx>
            <c:rich>
              <a:bodyPr rot="-5400000" vert="horz"/>
              <a:lstStyle/>
              <a:p>
                <a:pPr>
                  <a:defRPr/>
                </a:pPr>
                <a:r>
                  <a:rPr lang="en-US"/>
                  <a:t>Fork Length (mm)</a:t>
                </a:r>
              </a:p>
            </c:rich>
          </c:tx>
          <c:overlay val="0"/>
        </c:title>
        <c:numFmt formatCode="General" sourceLinked="1"/>
        <c:majorTickMark val="out"/>
        <c:minorTickMark val="none"/>
        <c:tickLblPos val="nextTo"/>
        <c:crossAx val="-2042755248"/>
        <c:crosses val="autoZero"/>
        <c:crossBetween val="midCat"/>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Regressions!$DC$3</c:f>
              <c:strCache>
                <c:ptCount val="1"/>
                <c:pt idx="0">
                  <c:v>Early</c:v>
                </c:pt>
              </c:strCache>
            </c:strRef>
          </c:tx>
          <c:spPr>
            <a:ln w="19050">
              <a:noFill/>
            </a:ln>
          </c:spPr>
          <c:trendline>
            <c:trendlineType val="linear"/>
            <c:dispRSqr val="1"/>
            <c:dispEq val="1"/>
            <c:trendlineLbl>
              <c:layout>
                <c:manualLayout>
                  <c:x val="-0.12101290463692"/>
                  <c:y val="0.0620137066200058"/>
                </c:manualLayout>
              </c:layout>
              <c:numFmt formatCode="General" sourceLinked="0"/>
            </c:trendlineLbl>
          </c:trendline>
          <c:xVal>
            <c:numRef>
              <c:f>Regressions!$DB$4:$DB$141</c:f>
              <c:numCache>
                <c:formatCode>General</c:formatCode>
                <c:ptCount val="138"/>
                <c:pt idx="0">
                  <c:v>1.5</c:v>
                </c:pt>
                <c:pt idx="1">
                  <c:v>1.55</c:v>
                </c:pt>
                <c:pt idx="2">
                  <c:v>1.4</c:v>
                </c:pt>
                <c:pt idx="3">
                  <c:v>1.35</c:v>
                </c:pt>
                <c:pt idx="4">
                  <c:v>1.4</c:v>
                </c:pt>
                <c:pt idx="5">
                  <c:v>1.5</c:v>
                </c:pt>
                <c:pt idx="6">
                  <c:v>1.55</c:v>
                </c:pt>
                <c:pt idx="7">
                  <c:v>1.4</c:v>
                </c:pt>
                <c:pt idx="8">
                  <c:v>1.5</c:v>
                </c:pt>
                <c:pt idx="9">
                  <c:v>1.45</c:v>
                </c:pt>
                <c:pt idx="10">
                  <c:v>1.6</c:v>
                </c:pt>
                <c:pt idx="11">
                  <c:v>1.25</c:v>
                </c:pt>
                <c:pt idx="12">
                  <c:v>1.65</c:v>
                </c:pt>
                <c:pt idx="13">
                  <c:v>1.6</c:v>
                </c:pt>
                <c:pt idx="14">
                  <c:v>1.4</c:v>
                </c:pt>
                <c:pt idx="15">
                  <c:v>1.5</c:v>
                </c:pt>
                <c:pt idx="16">
                  <c:v>1.4</c:v>
                </c:pt>
                <c:pt idx="17">
                  <c:v>1.6</c:v>
                </c:pt>
                <c:pt idx="18">
                  <c:v>1.65</c:v>
                </c:pt>
                <c:pt idx="19">
                  <c:v>1.6</c:v>
                </c:pt>
                <c:pt idx="20">
                  <c:v>1.5</c:v>
                </c:pt>
                <c:pt idx="21">
                  <c:v>1.35</c:v>
                </c:pt>
                <c:pt idx="22">
                  <c:v>1.3</c:v>
                </c:pt>
                <c:pt idx="23">
                  <c:v>1.35</c:v>
                </c:pt>
                <c:pt idx="24">
                  <c:v>1.45</c:v>
                </c:pt>
                <c:pt idx="25">
                  <c:v>1.4</c:v>
                </c:pt>
                <c:pt idx="26">
                  <c:v>1.4</c:v>
                </c:pt>
                <c:pt idx="27">
                  <c:v>1.4</c:v>
                </c:pt>
                <c:pt idx="28">
                  <c:v>1.3</c:v>
                </c:pt>
                <c:pt idx="29">
                  <c:v>1.3</c:v>
                </c:pt>
                <c:pt idx="30">
                  <c:v>1.7</c:v>
                </c:pt>
                <c:pt idx="31">
                  <c:v>1.85</c:v>
                </c:pt>
                <c:pt idx="32">
                  <c:v>1.85</c:v>
                </c:pt>
                <c:pt idx="33">
                  <c:v>1.6</c:v>
                </c:pt>
                <c:pt idx="34">
                  <c:v>2.1</c:v>
                </c:pt>
                <c:pt idx="35">
                  <c:v>2.0</c:v>
                </c:pt>
                <c:pt idx="36">
                  <c:v>1.7</c:v>
                </c:pt>
                <c:pt idx="37">
                  <c:v>1.6</c:v>
                </c:pt>
                <c:pt idx="38">
                  <c:v>1.9</c:v>
                </c:pt>
                <c:pt idx="39">
                  <c:v>1.95</c:v>
                </c:pt>
                <c:pt idx="40">
                  <c:v>1.25</c:v>
                </c:pt>
                <c:pt idx="41">
                  <c:v>1.25</c:v>
                </c:pt>
                <c:pt idx="42">
                  <c:v>1.35</c:v>
                </c:pt>
                <c:pt idx="43">
                  <c:v>1.65</c:v>
                </c:pt>
                <c:pt idx="44">
                  <c:v>1.5</c:v>
                </c:pt>
                <c:pt idx="45">
                  <c:v>1.45</c:v>
                </c:pt>
                <c:pt idx="46">
                  <c:v>1.8</c:v>
                </c:pt>
                <c:pt idx="47">
                  <c:v>1.45</c:v>
                </c:pt>
                <c:pt idx="48">
                  <c:v>1.5</c:v>
                </c:pt>
                <c:pt idx="49">
                  <c:v>1.3</c:v>
                </c:pt>
                <c:pt idx="50">
                  <c:v>1.45</c:v>
                </c:pt>
                <c:pt idx="51">
                  <c:v>1.25</c:v>
                </c:pt>
                <c:pt idx="52">
                  <c:v>1.4</c:v>
                </c:pt>
                <c:pt idx="53">
                  <c:v>1.55</c:v>
                </c:pt>
                <c:pt idx="54">
                  <c:v>1.4</c:v>
                </c:pt>
                <c:pt idx="55">
                  <c:v>1.45</c:v>
                </c:pt>
                <c:pt idx="56">
                  <c:v>1.5</c:v>
                </c:pt>
                <c:pt idx="57">
                  <c:v>1.5</c:v>
                </c:pt>
                <c:pt idx="58">
                  <c:v>1.6</c:v>
                </c:pt>
                <c:pt idx="59">
                  <c:v>1.6</c:v>
                </c:pt>
                <c:pt idx="60">
                  <c:v>1.75</c:v>
                </c:pt>
                <c:pt idx="61">
                  <c:v>1.75</c:v>
                </c:pt>
                <c:pt idx="62">
                  <c:v>1.4</c:v>
                </c:pt>
                <c:pt idx="63">
                  <c:v>1.8</c:v>
                </c:pt>
                <c:pt idx="64">
                  <c:v>1.5</c:v>
                </c:pt>
                <c:pt idx="65">
                  <c:v>1.95</c:v>
                </c:pt>
                <c:pt idx="66">
                  <c:v>1.35</c:v>
                </c:pt>
                <c:pt idx="67">
                  <c:v>1.8</c:v>
                </c:pt>
                <c:pt idx="68">
                  <c:v>1.65</c:v>
                </c:pt>
                <c:pt idx="69">
                  <c:v>1.85</c:v>
                </c:pt>
                <c:pt idx="70">
                  <c:v>1.65</c:v>
                </c:pt>
                <c:pt idx="71">
                  <c:v>1.75</c:v>
                </c:pt>
                <c:pt idx="72">
                  <c:v>1.7</c:v>
                </c:pt>
                <c:pt idx="73">
                  <c:v>1.85</c:v>
                </c:pt>
                <c:pt idx="74">
                  <c:v>1.75</c:v>
                </c:pt>
                <c:pt idx="75">
                  <c:v>1.45</c:v>
                </c:pt>
                <c:pt idx="76">
                  <c:v>1.8</c:v>
                </c:pt>
                <c:pt idx="77">
                  <c:v>1.55</c:v>
                </c:pt>
                <c:pt idx="78">
                  <c:v>1.85</c:v>
                </c:pt>
                <c:pt idx="79">
                  <c:v>2.2</c:v>
                </c:pt>
                <c:pt idx="80">
                  <c:v>2.05</c:v>
                </c:pt>
                <c:pt idx="81">
                  <c:v>1.75</c:v>
                </c:pt>
                <c:pt idx="82">
                  <c:v>2.0</c:v>
                </c:pt>
                <c:pt idx="83">
                  <c:v>1.9</c:v>
                </c:pt>
                <c:pt idx="84">
                  <c:v>2.0</c:v>
                </c:pt>
                <c:pt idx="85">
                  <c:v>1.9</c:v>
                </c:pt>
                <c:pt idx="86">
                  <c:v>1.85</c:v>
                </c:pt>
                <c:pt idx="87">
                  <c:v>1.9</c:v>
                </c:pt>
                <c:pt idx="88">
                  <c:v>1.9</c:v>
                </c:pt>
                <c:pt idx="89">
                  <c:v>1.75</c:v>
                </c:pt>
                <c:pt idx="90">
                  <c:v>1.8</c:v>
                </c:pt>
                <c:pt idx="91">
                  <c:v>1.8</c:v>
                </c:pt>
                <c:pt idx="92">
                  <c:v>2.0</c:v>
                </c:pt>
                <c:pt idx="93">
                  <c:v>2.2</c:v>
                </c:pt>
                <c:pt idx="94">
                  <c:v>2.25</c:v>
                </c:pt>
                <c:pt idx="95">
                  <c:v>2.0</c:v>
                </c:pt>
                <c:pt idx="96">
                  <c:v>2.25</c:v>
                </c:pt>
                <c:pt idx="97">
                  <c:v>2.2</c:v>
                </c:pt>
                <c:pt idx="98">
                  <c:v>2.25</c:v>
                </c:pt>
                <c:pt idx="99">
                  <c:v>2.0</c:v>
                </c:pt>
                <c:pt idx="100">
                  <c:v>2.15</c:v>
                </c:pt>
                <c:pt idx="101">
                  <c:v>2.8</c:v>
                </c:pt>
                <c:pt idx="102">
                  <c:v>2.0</c:v>
                </c:pt>
                <c:pt idx="103">
                  <c:v>1.95</c:v>
                </c:pt>
                <c:pt idx="104">
                  <c:v>1.8</c:v>
                </c:pt>
                <c:pt idx="105">
                  <c:v>1.7</c:v>
                </c:pt>
                <c:pt idx="106">
                  <c:v>2.3</c:v>
                </c:pt>
                <c:pt idx="107">
                  <c:v>1.35</c:v>
                </c:pt>
                <c:pt idx="108">
                  <c:v>1.85</c:v>
                </c:pt>
                <c:pt idx="109">
                  <c:v>1.65</c:v>
                </c:pt>
                <c:pt idx="110">
                  <c:v>2.15</c:v>
                </c:pt>
                <c:pt idx="111">
                  <c:v>2.05</c:v>
                </c:pt>
                <c:pt idx="112">
                  <c:v>1.85</c:v>
                </c:pt>
                <c:pt idx="113">
                  <c:v>2.25</c:v>
                </c:pt>
                <c:pt idx="114">
                  <c:v>2.1</c:v>
                </c:pt>
                <c:pt idx="115">
                  <c:v>1.8</c:v>
                </c:pt>
                <c:pt idx="116">
                  <c:v>1.9</c:v>
                </c:pt>
                <c:pt idx="117">
                  <c:v>2.15</c:v>
                </c:pt>
                <c:pt idx="118">
                  <c:v>2.2</c:v>
                </c:pt>
                <c:pt idx="119">
                  <c:v>2.1</c:v>
                </c:pt>
                <c:pt idx="120">
                  <c:v>1.85</c:v>
                </c:pt>
                <c:pt idx="121">
                  <c:v>2.0</c:v>
                </c:pt>
                <c:pt idx="122">
                  <c:v>1.85</c:v>
                </c:pt>
                <c:pt idx="123">
                  <c:v>1.8</c:v>
                </c:pt>
                <c:pt idx="124">
                  <c:v>1.6</c:v>
                </c:pt>
                <c:pt idx="125">
                  <c:v>1.95</c:v>
                </c:pt>
                <c:pt idx="126">
                  <c:v>2.1</c:v>
                </c:pt>
                <c:pt idx="127">
                  <c:v>1.95</c:v>
                </c:pt>
                <c:pt idx="128">
                  <c:v>1.2</c:v>
                </c:pt>
                <c:pt idx="129">
                  <c:v>1.25</c:v>
                </c:pt>
                <c:pt idx="130">
                  <c:v>1.5</c:v>
                </c:pt>
                <c:pt idx="131">
                  <c:v>1.4</c:v>
                </c:pt>
                <c:pt idx="132">
                  <c:v>1.3</c:v>
                </c:pt>
                <c:pt idx="133">
                  <c:v>1.2</c:v>
                </c:pt>
                <c:pt idx="134">
                  <c:v>1.35</c:v>
                </c:pt>
                <c:pt idx="135">
                  <c:v>1.3</c:v>
                </c:pt>
                <c:pt idx="136">
                  <c:v>1.35</c:v>
                </c:pt>
                <c:pt idx="137">
                  <c:v>1.5</c:v>
                </c:pt>
              </c:numCache>
            </c:numRef>
          </c:xVal>
          <c:yVal>
            <c:numRef>
              <c:f>Regressions!$DC$4:$DC$141</c:f>
              <c:numCache>
                <c:formatCode>General</c:formatCode>
                <c:ptCount val="138"/>
                <c:pt idx="0">
                  <c:v>62.0</c:v>
                </c:pt>
                <c:pt idx="1">
                  <c:v>66.0</c:v>
                </c:pt>
                <c:pt idx="2">
                  <c:v>59.0</c:v>
                </c:pt>
                <c:pt idx="3">
                  <c:v>59.0</c:v>
                </c:pt>
                <c:pt idx="4">
                  <c:v>54.0</c:v>
                </c:pt>
                <c:pt idx="5">
                  <c:v>73.0</c:v>
                </c:pt>
                <c:pt idx="6">
                  <c:v>66.0</c:v>
                </c:pt>
                <c:pt idx="7">
                  <c:v>56.0</c:v>
                </c:pt>
                <c:pt idx="8">
                  <c:v>65.0</c:v>
                </c:pt>
                <c:pt idx="9">
                  <c:v>66.0</c:v>
                </c:pt>
                <c:pt idx="10">
                  <c:v>63.0</c:v>
                </c:pt>
                <c:pt idx="11">
                  <c:v>46.0</c:v>
                </c:pt>
                <c:pt idx="12">
                  <c:v>58.0</c:v>
                </c:pt>
                <c:pt idx="13">
                  <c:v>63.0</c:v>
                </c:pt>
                <c:pt idx="14">
                  <c:v>54.0</c:v>
                </c:pt>
                <c:pt idx="15">
                  <c:v>54.0</c:v>
                </c:pt>
                <c:pt idx="16">
                  <c:v>52.0</c:v>
                </c:pt>
                <c:pt idx="17">
                  <c:v>61.0</c:v>
                </c:pt>
                <c:pt idx="18">
                  <c:v>61.0</c:v>
                </c:pt>
                <c:pt idx="19">
                  <c:v>61.0</c:v>
                </c:pt>
                <c:pt idx="20">
                  <c:v>58.0</c:v>
                </c:pt>
                <c:pt idx="21">
                  <c:v>57.0</c:v>
                </c:pt>
                <c:pt idx="22">
                  <c:v>55.0</c:v>
                </c:pt>
                <c:pt idx="23">
                  <c:v>55.0</c:v>
                </c:pt>
                <c:pt idx="24">
                  <c:v>66.0</c:v>
                </c:pt>
                <c:pt idx="25">
                  <c:v>54.0</c:v>
                </c:pt>
                <c:pt idx="26">
                  <c:v>58.0</c:v>
                </c:pt>
                <c:pt idx="27">
                  <c:v>58.0</c:v>
                </c:pt>
                <c:pt idx="28">
                  <c:v>56.0</c:v>
                </c:pt>
                <c:pt idx="29">
                  <c:v>60.0</c:v>
                </c:pt>
                <c:pt idx="30">
                  <c:v>54.0</c:v>
                </c:pt>
                <c:pt idx="31">
                  <c:v>78.0</c:v>
                </c:pt>
                <c:pt idx="32">
                  <c:v>92.0</c:v>
                </c:pt>
                <c:pt idx="33">
                  <c:v>89.0</c:v>
                </c:pt>
                <c:pt idx="34">
                  <c:v>85.0</c:v>
                </c:pt>
                <c:pt idx="35">
                  <c:v>97.0</c:v>
                </c:pt>
                <c:pt idx="36">
                  <c:v>72.0</c:v>
                </c:pt>
                <c:pt idx="37">
                  <c:v>87.0</c:v>
                </c:pt>
                <c:pt idx="38">
                  <c:v>86.0</c:v>
                </c:pt>
                <c:pt idx="39">
                  <c:v>85.0</c:v>
                </c:pt>
                <c:pt idx="40">
                  <c:v>48.0</c:v>
                </c:pt>
                <c:pt idx="41">
                  <c:v>42.0</c:v>
                </c:pt>
                <c:pt idx="42">
                  <c:v>44.0</c:v>
                </c:pt>
                <c:pt idx="43">
                  <c:v>66.0</c:v>
                </c:pt>
                <c:pt idx="44">
                  <c:v>46.0</c:v>
                </c:pt>
                <c:pt idx="45">
                  <c:v>51.0</c:v>
                </c:pt>
                <c:pt idx="46">
                  <c:v>67.0</c:v>
                </c:pt>
                <c:pt idx="47">
                  <c:v>57.0</c:v>
                </c:pt>
                <c:pt idx="48">
                  <c:v>59.0</c:v>
                </c:pt>
                <c:pt idx="49">
                  <c:v>44.0</c:v>
                </c:pt>
                <c:pt idx="50">
                  <c:v>63.0</c:v>
                </c:pt>
                <c:pt idx="51">
                  <c:v>47.0</c:v>
                </c:pt>
                <c:pt idx="52">
                  <c:v>48.0</c:v>
                </c:pt>
                <c:pt idx="53">
                  <c:v>67.0</c:v>
                </c:pt>
                <c:pt idx="54">
                  <c:v>46.0</c:v>
                </c:pt>
                <c:pt idx="55">
                  <c:v>57.0</c:v>
                </c:pt>
                <c:pt idx="56">
                  <c:v>65.0</c:v>
                </c:pt>
                <c:pt idx="57">
                  <c:v>63.0</c:v>
                </c:pt>
                <c:pt idx="58">
                  <c:v>66.0</c:v>
                </c:pt>
                <c:pt idx="59">
                  <c:v>72.0</c:v>
                </c:pt>
                <c:pt idx="60">
                  <c:v>63.0</c:v>
                </c:pt>
                <c:pt idx="61">
                  <c:v>68.0</c:v>
                </c:pt>
                <c:pt idx="62">
                  <c:v>51.0</c:v>
                </c:pt>
                <c:pt idx="63">
                  <c:v>76.0</c:v>
                </c:pt>
                <c:pt idx="64">
                  <c:v>54.0</c:v>
                </c:pt>
                <c:pt idx="65">
                  <c:v>87.0</c:v>
                </c:pt>
                <c:pt idx="66">
                  <c:v>51.0</c:v>
                </c:pt>
                <c:pt idx="67">
                  <c:v>71.0</c:v>
                </c:pt>
                <c:pt idx="68">
                  <c:v>57.0</c:v>
                </c:pt>
                <c:pt idx="69">
                  <c:v>72.0</c:v>
                </c:pt>
                <c:pt idx="70">
                  <c:v>73.0</c:v>
                </c:pt>
                <c:pt idx="71">
                  <c:v>84.0</c:v>
                </c:pt>
                <c:pt idx="72">
                  <c:v>75.0</c:v>
                </c:pt>
                <c:pt idx="73">
                  <c:v>86.0</c:v>
                </c:pt>
                <c:pt idx="74">
                  <c:v>84.0</c:v>
                </c:pt>
                <c:pt idx="75">
                  <c:v>62.0</c:v>
                </c:pt>
                <c:pt idx="76">
                  <c:v>76.0</c:v>
                </c:pt>
                <c:pt idx="77">
                  <c:v>59.0</c:v>
                </c:pt>
                <c:pt idx="78">
                  <c:v>77.0</c:v>
                </c:pt>
                <c:pt idx="79">
                  <c:v>85.0</c:v>
                </c:pt>
                <c:pt idx="80">
                  <c:v>84.0</c:v>
                </c:pt>
                <c:pt idx="81">
                  <c:v>75.0</c:v>
                </c:pt>
                <c:pt idx="82">
                  <c:v>89.0</c:v>
                </c:pt>
                <c:pt idx="83">
                  <c:v>74.0</c:v>
                </c:pt>
                <c:pt idx="84">
                  <c:v>83.0</c:v>
                </c:pt>
                <c:pt idx="85">
                  <c:v>78.0</c:v>
                </c:pt>
                <c:pt idx="86">
                  <c:v>79.0</c:v>
                </c:pt>
                <c:pt idx="87">
                  <c:v>76.0</c:v>
                </c:pt>
                <c:pt idx="88">
                  <c:v>82.0</c:v>
                </c:pt>
                <c:pt idx="89">
                  <c:v>68.0</c:v>
                </c:pt>
                <c:pt idx="90">
                  <c:v>69.0</c:v>
                </c:pt>
                <c:pt idx="91">
                  <c:v>77.0</c:v>
                </c:pt>
                <c:pt idx="128">
                  <c:v>48.0</c:v>
                </c:pt>
                <c:pt idx="129">
                  <c:v>43.0</c:v>
                </c:pt>
                <c:pt idx="130">
                  <c:v>67.0</c:v>
                </c:pt>
                <c:pt idx="131">
                  <c:v>63.0</c:v>
                </c:pt>
                <c:pt idx="132">
                  <c:v>68.0</c:v>
                </c:pt>
                <c:pt idx="133">
                  <c:v>44.0</c:v>
                </c:pt>
                <c:pt idx="134">
                  <c:v>46.0</c:v>
                </c:pt>
                <c:pt idx="135">
                  <c:v>47.0</c:v>
                </c:pt>
                <c:pt idx="136">
                  <c:v>53.0</c:v>
                </c:pt>
                <c:pt idx="137">
                  <c:v>53.0</c:v>
                </c:pt>
              </c:numCache>
            </c:numRef>
          </c:yVal>
          <c:smooth val="0"/>
        </c:ser>
        <c:ser>
          <c:idx val="1"/>
          <c:order val="1"/>
          <c:tx>
            <c:strRef>
              <c:f>Regressions!$DD$3</c:f>
              <c:strCache>
                <c:ptCount val="1"/>
                <c:pt idx="0">
                  <c:v>Late</c:v>
                </c:pt>
              </c:strCache>
            </c:strRef>
          </c:tx>
          <c:spPr>
            <a:ln w="19050">
              <a:noFill/>
            </a:ln>
          </c:spPr>
          <c:trendline>
            <c:spPr>
              <a:ln>
                <a:prstDash val="dash"/>
              </a:ln>
            </c:spPr>
            <c:trendlineType val="linear"/>
            <c:dispRSqr val="1"/>
            <c:dispEq val="1"/>
            <c:trendlineLbl>
              <c:layout>
                <c:manualLayout>
                  <c:x val="0.147906824146982"/>
                  <c:y val="0.362769757946923"/>
                </c:manualLayout>
              </c:layout>
              <c:numFmt formatCode="General" sourceLinked="0"/>
            </c:trendlineLbl>
          </c:trendline>
          <c:xVal>
            <c:numRef>
              <c:f>Regressions!$DB$4:$DB$141</c:f>
              <c:numCache>
                <c:formatCode>General</c:formatCode>
                <c:ptCount val="138"/>
                <c:pt idx="0">
                  <c:v>1.5</c:v>
                </c:pt>
                <c:pt idx="1">
                  <c:v>1.55</c:v>
                </c:pt>
                <c:pt idx="2">
                  <c:v>1.4</c:v>
                </c:pt>
                <c:pt idx="3">
                  <c:v>1.35</c:v>
                </c:pt>
                <c:pt idx="4">
                  <c:v>1.4</c:v>
                </c:pt>
                <c:pt idx="5">
                  <c:v>1.5</c:v>
                </c:pt>
                <c:pt idx="6">
                  <c:v>1.55</c:v>
                </c:pt>
                <c:pt idx="7">
                  <c:v>1.4</c:v>
                </c:pt>
                <c:pt idx="8">
                  <c:v>1.5</c:v>
                </c:pt>
                <c:pt idx="9">
                  <c:v>1.45</c:v>
                </c:pt>
                <c:pt idx="10">
                  <c:v>1.6</c:v>
                </c:pt>
                <c:pt idx="11">
                  <c:v>1.25</c:v>
                </c:pt>
                <c:pt idx="12">
                  <c:v>1.65</c:v>
                </c:pt>
                <c:pt idx="13">
                  <c:v>1.6</c:v>
                </c:pt>
                <c:pt idx="14">
                  <c:v>1.4</c:v>
                </c:pt>
                <c:pt idx="15">
                  <c:v>1.5</c:v>
                </c:pt>
                <c:pt idx="16">
                  <c:v>1.4</c:v>
                </c:pt>
                <c:pt idx="17">
                  <c:v>1.6</c:v>
                </c:pt>
                <c:pt idx="18">
                  <c:v>1.65</c:v>
                </c:pt>
                <c:pt idx="19">
                  <c:v>1.6</c:v>
                </c:pt>
                <c:pt idx="20">
                  <c:v>1.5</c:v>
                </c:pt>
                <c:pt idx="21">
                  <c:v>1.35</c:v>
                </c:pt>
                <c:pt idx="22">
                  <c:v>1.3</c:v>
                </c:pt>
                <c:pt idx="23">
                  <c:v>1.35</c:v>
                </c:pt>
                <c:pt idx="24">
                  <c:v>1.45</c:v>
                </c:pt>
                <c:pt idx="25">
                  <c:v>1.4</c:v>
                </c:pt>
                <c:pt idx="26">
                  <c:v>1.4</c:v>
                </c:pt>
                <c:pt idx="27">
                  <c:v>1.4</c:v>
                </c:pt>
                <c:pt idx="28">
                  <c:v>1.3</c:v>
                </c:pt>
                <c:pt idx="29">
                  <c:v>1.3</c:v>
                </c:pt>
                <c:pt idx="30">
                  <c:v>1.7</c:v>
                </c:pt>
                <c:pt idx="31">
                  <c:v>1.85</c:v>
                </c:pt>
                <c:pt idx="32">
                  <c:v>1.85</c:v>
                </c:pt>
                <c:pt idx="33">
                  <c:v>1.6</c:v>
                </c:pt>
                <c:pt idx="34">
                  <c:v>2.1</c:v>
                </c:pt>
                <c:pt idx="35">
                  <c:v>2.0</c:v>
                </c:pt>
                <c:pt idx="36">
                  <c:v>1.7</c:v>
                </c:pt>
                <c:pt idx="37">
                  <c:v>1.6</c:v>
                </c:pt>
                <c:pt idx="38">
                  <c:v>1.9</c:v>
                </c:pt>
                <c:pt idx="39">
                  <c:v>1.95</c:v>
                </c:pt>
                <c:pt idx="40">
                  <c:v>1.25</c:v>
                </c:pt>
                <c:pt idx="41">
                  <c:v>1.25</c:v>
                </c:pt>
                <c:pt idx="42">
                  <c:v>1.35</c:v>
                </c:pt>
                <c:pt idx="43">
                  <c:v>1.65</c:v>
                </c:pt>
                <c:pt idx="44">
                  <c:v>1.5</c:v>
                </c:pt>
                <c:pt idx="45">
                  <c:v>1.45</c:v>
                </c:pt>
                <c:pt idx="46">
                  <c:v>1.8</c:v>
                </c:pt>
                <c:pt idx="47">
                  <c:v>1.45</c:v>
                </c:pt>
                <c:pt idx="48">
                  <c:v>1.5</c:v>
                </c:pt>
                <c:pt idx="49">
                  <c:v>1.3</c:v>
                </c:pt>
                <c:pt idx="50">
                  <c:v>1.45</c:v>
                </c:pt>
                <c:pt idx="51">
                  <c:v>1.25</c:v>
                </c:pt>
                <c:pt idx="52">
                  <c:v>1.4</c:v>
                </c:pt>
                <c:pt idx="53">
                  <c:v>1.55</c:v>
                </c:pt>
                <c:pt idx="54">
                  <c:v>1.4</c:v>
                </c:pt>
                <c:pt idx="55">
                  <c:v>1.45</c:v>
                </c:pt>
                <c:pt idx="56">
                  <c:v>1.5</c:v>
                </c:pt>
                <c:pt idx="57">
                  <c:v>1.5</c:v>
                </c:pt>
                <c:pt idx="58">
                  <c:v>1.6</c:v>
                </c:pt>
                <c:pt idx="59">
                  <c:v>1.6</c:v>
                </c:pt>
                <c:pt idx="60">
                  <c:v>1.75</c:v>
                </c:pt>
                <c:pt idx="61">
                  <c:v>1.75</c:v>
                </c:pt>
                <c:pt idx="62">
                  <c:v>1.4</c:v>
                </c:pt>
                <c:pt idx="63">
                  <c:v>1.8</c:v>
                </c:pt>
                <c:pt idx="64">
                  <c:v>1.5</c:v>
                </c:pt>
                <c:pt idx="65">
                  <c:v>1.95</c:v>
                </c:pt>
                <c:pt idx="66">
                  <c:v>1.35</c:v>
                </c:pt>
                <c:pt idx="67">
                  <c:v>1.8</c:v>
                </c:pt>
                <c:pt idx="68">
                  <c:v>1.65</c:v>
                </c:pt>
                <c:pt idx="69">
                  <c:v>1.85</c:v>
                </c:pt>
                <c:pt idx="70">
                  <c:v>1.65</c:v>
                </c:pt>
                <c:pt idx="71">
                  <c:v>1.75</c:v>
                </c:pt>
                <c:pt idx="72">
                  <c:v>1.7</c:v>
                </c:pt>
                <c:pt idx="73">
                  <c:v>1.85</c:v>
                </c:pt>
                <c:pt idx="74">
                  <c:v>1.75</c:v>
                </c:pt>
                <c:pt idx="75">
                  <c:v>1.45</c:v>
                </c:pt>
                <c:pt idx="76">
                  <c:v>1.8</c:v>
                </c:pt>
                <c:pt idx="77">
                  <c:v>1.55</c:v>
                </c:pt>
                <c:pt idx="78">
                  <c:v>1.85</c:v>
                </c:pt>
                <c:pt idx="79">
                  <c:v>2.2</c:v>
                </c:pt>
                <c:pt idx="80">
                  <c:v>2.05</c:v>
                </c:pt>
                <c:pt idx="81">
                  <c:v>1.75</c:v>
                </c:pt>
                <c:pt idx="82">
                  <c:v>2.0</c:v>
                </c:pt>
                <c:pt idx="83">
                  <c:v>1.9</c:v>
                </c:pt>
                <c:pt idx="84">
                  <c:v>2.0</c:v>
                </c:pt>
                <c:pt idx="85">
                  <c:v>1.9</c:v>
                </c:pt>
                <c:pt idx="86">
                  <c:v>1.85</c:v>
                </c:pt>
                <c:pt idx="87">
                  <c:v>1.9</c:v>
                </c:pt>
                <c:pt idx="88">
                  <c:v>1.9</c:v>
                </c:pt>
                <c:pt idx="89">
                  <c:v>1.75</c:v>
                </c:pt>
                <c:pt idx="90">
                  <c:v>1.8</c:v>
                </c:pt>
                <c:pt idx="91">
                  <c:v>1.8</c:v>
                </c:pt>
                <c:pt idx="92">
                  <c:v>2.0</c:v>
                </c:pt>
                <c:pt idx="93">
                  <c:v>2.2</c:v>
                </c:pt>
                <c:pt idx="94">
                  <c:v>2.25</c:v>
                </c:pt>
                <c:pt idx="95">
                  <c:v>2.0</c:v>
                </c:pt>
                <c:pt idx="96">
                  <c:v>2.25</c:v>
                </c:pt>
                <c:pt idx="97">
                  <c:v>2.2</c:v>
                </c:pt>
                <c:pt idx="98">
                  <c:v>2.25</c:v>
                </c:pt>
                <c:pt idx="99">
                  <c:v>2.0</c:v>
                </c:pt>
                <c:pt idx="100">
                  <c:v>2.15</c:v>
                </c:pt>
                <c:pt idx="101">
                  <c:v>2.8</c:v>
                </c:pt>
                <c:pt idx="102">
                  <c:v>2.0</c:v>
                </c:pt>
                <c:pt idx="103">
                  <c:v>1.95</c:v>
                </c:pt>
                <c:pt idx="104">
                  <c:v>1.8</c:v>
                </c:pt>
                <c:pt idx="105">
                  <c:v>1.7</c:v>
                </c:pt>
                <c:pt idx="106">
                  <c:v>2.3</c:v>
                </c:pt>
                <c:pt idx="107">
                  <c:v>1.35</c:v>
                </c:pt>
                <c:pt idx="108">
                  <c:v>1.85</c:v>
                </c:pt>
                <c:pt idx="109">
                  <c:v>1.65</c:v>
                </c:pt>
                <c:pt idx="110">
                  <c:v>2.15</c:v>
                </c:pt>
                <c:pt idx="111">
                  <c:v>2.05</c:v>
                </c:pt>
                <c:pt idx="112">
                  <c:v>1.85</c:v>
                </c:pt>
                <c:pt idx="113">
                  <c:v>2.25</c:v>
                </c:pt>
                <c:pt idx="114">
                  <c:v>2.1</c:v>
                </c:pt>
                <c:pt idx="115">
                  <c:v>1.8</c:v>
                </c:pt>
                <c:pt idx="116">
                  <c:v>1.9</c:v>
                </c:pt>
                <c:pt idx="117">
                  <c:v>2.15</c:v>
                </c:pt>
                <c:pt idx="118">
                  <c:v>2.2</c:v>
                </c:pt>
                <c:pt idx="119">
                  <c:v>2.1</c:v>
                </c:pt>
                <c:pt idx="120">
                  <c:v>1.85</c:v>
                </c:pt>
                <c:pt idx="121">
                  <c:v>2.0</c:v>
                </c:pt>
                <c:pt idx="122">
                  <c:v>1.85</c:v>
                </c:pt>
                <c:pt idx="123">
                  <c:v>1.8</c:v>
                </c:pt>
                <c:pt idx="124">
                  <c:v>1.6</c:v>
                </c:pt>
                <c:pt idx="125">
                  <c:v>1.95</c:v>
                </c:pt>
                <c:pt idx="126">
                  <c:v>2.1</c:v>
                </c:pt>
                <c:pt idx="127">
                  <c:v>1.95</c:v>
                </c:pt>
                <c:pt idx="128">
                  <c:v>1.2</c:v>
                </c:pt>
                <c:pt idx="129">
                  <c:v>1.25</c:v>
                </c:pt>
                <c:pt idx="130">
                  <c:v>1.5</c:v>
                </c:pt>
                <c:pt idx="131">
                  <c:v>1.4</c:v>
                </c:pt>
                <c:pt idx="132">
                  <c:v>1.3</c:v>
                </c:pt>
                <c:pt idx="133">
                  <c:v>1.2</c:v>
                </c:pt>
                <c:pt idx="134">
                  <c:v>1.35</c:v>
                </c:pt>
                <c:pt idx="135">
                  <c:v>1.3</c:v>
                </c:pt>
                <c:pt idx="136">
                  <c:v>1.35</c:v>
                </c:pt>
                <c:pt idx="137">
                  <c:v>1.5</c:v>
                </c:pt>
              </c:numCache>
            </c:numRef>
          </c:xVal>
          <c:yVal>
            <c:numRef>
              <c:f>Regressions!$DD$4:$DD$141</c:f>
              <c:numCache>
                <c:formatCode>General</c:formatCode>
                <c:ptCount val="138"/>
                <c:pt idx="92">
                  <c:v>76.0</c:v>
                </c:pt>
                <c:pt idx="93">
                  <c:v>83.0</c:v>
                </c:pt>
                <c:pt idx="94">
                  <c:v>91.0</c:v>
                </c:pt>
                <c:pt idx="95">
                  <c:v>79.0</c:v>
                </c:pt>
                <c:pt idx="96">
                  <c:v>84.0</c:v>
                </c:pt>
                <c:pt idx="97">
                  <c:v>83.0</c:v>
                </c:pt>
                <c:pt idx="98">
                  <c:v>75.0</c:v>
                </c:pt>
                <c:pt idx="99">
                  <c:v>77.0</c:v>
                </c:pt>
                <c:pt idx="100">
                  <c:v>82.0</c:v>
                </c:pt>
                <c:pt idx="101">
                  <c:v>98.0</c:v>
                </c:pt>
                <c:pt idx="102">
                  <c:v>73.0</c:v>
                </c:pt>
                <c:pt idx="103">
                  <c:v>64.0</c:v>
                </c:pt>
                <c:pt idx="104">
                  <c:v>58.0</c:v>
                </c:pt>
                <c:pt idx="105">
                  <c:v>59.0</c:v>
                </c:pt>
                <c:pt idx="106">
                  <c:v>86.0</c:v>
                </c:pt>
                <c:pt idx="107">
                  <c:v>46.0</c:v>
                </c:pt>
                <c:pt idx="108">
                  <c:v>64.0</c:v>
                </c:pt>
                <c:pt idx="109">
                  <c:v>56.0</c:v>
                </c:pt>
                <c:pt idx="110">
                  <c:v>84.0</c:v>
                </c:pt>
                <c:pt idx="111">
                  <c:v>82.0</c:v>
                </c:pt>
                <c:pt idx="112">
                  <c:v>78.0</c:v>
                </c:pt>
                <c:pt idx="113">
                  <c:v>88.0</c:v>
                </c:pt>
                <c:pt idx="114">
                  <c:v>81.0</c:v>
                </c:pt>
                <c:pt idx="115">
                  <c:v>69.0</c:v>
                </c:pt>
                <c:pt idx="116">
                  <c:v>63.0</c:v>
                </c:pt>
                <c:pt idx="117">
                  <c:v>74.0</c:v>
                </c:pt>
                <c:pt idx="118">
                  <c:v>82.0</c:v>
                </c:pt>
                <c:pt idx="119">
                  <c:v>82.0</c:v>
                </c:pt>
                <c:pt idx="120">
                  <c:v>84.0</c:v>
                </c:pt>
                <c:pt idx="121">
                  <c:v>87.0</c:v>
                </c:pt>
                <c:pt idx="122">
                  <c:v>68.0</c:v>
                </c:pt>
                <c:pt idx="123">
                  <c:v>68.0</c:v>
                </c:pt>
                <c:pt idx="124">
                  <c:v>63.0</c:v>
                </c:pt>
                <c:pt idx="125">
                  <c:v>74.0</c:v>
                </c:pt>
                <c:pt idx="126">
                  <c:v>83.0</c:v>
                </c:pt>
                <c:pt idx="127">
                  <c:v>67.0</c:v>
                </c:pt>
              </c:numCache>
            </c:numRef>
          </c:yVal>
          <c:smooth val="0"/>
        </c:ser>
        <c:dLbls>
          <c:showLegendKey val="0"/>
          <c:showVal val="0"/>
          <c:showCatName val="0"/>
          <c:showSerName val="0"/>
          <c:showPercent val="0"/>
          <c:showBubbleSize val="0"/>
        </c:dLbls>
        <c:axId val="-2042712976"/>
        <c:axId val="-2042710336"/>
      </c:scatterChart>
      <c:valAx>
        <c:axId val="-2042712976"/>
        <c:scaling>
          <c:orientation val="minMax"/>
        </c:scaling>
        <c:delete val="0"/>
        <c:axPos val="b"/>
        <c:numFmt formatCode="General" sourceLinked="1"/>
        <c:majorTickMark val="out"/>
        <c:minorTickMark val="none"/>
        <c:tickLblPos val="nextTo"/>
        <c:crossAx val="-2042710336"/>
        <c:crosses val="autoZero"/>
        <c:crossBetween val="midCat"/>
      </c:valAx>
      <c:valAx>
        <c:axId val="-2042710336"/>
        <c:scaling>
          <c:orientation val="minMax"/>
        </c:scaling>
        <c:delete val="0"/>
        <c:axPos val="l"/>
        <c:majorGridlines/>
        <c:numFmt formatCode="General" sourceLinked="1"/>
        <c:majorTickMark val="out"/>
        <c:minorTickMark val="none"/>
        <c:tickLblPos val="nextTo"/>
        <c:crossAx val="-204271297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9" Type="http://schemas.openxmlformats.org/officeDocument/2006/relationships/chart" Target="../charts/chart9.xml"/><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571500</xdr:colOff>
      <xdr:row>2</xdr:row>
      <xdr:rowOff>57150</xdr:rowOff>
    </xdr:from>
    <xdr:to>
      <xdr:col>10</xdr:col>
      <xdr:colOff>266700</xdr:colOff>
      <xdr:row>17</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365760</xdr:colOff>
      <xdr:row>2</xdr:row>
      <xdr:rowOff>41910</xdr:rowOff>
    </xdr:from>
    <xdr:to>
      <xdr:col>23</xdr:col>
      <xdr:colOff>60960</xdr:colOff>
      <xdr:row>17</xdr:row>
      <xdr:rowOff>41910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243840</xdr:colOff>
      <xdr:row>1</xdr:row>
      <xdr:rowOff>179070</xdr:rowOff>
    </xdr:from>
    <xdr:to>
      <xdr:col>34</xdr:col>
      <xdr:colOff>548640</xdr:colOff>
      <xdr:row>16</xdr:row>
      <xdr:rowOff>179070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40</xdr:col>
      <xdr:colOff>167640</xdr:colOff>
      <xdr:row>3</xdr:row>
      <xdr:rowOff>102870</xdr:rowOff>
    </xdr:from>
    <xdr:to>
      <xdr:col>47</xdr:col>
      <xdr:colOff>472440</xdr:colOff>
      <xdr:row>18</xdr:row>
      <xdr:rowOff>102870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60</xdr:col>
      <xdr:colOff>419100</xdr:colOff>
      <xdr:row>3</xdr:row>
      <xdr:rowOff>110490</xdr:rowOff>
    </xdr:from>
    <xdr:to>
      <xdr:col>68</xdr:col>
      <xdr:colOff>114300</xdr:colOff>
      <xdr:row>18</xdr:row>
      <xdr:rowOff>110490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73</xdr:col>
      <xdr:colOff>76200</xdr:colOff>
      <xdr:row>2</xdr:row>
      <xdr:rowOff>3810</xdr:rowOff>
    </xdr:from>
    <xdr:to>
      <xdr:col>80</xdr:col>
      <xdr:colOff>381000</xdr:colOff>
      <xdr:row>17</xdr:row>
      <xdr:rowOff>3810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84</xdr:col>
      <xdr:colOff>281940</xdr:colOff>
      <xdr:row>2</xdr:row>
      <xdr:rowOff>49530</xdr:rowOff>
    </xdr:from>
    <xdr:to>
      <xdr:col>91</xdr:col>
      <xdr:colOff>586740</xdr:colOff>
      <xdr:row>17</xdr:row>
      <xdr:rowOff>49530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95</xdr:col>
      <xdr:colOff>525780</xdr:colOff>
      <xdr:row>2</xdr:row>
      <xdr:rowOff>3810</xdr:rowOff>
    </xdr:from>
    <xdr:to>
      <xdr:col>103</xdr:col>
      <xdr:colOff>220980</xdr:colOff>
      <xdr:row>17</xdr:row>
      <xdr:rowOff>3810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108</xdr:col>
      <xdr:colOff>121920</xdr:colOff>
      <xdr:row>2</xdr:row>
      <xdr:rowOff>57150</xdr:rowOff>
    </xdr:from>
    <xdr:to>
      <xdr:col>115</xdr:col>
      <xdr:colOff>426720</xdr:colOff>
      <xdr:row>17</xdr:row>
      <xdr:rowOff>49530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GSLadmin" refreshedDate="42570.583440393515" createdVersion="5" refreshedVersion="4" minRefreshableVersion="3" recordCount="138">
  <cacheSource type="worksheet">
    <worksheetSource ref="A5:BT143" sheet="Master Oto Image Analysis"/>
  </cacheSource>
  <cacheFields count="72">
    <cacheField name="LS_NUMBER" numFmtId="0">
      <sharedItems/>
    </cacheField>
    <cacheField name="FIELD_ORIGIN" numFmtId="0">
      <sharedItems/>
    </cacheField>
    <cacheField name="SPECIES" numFmtId="0">
      <sharedItems/>
    </cacheField>
    <cacheField name="CWT" numFmtId="0">
      <sharedItems containsSemiMixedTypes="0" containsString="0" containsNumber="1" containsInteger="1" minValue="0" maxValue="0"/>
    </cacheField>
    <cacheField name="HATCHERY_ORIGIN" numFmtId="0">
      <sharedItems containsNonDate="0" containsString="0" containsBlank="1"/>
    </cacheField>
    <cacheField name="SAMPLE_SITE" numFmtId="0">
      <sharedItems count="11">
        <s v="Issaquah"/>
        <s v="Jenkins"/>
        <s v="Church"/>
        <s v="Longfellow"/>
        <s v="Harris"/>
        <s v="Coulter"/>
        <s v="Woodland"/>
        <s v="EF Dairy"/>
        <s v="Swamp"/>
        <s v="May"/>
        <s v="Big Soos"/>
      </sharedItems>
    </cacheField>
    <cacheField name="GEAR" numFmtId="0">
      <sharedItems containsNonDate="0" containsString="0" containsBlank="1"/>
    </cacheField>
    <cacheField name="AGE" numFmtId="0">
      <sharedItems containsBlank="1"/>
    </cacheField>
    <cacheField name="SDATE" numFmtId="14">
      <sharedItems containsSemiMixedTypes="0" containsNonDate="0" containsDate="1" containsString="0" minDate="2015-05-29T00:00:00" maxDate="2015-09-30T00:00:00"/>
    </cacheField>
    <cacheField name="EMERGE_DATE" numFmtId="14">
      <sharedItems containsNonDate="0" containsDate="1" containsString="0" containsBlank="1" minDate="2015-02-13T00:00:00" maxDate="2015-06-22T00:00:00"/>
    </cacheField>
    <cacheField name="MONTH" numFmtId="0">
      <sharedItems count="4">
        <s v="June"/>
        <s v="July"/>
        <s v="September"/>
        <s v="May"/>
      </sharedItems>
    </cacheField>
    <cacheField name="YEAR" numFmtId="0">
      <sharedItems containsSemiMixedTypes="0" containsString="0" containsNumber="1" containsInteger="1" minValue="2015" maxValue="2015"/>
    </cacheField>
    <cacheField name="Season" numFmtId="0">
      <sharedItems/>
    </cacheField>
    <cacheField name="S_FKLN" numFmtId="0">
      <sharedItems containsSemiMixedTypes="0" containsString="0" containsNumber="1" containsInteger="1" minValue="42" maxValue="98"/>
    </cacheField>
    <cacheField name="WEIGHT_INITIAL" numFmtId="0">
      <sharedItems containsSemiMixedTypes="0" containsString="0" containsNumber="1" minValue="0.65" maxValue="12.41"/>
    </cacheField>
    <cacheField name="WEIGHT_FINAL" numFmtId="0">
      <sharedItems containsString="0" containsBlank="1" containsNumber="1" minValue="0.63" maxValue="11.99"/>
    </cacheField>
    <cacheField name="OTO_LN_LEFT" numFmtId="0">
      <sharedItems containsSemiMixedTypes="0" containsString="0" containsNumber="1" minValue="1.2" maxValue="2.8"/>
    </cacheField>
    <cacheField name="OTO_WT_LEFT" numFmtId="0">
      <sharedItems containsSemiMixedTypes="0" containsString="0" containsNumber="1" minValue="1.34E-4" maxValue="2.4299999999999999E-3"/>
    </cacheField>
    <cacheField name="REF_ANGLE" numFmtId="0">
      <sharedItems containsString="0" containsBlank="1" containsNumber="1" minValue="100" maxValue="110"/>
    </cacheField>
    <cacheField name="RAD_DIST" numFmtId="0">
      <sharedItems containsString="0" containsBlank="1" containsNumber="1" minValue="342.18" maxValue="660.15200000000004"/>
    </cacheField>
    <cacheField name="15_DAYS_DIST" numFmtId="0">
      <sharedItems containsString="0" containsBlank="1" containsNumber="1" minValue="300.33" maxValue="617.88099999999997"/>
    </cacheField>
    <cacheField name="30_DAYS_DIST" numFmtId="0">
      <sharedItems containsString="0" containsBlank="1" containsNumber="1" minValue="259.19400000000002" maxValue="577.255"/>
    </cacheField>
    <cacheField name="45_DAYS_DIST" numFmtId="0">
      <sharedItems containsString="0" containsBlank="1" containsNumber="1" minValue="208.56299999999999" maxValue="542.53300000000002"/>
    </cacheField>
    <cacheField name="15_DAYS_FROM_E (increment count)" numFmtId="0">
      <sharedItems containsString="0" containsBlank="1" containsNumber="1" containsInteger="1" minValue="32" maxValue="150"/>
    </cacheField>
    <cacheField name="30_DAYS_FROM_E (increment count)" numFmtId="0">
      <sharedItems containsString="0" containsBlank="1" containsNumber="1" containsInteger="1" minValue="17" maxValue="135"/>
    </cacheField>
    <cacheField name="45_DAYS_FROM_E (increment count)" numFmtId="0">
      <sharedItems containsString="0" containsBlank="1" containsNumber="1" containsInteger="1" minValue="2" maxValue="120"/>
    </cacheField>
    <cacheField name="15_DAYS_MIW" numFmtId="0">
      <sharedItems containsString="0" containsBlank="1" containsNumber="1" minValue="2.2425999999999999" maxValue="3.4165999999999999"/>
    </cacheField>
    <cacheField name="15_DAYS_SD" numFmtId="0">
      <sharedItems containsString="0" containsBlank="1" containsNumber="1" minValue="0.16064773648606204" maxValue="0.59819261908168997"/>
    </cacheField>
    <cacheField name="30_DAYS_MIW" numFmtId="0">
      <sharedItems containsString="0" containsBlank="1" containsNumber="1" minValue="2.3837333333333337" maxValue="3.3279666666666663"/>
    </cacheField>
    <cacheField name="30_DAYS_SD" numFmtId="0">
      <sharedItems containsString="0" containsBlank="1" containsNumber="1" minValue="0.22248162780922764" maxValue="0.53322663444183438"/>
    </cacheField>
    <cacheField name="45_DAYS_MIW" numFmtId="0">
      <sharedItems containsString="0" containsBlank="1" containsNumber="1" minValue="2.4526000000000003" maxValue="3.2515111111111108"/>
    </cacheField>
    <cacheField name="45_DAYS_SD" numFmtId="0">
      <sharedItems containsString="0" containsBlank="1" containsNumber="1" minValue="0.23644678646216113" maxValue="0.56763786471177524"/>
    </cacheField>
    <cacheField name="60_DAYS_MIW" numFmtId="0">
      <sharedItems containsString="0" containsBlank="1" containsNumber="1" minValue="2.4437166666666665" maxValue="3.1660666666666661"/>
    </cacheField>
    <cacheField name="60_DAYS_SD" numFmtId="0">
      <sharedItems containsString="0" containsBlank="1" containsNumber="1" minValue="0.26491274493572131" maxValue="0.47521753448788917"/>
    </cacheField>
    <cacheField name="EMERGENCE" numFmtId="0">
      <sharedItems containsString="0" containsBlank="1" containsNumber="1" minValue="199.12100000000001" maxValue="215.48699999999999"/>
    </cacheField>
    <cacheField name="HATCH" numFmtId="0">
      <sharedItems containsString="0" containsBlank="1" containsNumber="1" minValue="101.38800000000001" maxValue="117.986"/>
    </cacheField>
    <cacheField name="FIRST_FEED" numFmtId="0">
      <sharedItems containsString="0" containsBlank="1" containsNumber="1" minValue="208.56299999999999" maxValue="306.40699999999998"/>
    </cacheField>
    <cacheField name="EGG_DIST" numFmtId="0">
      <sharedItems containsString="0" containsBlank="1" containsNumber="1" minValue="101.38800000000001" maxValue="117.986"/>
    </cacheField>
    <cacheField name="EGG_COUNT" numFmtId="0">
      <sharedItems containsNonDate="0" containsString="0" containsBlank="1"/>
    </cacheField>
    <cacheField name="EGG_AVE" numFmtId="0">
      <sharedItems containsNonDate="0" containsString="0" containsBlank="1"/>
    </cacheField>
    <cacheField name="EGG_SD" numFmtId="0">
      <sharedItems containsNonDate="0" containsString="0" containsBlank="1"/>
    </cacheField>
    <cacheField name="AL_DIST" numFmtId="0">
      <sharedItems containsString="0" containsBlank="1" containsNumber="1" minValue="85.171000000000006" maxValue="109.471"/>
    </cacheField>
    <cacheField name="AL_COUNT" numFmtId="0">
      <sharedItems containsNonDate="0" containsString="0" containsBlank="1"/>
    </cacheField>
    <cacheField name="AL_AVE" numFmtId="0">
      <sharedItems containsNonDate="0" containsString="0" containsBlank="1"/>
    </cacheField>
    <cacheField name="AL_SD" numFmtId="0">
      <sharedItems containsNonDate="0" containsString="0" containsBlank="1"/>
    </cacheField>
    <cacheField name="FW_DIST_p" numFmtId="0">
      <sharedItems containsString="0" containsBlank="1" containsNumber="1" minValue="139.553" maxValue="453.00400000000002"/>
    </cacheField>
    <cacheField name="FW_COUNT_p" numFmtId="0">
      <sharedItems containsString="0" containsBlank="1" containsNumber="1" containsInteger="1" minValue="47" maxValue="165"/>
    </cacheField>
    <cacheField name="FW_AVE_p" numFmtId="0">
      <sharedItems containsString="0" containsBlank="1" containsNumber="1" minValue="2.5873142857142857" maxValue="3.1651147540983624"/>
    </cacheField>
    <cacheField name="FW_SD_p" numFmtId="0">
      <sharedItems containsString="0" containsBlank="1" containsNumber="1" minValue="0.26330036633357046" maxValue="0.52801109580753081"/>
    </cacheField>
    <cacheField name="C2_DIST" numFmtId="0">
      <sharedItems containsString="0" containsBlank="1" containsNumber="1" minValue="180.51" maxValue="478.14800000000002"/>
    </cacheField>
    <cacheField name="C2_15dAVE" numFmtId="0">
      <sharedItems containsString="0" containsBlank="1" containsNumber="1" minValue="2.5401333333333329" maxValue="3.3801333333333332"/>
    </cacheField>
    <cacheField name="C2_15dSD" numFmtId="0">
      <sharedItems containsString="0" containsBlank="1" containsNumber="1" minValue="0.18804718252912711" maxValue="0.477574746081948"/>
    </cacheField>
    <cacheField name="C2_30dAVE" numFmtId="0">
      <sharedItems containsString="0" containsBlank="1" containsNumber="1" minValue="2.5998000000000001" maxValue="3.4607333333333328"/>
    </cacheField>
    <cacheField name="C2_30dSD" numFmtId="0">
      <sharedItems containsString="0" containsBlank="1" containsNumber="1" minValue="0.18471291753627278" maxValue="0.43312064762869773"/>
    </cacheField>
    <cacheField name="C2_45dAVE" numFmtId="0">
      <sharedItems containsString="0" containsBlank="1" containsNumber="1" minValue="2.5420888888888888" maxValue="3.3700444444444453"/>
    </cacheField>
    <cacheField name="C2_45dSD" numFmtId="0">
      <sharedItems containsString="0" containsBlank="1" containsNumber="1" minValue="0.24272123512333646" maxValue="0.44005709340328086"/>
    </cacheField>
    <cacheField name="H2_DIST" numFmtId="0">
      <sharedItems containsString="0" containsBlank="1" containsNumber="1" minValue="426.00799999999998" maxValue="574.72900000000004"/>
    </cacheField>
    <cacheField name="H2_15dAVE" numFmtId="0">
      <sharedItems containsString="0" containsBlank="1" containsNumber="1" minValue="2.2871333333333328" maxValue="3.3560666666666665"/>
    </cacheField>
    <cacheField name="H2_15dSD" numFmtId="0">
      <sharedItems containsString="0" containsBlank="1" containsNumber="1" minValue="0.22397891057184907" maxValue="0.56237313489990115"/>
    </cacheField>
    <cacheField name="H2_30dAVE" numFmtId="0">
      <sharedItems containsString="0" containsBlank="1" containsNumber="1" minValue="2.5088999999999992" maxValue="3.2296666666666667"/>
    </cacheField>
    <cacheField name="H2_30dSD" numFmtId="0">
      <sharedItems containsString="0" containsBlank="1" containsNumber="1" minValue="0.22090010224627279" maxValue="0.45276504398801642"/>
    </cacheField>
    <cacheField name="H2_45dAVE" numFmtId="0">
      <sharedItems containsString="0" containsBlank="1" containsNumber="1" minValue="2.5156444444444443" maxValue="3.2800444444444441"/>
    </cacheField>
    <cacheField name="H2_45dSD" numFmtId="0">
      <sharedItems containsString="0" containsBlank="1" containsNumber="1" minValue="0.21632258693017148" maxValue="0.53312795477410324"/>
    </cacheField>
    <cacheField name="TOTAL_INCR" numFmtId="0">
      <sharedItems containsString="0" containsBlank="1" containsNumber="1" containsInteger="1" minValue="47" maxValue="165"/>
    </cacheField>
    <cacheField name="COMMENTS" numFmtId="0">
      <sharedItems containsBlank="1"/>
    </cacheField>
    <cacheField name="L_SIDE_PROCESSED" numFmtId="0">
      <sharedItems containsSemiMixedTypes="0" containsString="0" containsNumber="1" containsInteger="1" minValue="0" maxValue="1"/>
    </cacheField>
    <cacheField name="R_SIDE_PROCESSED" numFmtId="0">
      <sharedItems containsSemiMixedTypes="0" containsString="0" containsNumber="1" containsInteger="1" minValue="0" maxValue="0"/>
    </cacheField>
    <cacheField name="USEABLE_SIDE" numFmtId="0">
      <sharedItems containsBlank="1"/>
    </cacheField>
    <cacheField name="USEABLE" numFmtId="0">
      <sharedItems containsSemiMixedTypes="0" containsString="0" containsNumber="1" containsInteger="1" minValue="0" maxValue="1"/>
    </cacheField>
    <cacheField name="MICROCHEM" numFmtId="0">
      <sharedItems containsSemiMixedTypes="0" containsString="0" containsNumber="1" containsInteger="1" minValue="0" maxValue="0"/>
    </cacheField>
    <cacheField name="ADAPTER_#" numFmtId="0">
      <sharedItems/>
    </cacheField>
    <cacheField name="PROCESSED"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8">
  <r>
    <s v="1AIS615"/>
    <s v="W"/>
    <s v="Coho"/>
    <n v="0"/>
    <m/>
    <x v="0"/>
    <m/>
    <m/>
    <d v="2015-06-15T00:00:00"/>
    <d v="2015-03-21T00:00:00"/>
    <x v="0"/>
    <n v="2015"/>
    <s v="Early"/>
    <n v="62"/>
    <n v="2.5099999999999998"/>
    <n v="2.2400000000000002"/>
    <n v="1.5"/>
    <n v="6.8999999999999997E-4"/>
    <n v="104.91"/>
    <n v="432.85500000000002"/>
    <n v="393.33600000000001"/>
    <n v="353.577"/>
    <n v="316.58699999999999"/>
    <n v="71"/>
    <n v="56"/>
    <n v="41"/>
    <n v="2.6143333333333336"/>
    <n v="0.25192251265210969"/>
    <n v="2.6230666666666669"/>
    <n v="0.22623377188260352"/>
    <n v="2.5877777777777786"/>
    <n v="0.29402418645787731"/>
    <m/>
    <m/>
    <n v="204.48699999999999"/>
    <n v="111.754"/>
    <n v="221.209"/>
    <n v="111.754"/>
    <m/>
    <m/>
    <m/>
    <n v="92.73299999999999"/>
    <m/>
    <m/>
    <m/>
    <n v="228.36800000000002"/>
    <n v="86"/>
    <n v="2.6482117647058834"/>
    <n v="0.28434519991918844"/>
    <m/>
    <m/>
    <m/>
    <m/>
    <m/>
    <m/>
    <m/>
    <m/>
    <m/>
    <m/>
    <m/>
    <m/>
    <m/>
    <m/>
    <n v="86"/>
    <m/>
    <n v="1"/>
    <n v="0"/>
    <s v="L"/>
    <n v="1"/>
    <n v="0"/>
    <s v="ImagePro Premier (A2)/28x_C2_25Feb2015"/>
    <n v="1"/>
  </r>
  <r>
    <s v="4AIS615"/>
    <s v="W"/>
    <s v="Coho"/>
    <n v="0"/>
    <m/>
    <x v="0"/>
    <m/>
    <m/>
    <d v="2015-06-15T00:00:00"/>
    <d v="2015-03-05T00:00:00"/>
    <x v="0"/>
    <n v="2015"/>
    <s v="Early"/>
    <n v="66"/>
    <n v="3.41"/>
    <n v="3.04"/>
    <n v="1.55"/>
    <n v="7.6000000000000004E-4"/>
    <n v="104.6"/>
    <n v="478.00599999999997"/>
    <n v="437.43599999999998"/>
    <n v="396.94600000000003"/>
    <n v="358.84300000000002"/>
    <n v="87"/>
    <n v="72"/>
    <n v="57"/>
    <n v="2.7251333333333334"/>
    <n v="0.31295272729888235"/>
    <n v="2.6961999999999997"/>
    <n v="0.31421696874656235"/>
    <n v="2.6290666666666667"/>
    <n v="0.31434031934137247"/>
    <m/>
    <m/>
    <n v="202.15"/>
    <n v="103.15300000000001"/>
    <n v="220.02600000000001"/>
    <n v="103.15300000000001"/>
    <m/>
    <m/>
    <m/>
    <n v="98.997"/>
    <m/>
    <m/>
    <m/>
    <n v="275.85599999999999"/>
    <n v="102"/>
    <n v="2.7030990099009897"/>
    <n v="0.3322165108765836"/>
    <m/>
    <m/>
    <m/>
    <m/>
    <m/>
    <m/>
    <m/>
    <m/>
    <m/>
    <m/>
    <m/>
    <m/>
    <m/>
    <m/>
    <n v="102"/>
    <s v="(R) otolith vaterite"/>
    <n v="1"/>
    <n v="0"/>
    <s v="L"/>
    <n v="1"/>
    <n v="0"/>
    <s v="ImagePro Premier (A2)/28x_C2_25Feb2015"/>
    <n v="1"/>
  </r>
  <r>
    <s v="5AIS615"/>
    <s v="W"/>
    <s v="Coho"/>
    <n v="0"/>
    <m/>
    <x v="0"/>
    <m/>
    <m/>
    <d v="2015-06-15T00:00:00"/>
    <d v="2015-03-24T00:00:00"/>
    <x v="0"/>
    <n v="2015"/>
    <s v="Early"/>
    <n v="59"/>
    <n v="2"/>
    <n v="1.72"/>
    <n v="1.4"/>
    <n v="5.9999999999999995E-4"/>
    <n v="109.88"/>
    <n v="431.358"/>
    <n v="391.93400000000003"/>
    <n v="351.60700000000003"/>
    <n v="313.82100000000003"/>
    <n v="68"/>
    <n v="53"/>
    <n v="38"/>
    <n v="2.6476666666666664"/>
    <n v="0.31452496304896738"/>
    <n v="2.6599333333333335"/>
    <n v="0.27572011462567558"/>
    <n v="2.6058888888888894"/>
    <n v="0.29139525033738939"/>
    <m/>
    <m/>
    <n v="202.93299999999999"/>
    <n v="111.717"/>
    <n v="222.11799999999999"/>
    <n v="111.717"/>
    <m/>
    <m/>
    <m/>
    <n v="91.215999999999994"/>
    <m/>
    <m/>
    <m/>
    <n v="228.42500000000001"/>
    <n v="83"/>
    <n v="2.7558658536585359"/>
    <n v="0.39716789876233705"/>
    <m/>
    <m/>
    <m/>
    <m/>
    <m/>
    <m/>
    <m/>
    <m/>
    <m/>
    <m/>
    <m/>
    <m/>
    <m/>
    <m/>
    <n v="83"/>
    <m/>
    <n v="1"/>
    <n v="0"/>
    <s v="L"/>
    <n v="1"/>
    <n v="0"/>
    <s v="ImagePro Premier (A2)/28x_C2_25Feb2015"/>
    <n v="1"/>
  </r>
  <r>
    <s v="6AIS615"/>
    <s v="W"/>
    <s v="Coho"/>
    <n v="0"/>
    <m/>
    <x v="0"/>
    <m/>
    <m/>
    <d v="2015-06-15T00:00:00"/>
    <d v="2015-03-25T00:00:00"/>
    <x v="0"/>
    <n v="2015"/>
    <s v="Early"/>
    <n v="59"/>
    <n v="2.1"/>
    <n v="1.82"/>
    <n v="1.35"/>
    <n v="5.8E-4"/>
    <n v="102.65"/>
    <n v="433.46499999999997"/>
    <n v="399.66699999999997"/>
    <n v="357.57900000000001"/>
    <n v="317.15800000000002"/>
    <n v="67"/>
    <n v="52"/>
    <n v="37"/>
    <n v="2.2767333333333335"/>
    <n v="0.33344981774230903"/>
    <n v="2.5406666666666666"/>
    <n v="0.42479174072538606"/>
    <n v="2.5976222222222218"/>
    <n v="0.38453468272995189"/>
    <m/>
    <m/>
    <n v="202.40600000000001"/>
    <n v="109.93300000000001"/>
    <n v="221.54599999999999"/>
    <n v="109.93300000000001"/>
    <m/>
    <m/>
    <m/>
    <n v="92.472999999999999"/>
    <m/>
    <m/>
    <m/>
    <n v="231.05899999999997"/>
    <n v="82"/>
    <n v="2.82037037037037"/>
    <n v="0.45818046238476595"/>
    <m/>
    <m/>
    <m/>
    <m/>
    <m/>
    <m/>
    <m/>
    <m/>
    <m/>
    <m/>
    <m/>
    <m/>
    <m/>
    <m/>
    <n v="82"/>
    <m/>
    <n v="1"/>
    <n v="0"/>
    <s v="L"/>
    <n v="1"/>
    <n v="0"/>
    <s v="ImagePro Premier (A2)/28x_C2_25Feb2015"/>
    <n v="1"/>
  </r>
  <r>
    <s v="7AIS615"/>
    <s v="W"/>
    <s v="Coho"/>
    <n v="0"/>
    <m/>
    <x v="0"/>
    <m/>
    <m/>
    <d v="2015-06-15T00:00:00"/>
    <d v="2015-04-08T00:00:00"/>
    <x v="0"/>
    <n v="2015"/>
    <s v="Early"/>
    <n v="54"/>
    <n v="1.69"/>
    <n v="1.43"/>
    <n v="1.4"/>
    <n v="5.4000000000000001E-4"/>
    <n v="105.31"/>
    <n v="387.899"/>
    <n v="353.79599999999999"/>
    <n v="314.37"/>
    <n v="275.476"/>
    <n v="53"/>
    <n v="38"/>
    <n v="23"/>
    <n v="2.3056000000000005"/>
    <n v="0.31538067700569128"/>
    <n v="2.4619333333333331"/>
    <n v="0.35974223849990267"/>
    <n v="2.5055555555555555"/>
    <n v="0.39097247959156856"/>
    <m/>
    <m/>
    <n v="206.82900000000001"/>
    <n v="107.59099999999999"/>
    <n v="226.22399999999999"/>
    <n v="107.59099999999999"/>
    <m/>
    <m/>
    <m/>
    <n v="99.238000000000014"/>
    <m/>
    <m/>
    <m/>
    <n v="181.07"/>
    <n v="68"/>
    <n v="2.6702985074626859"/>
    <n v="0.42964897634758509"/>
    <m/>
    <m/>
    <m/>
    <m/>
    <m/>
    <m/>
    <m/>
    <m/>
    <m/>
    <m/>
    <m/>
    <m/>
    <m/>
    <m/>
    <n v="68"/>
    <s v="good sample"/>
    <n v="1"/>
    <n v="0"/>
    <s v="L"/>
    <n v="1"/>
    <n v="0"/>
    <s v="ImagePro Premier (A2)/28x_C2_25Feb2015"/>
    <n v="1"/>
  </r>
  <r>
    <s v="8AIS615"/>
    <s v="W"/>
    <s v="Coho"/>
    <n v="0"/>
    <m/>
    <x v="0"/>
    <m/>
    <m/>
    <d v="2015-06-15T00:00:00"/>
    <d v="2015-02-26T00:00:00"/>
    <x v="0"/>
    <n v="2015"/>
    <s v="Early"/>
    <n v="73"/>
    <n v="4.07"/>
    <n v="3.56"/>
    <n v="1.5"/>
    <n v="7.6000000000000004E-4"/>
    <n v="105.95"/>
    <n v="507.00599999999997"/>
    <n v="465.80200000000002"/>
    <n v="426.22800000000001"/>
    <n v="387.06599999999997"/>
    <n v="94"/>
    <n v="79"/>
    <n v="64"/>
    <n v="2.7930666666666673"/>
    <n v="0.26552655682803622"/>
    <n v="2.7033000000000005"/>
    <n v="0.31102923135714694"/>
    <n v="2.6685777777777773"/>
    <n v="0.34824067493153199"/>
    <m/>
    <m/>
    <n v="209.14"/>
    <n v="112.952"/>
    <n v="231.73500000000001"/>
    <n v="112.952"/>
    <m/>
    <m/>
    <m/>
    <n v="96.187999999999988"/>
    <m/>
    <m/>
    <m/>
    <n v="297.86599999999999"/>
    <n v="109"/>
    <n v="2.7308611111111127"/>
    <n v="0.42702593452141452"/>
    <m/>
    <m/>
    <m/>
    <m/>
    <m/>
    <m/>
    <m/>
    <m/>
    <m/>
    <m/>
    <m/>
    <m/>
    <m/>
    <m/>
    <n v="109"/>
    <m/>
    <n v="1"/>
    <n v="0"/>
    <s v="L"/>
    <n v="1"/>
    <n v="0"/>
    <s v="ImagePro Premier (A2)/28x_C2_25Feb2015"/>
    <n v="1"/>
  </r>
  <r>
    <s v="9AIS615"/>
    <s v="W"/>
    <s v="Coho"/>
    <n v="0"/>
    <m/>
    <x v="0"/>
    <m/>
    <m/>
    <d v="2015-06-15T00:00:00"/>
    <d v="2015-03-14T00:00:00"/>
    <x v="0"/>
    <n v="2015"/>
    <s v="Early"/>
    <n v="66"/>
    <n v="3.55"/>
    <n v="3.36"/>
    <n v="1.55"/>
    <n v="7.3999999999999999E-4"/>
    <n v="100.08"/>
    <n v="466.93299999999999"/>
    <n v="422.44099999999997"/>
    <n v="377.041"/>
    <n v="336.59699999999998"/>
    <n v="78"/>
    <n v="63"/>
    <n v="48"/>
    <n v="3.0033333333333343"/>
    <n v="0.38498416788720585"/>
    <n v="2.9881333333333329"/>
    <n v="0.35397396488456001"/>
    <n v="2.8977777777777773"/>
    <n v="0.38800028636873823"/>
    <m/>
    <m/>
    <n v="204.37700000000001"/>
    <n v="116.61499999999999"/>
    <n v="226.64099999999999"/>
    <n v="116.61499999999999"/>
    <m/>
    <m/>
    <m/>
    <n v="87.762000000000015"/>
    <m/>
    <m/>
    <m/>
    <n v="262.55599999999998"/>
    <n v="93"/>
    <n v="2.8203804347826082"/>
    <n v="0.37708243312469547"/>
    <m/>
    <m/>
    <m/>
    <m/>
    <m/>
    <m/>
    <m/>
    <m/>
    <m/>
    <m/>
    <m/>
    <m/>
    <m/>
    <m/>
    <n v="93"/>
    <s v="good sample"/>
    <n v="1"/>
    <n v="0"/>
    <s v="L"/>
    <n v="1"/>
    <n v="0"/>
    <s v="ImagePro Premier (A2)/28x_C2_25Feb2015"/>
    <n v="1"/>
  </r>
  <r>
    <s v="14AIS615"/>
    <s v="W"/>
    <s v="Coho"/>
    <n v="0"/>
    <m/>
    <x v="0"/>
    <m/>
    <m/>
    <d v="2015-06-15T00:00:00"/>
    <d v="2015-04-05T00:00:00"/>
    <x v="0"/>
    <n v="2015"/>
    <s v="Early"/>
    <n v="56"/>
    <n v="1.71"/>
    <n v="1.44"/>
    <n v="1.4"/>
    <n v="5.6999999999999998E-4"/>
    <n v="105.73"/>
    <n v="400.15499999999997"/>
    <n v="363.76100000000002"/>
    <n v="323.86"/>
    <n v="284.13499999999999"/>
    <n v="56"/>
    <n v="41"/>
    <n v="26"/>
    <n v="2.4318"/>
    <n v="0.35684354314701433"/>
    <n v="2.5692666666666666"/>
    <n v="0.33592424570217155"/>
    <n v="2.5956000000000001"/>
    <n v="0.28899342553074869"/>
    <m/>
    <m/>
    <n v="203.953"/>
    <n v="115.73099999999999"/>
    <n v="223.29"/>
    <n v="115.73099999999999"/>
    <m/>
    <m/>
    <m/>
    <n v="88.222000000000008"/>
    <m/>
    <m/>
    <m/>
    <n v="196.20199999999997"/>
    <n v="71"/>
    <n v="2.7726999999999991"/>
    <n v="0.39615724260647822"/>
    <m/>
    <m/>
    <m/>
    <m/>
    <m/>
    <m/>
    <m/>
    <m/>
    <m/>
    <m/>
    <m/>
    <m/>
    <m/>
    <m/>
    <n v="71"/>
    <m/>
    <n v="1"/>
    <n v="0"/>
    <s v="L"/>
    <n v="1"/>
    <n v="0"/>
    <s v="ImagePro Premier (A2)/28x_C2_25Feb2015"/>
    <n v="1"/>
  </r>
  <r>
    <s v="15AIS615"/>
    <s v="W"/>
    <s v="Coho"/>
    <n v="0"/>
    <m/>
    <x v="0"/>
    <m/>
    <m/>
    <d v="2015-06-15T00:00:00"/>
    <d v="2015-03-15T00:00:00"/>
    <x v="0"/>
    <n v="2015"/>
    <s v="Early"/>
    <n v="65"/>
    <n v="2.97"/>
    <n v="2.97"/>
    <n v="1.5"/>
    <n v="7.1000000000000002E-4"/>
    <n v="105.39"/>
    <n v="463.65300000000002"/>
    <n v="426.05900000000003"/>
    <n v="385.86700000000002"/>
    <n v="347.98700000000002"/>
    <n v="77"/>
    <n v="62"/>
    <n v="47"/>
    <n v="2.529066666666667"/>
    <n v="0.22555786925078095"/>
    <n v="2.5926"/>
    <n v="0.25783750563163771"/>
    <n v="2.5884666666666676"/>
    <n v="0.25511286272407496"/>
    <m/>
    <m/>
    <n v="209.29599999999999"/>
    <n v="102.492"/>
    <n v="229.536"/>
    <n v="102.492"/>
    <m/>
    <m/>
    <m/>
    <n v="106.80399999999999"/>
    <m/>
    <m/>
    <m/>
    <n v="254.35700000000003"/>
    <n v="92"/>
    <n v="2.76456043956044"/>
    <n v="0.35361329188161833"/>
    <m/>
    <m/>
    <m/>
    <m/>
    <m/>
    <m/>
    <m/>
    <m/>
    <m/>
    <m/>
    <m/>
    <m/>
    <m/>
    <m/>
    <n v="92"/>
    <s v="good sample"/>
    <n v="1"/>
    <n v="0"/>
    <s v="L"/>
    <n v="1"/>
    <n v="0"/>
    <s v="ImagePro Premier (A2)/28x_C2_25Feb2015"/>
    <n v="1"/>
  </r>
  <r>
    <s v="16AIS615"/>
    <s v="W"/>
    <s v="Coho"/>
    <n v="0"/>
    <m/>
    <x v="0"/>
    <m/>
    <m/>
    <d v="2015-06-15T00:00:00"/>
    <d v="2015-03-04T00:00:00"/>
    <x v="0"/>
    <n v="2015"/>
    <s v="Early"/>
    <n v="66"/>
    <n v="2.77"/>
    <n v="2.4"/>
    <n v="1.45"/>
    <n v="7.2999999999999996E-4"/>
    <n v="102.78"/>
    <n v="488.95400000000001"/>
    <n v="446.70299999999997"/>
    <n v="403.15699999999998"/>
    <n v="363.84"/>
    <n v="88"/>
    <n v="73"/>
    <n v="58"/>
    <n v="2.8282666666666669"/>
    <n v="0.34454866267681"/>
    <n v="2.8527666666666667"/>
    <n v="0.31733574989421204"/>
    <n v="2.7746666666666662"/>
    <n v="0.30717628933118452"/>
    <m/>
    <m/>
    <n v="200.04"/>
    <n v="110.69799999999999"/>
    <n v="219.816"/>
    <n v="110.69799999999999"/>
    <m/>
    <m/>
    <m/>
    <n v="89.341999999999999"/>
    <m/>
    <m/>
    <m/>
    <n v="288.91399999999999"/>
    <n v="103"/>
    <n v="2.8066470588235308"/>
    <n v="0.37994620898744258"/>
    <m/>
    <m/>
    <m/>
    <m/>
    <m/>
    <m/>
    <m/>
    <m/>
    <m/>
    <m/>
    <m/>
    <m/>
    <m/>
    <m/>
    <n v="103"/>
    <m/>
    <n v="1"/>
    <n v="0"/>
    <s v="L"/>
    <n v="1"/>
    <n v="0"/>
    <s v="ImagePro Premier (A2)/28x_C2_25Feb2015"/>
    <n v="1"/>
  </r>
  <r>
    <s v="1AJE616"/>
    <s v="W"/>
    <s v="Coho"/>
    <n v="0"/>
    <m/>
    <x v="1"/>
    <m/>
    <m/>
    <d v="2015-06-16T00:00:00"/>
    <d v="2015-03-18T00:00:00"/>
    <x v="0"/>
    <n v="2015"/>
    <s v="Early"/>
    <n v="63"/>
    <n v="2.93"/>
    <n v="2.68"/>
    <n v="1.6"/>
    <n v="7.6999999999999996E-4"/>
    <n v="102.99"/>
    <n v="462.87299999999999"/>
    <n v="426.61099999999999"/>
    <n v="385.40800000000002"/>
    <n v="345.50299999999999"/>
    <n v="75"/>
    <n v="60"/>
    <n v="45"/>
    <n v="2.4395333333333329"/>
    <n v="0.32429128587620182"/>
    <n v="2.5998333333333337"/>
    <n v="0.33241852341986478"/>
    <n v="2.6228888888888888"/>
    <n v="0.30186670916318714"/>
    <m/>
    <m/>
    <n v="208.82300000000001"/>
    <n v="115.072"/>
    <n v="227.45"/>
    <n v="115.072"/>
    <m/>
    <m/>
    <m/>
    <n v="93.751000000000005"/>
    <m/>
    <m/>
    <m/>
    <n v="254.04999999999998"/>
    <n v="90"/>
    <n v="2.8318876404494389"/>
    <n v="0.35905062438078478"/>
    <m/>
    <m/>
    <m/>
    <m/>
    <m/>
    <m/>
    <m/>
    <m/>
    <m/>
    <m/>
    <m/>
    <m/>
    <m/>
    <m/>
    <n v="90"/>
    <m/>
    <n v="1"/>
    <n v="0"/>
    <s v="L"/>
    <n v="1"/>
    <n v="0"/>
    <s v="ImagePro Premier (A2)/28x_C2_25Feb2015"/>
    <n v="1"/>
  </r>
  <r>
    <s v="3AJE616"/>
    <s v="W"/>
    <s v="Coho"/>
    <n v="0"/>
    <m/>
    <x v="1"/>
    <m/>
    <m/>
    <d v="2015-06-16T00:00:00"/>
    <d v="2015-04-21T00:00:00"/>
    <x v="0"/>
    <n v="2015"/>
    <s v="Early"/>
    <n v="46"/>
    <n v="1.07"/>
    <n v="0.93"/>
    <n v="1.25"/>
    <n v="4.4000000000000002E-4"/>
    <n v="107.46"/>
    <n v="364.24700000000001"/>
    <n v="321.29300000000001"/>
    <n v="276.827"/>
    <n v="233.52099999999999"/>
    <n v="41"/>
    <n v="26"/>
    <n v="11"/>
    <n v="2.8145333333333338"/>
    <n v="0.52681710931467118"/>
    <n v="2.9060999999999999"/>
    <n v="0.4142319315352801"/>
    <n v="2.9130888888888888"/>
    <n v="0.36255211676907528"/>
    <m/>
    <m/>
    <n v="199.12100000000001"/>
    <n v="111.929"/>
    <n v="218.01900000000001"/>
    <n v="111.929"/>
    <m/>
    <m/>
    <m/>
    <n v="87.192000000000007"/>
    <m/>
    <m/>
    <m/>
    <n v="165.126"/>
    <n v="56"/>
    <n v="2.9584909090909095"/>
    <n v="0.39200046639839858"/>
    <m/>
    <m/>
    <m/>
    <m/>
    <m/>
    <m/>
    <m/>
    <m/>
    <m/>
    <m/>
    <m/>
    <m/>
    <m/>
    <m/>
    <n v="56"/>
    <m/>
    <n v="1"/>
    <n v="0"/>
    <s v="L"/>
    <n v="1"/>
    <n v="0"/>
    <s v="ImagePro Premier (A2)/28x_C2_25Feb2015"/>
    <n v="1"/>
  </r>
  <r>
    <s v="4AJE616"/>
    <s v="W"/>
    <s v="Coho"/>
    <n v="0"/>
    <m/>
    <x v="1"/>
    <m/>
    <m/>
    <d v="2015-06-16T00:00:00"/>
    <d v="2015-03-17T00:00:00"/>
    <x v="0"/>
    <n v="2015"/>
    <s v="Early"/>
    <n v="58"/>
    <n v="2.06"/>
    <n v="1.87"/>
    <n v="1.65"/>
    <n v="7.7999999999999999E-4"/>
    <n v="104.94"/>
    <n v="466.62799999999999"/>
    <n v="428.83199999999999"/>
    <n v="386.22399999999999"/>
    <n v="342.42700000000002"/>
    <n v="76"/>
    <n v="61"/>
    <n v="46"/>
    <n v="2.5686666666666671"/>
    <n v="0.29072389126519804"/>
    <n v="2.7326333333333328"/>
    <n v="0.33157424750604408"/>
    <n v="2.7826444444444438"/>
    <n v="0.32479624071069801"/>
    <m/>
    <m/>
    <n v="202.285"/>
    <n v="111.47799999999999"/>
    <n v="223.50200000000001"/>
    <n v="111.47799999999999"/>
    <m/>
    <m/>
    <m/>
    <n v="90.807000000000002"/>
    <m/>
    <m/>
    <m/>
    <n v="264.34299999999996"/>
    <n v="91"/>
    <n v="2.9213222222222219"/>
    <n v="0.33085869986431071"/>
    <m/>
    <m/>
    <m/>
    <m/>
    <m/>
    <m/>
    <m/>
    <m/>
    <m/>
    <m/>
    <m/>
    <m/>
    <m/>
    <m/>
    <n v="91"/>
    <m/>
    <n v="1"/>
    <n v="0"/>
    <s v="L"/>
    <n v="1"/>
    <n v="0"/>
    <s v="ImagePro Premier (A2)/28x_C2_25Feb2015"/>
    <n v="1"/>
  </r>
  <r>
    <s v="5AJE616"/>
    <s v="W"/>
    <s v="Coho"/>
    <n v="0"/>
    <m/>
    <x v="1"/>
    <m/>
    <m/>
    <d v="2015-06-16T00:00:00"/>
    <d v="2015-03-27T00:00:00"/>
    <x v="0"/>
    <n v="2015"/>
    <s v="Early"/>
    <n v="63"/>
    <n v="2.72"/>
    <n v="2.5299999999999998"/>
    <n v="1.6"/>
    <n v="7.3999999999999999E-4"/>
    <n v="103.09"/>
    <n v="437.19200000000001"/>
    <n v="395.03800000000001"/>
    <n v="351.09899999999999"/>
    <n v="308.39"/>
    <n v="66"/>
    <n v="51"/>
    <n v="36"/>
    <n v="2.7830666666666675"/>
    <n v="0.26622988634064421"/>
    <n v="2.8522333333333334"/>
    <n v="0.30762355895312116"/>
    <n v="2.8441555555555555"/>
    <n v="0.2806065634199304"/>
    <m/>
    <m/>
    <n v="200.21700000000001"/>
    <n v="106.834"/>
    <n v="218.17099999999999"/>
    <n v="106.834"/>
    <m/>
    <m/>
    <m/>
    <n v="93.38300000000001"/>
    <m/>
    <m/>
    <m/>
    <n v="236.97499999999999"/>
    <n v="81"/>
    <n v="2.9176750000000009"/>
    <n v="0.26330036633357046"/>
    <m/>
    <m/>
    <m/>
    <m/>
    <m/>
    <m/>
    <m/>
    <m/>
    <m/>
    <m/>
    <m/>
    <m/>
    <m/>
    <m/>
    <n v="81"/>
    <m/>
    <n v="1"/>
    <n v="0"/>
    <s v="L"/>
    <n v="1"/>
    <n v="0"/>
    <s v="ImagePro Premier (A2)/28x_C2_25Feb2015"/>
    <n v="1"/>
  </r>
  <r>
    <s v="6AJE616"/>
    <s v="W"/>
    <s v="Coho"/>
    <n v="0"/>
    <m/>
    <x v="1"/>
    <m/>
    <m/>
    <d v="2015-06-16T00:00:00"/>
    <d v="2015-04-06T00:00:00"/>
    <x v="0"/>
    <n v="2015"/>
    <s v="Early"/>
    <n v="54"/>
    <n v="1.8"/>
    <n v="1.77"/>
    <n v="1.4"/>
    <n v="6.2E-4"/>
    <n v="105.81"/>
    <n v="419.71100000000001"/>
    <n v="368.08100000000002"/>
    <n v="326.95299999999997"/>
    <n v="287.60899999999998"/>
    <n v="56"/>
    <n v="41"/>
    <n v="26"/>
    <n v="3.4165999999999999"/>
    <n v="0.43780194478456486"/>
    <n v="3.0667000000000004"/>
    <n v="0.52184223735689717"/>
    <n v="2.9206666666666661"/>
    <n v="0.4949008165095522"/>
    <m/>
    <m/>
    <n v="205.75800000000001"/>
    <n v="101.76600000000001"/>
    <n v="225.506"/>
    <n v="101.76600000000001"/>
    <m/>
    <m/>
    <m/>
    <n v="103.992"/>
    <m/>
    <m/>
    <m/>
    <n v="213.953"/>
    <n v="71"/>
    <n v="3.0113571428571442"/>
    <n v="0.46339109333586936"/>
    <m/>
    <m/>
    <m/>
    <m/>
    <m/>
    <m/>
    <m/>
    <m/>
    <m/>
    <m/>
    <m/>
    <m/>
    <m/>
    <m/>
    <n v="71"/>
    <m/>
    <n v="1"/>
    <n v="0"/>
    <s v="L"/>
    <n v="1"/>
    <n v="0"/>
    <s v="ImagePro Premier (A2)/28x_C2_25Feb2015"/>
    <n v="1"/>
  </r>
  <r>
    <s v="7AJE616"/>
    <s v="W"/>
    <s v="Coho"/>
    <n v="0"/>
    <m/>
    <x v="1"/>
    <m/>
    <m/>
    <d v="2015-06-16T00:00:00"/>
    <d v="2015-03-27T00:00:00"/>
    <x v="0"/>
    <n v="2015"/>
    <s v="Early"/>
    <n v="54"/>
    <n v="1.76"/>
    <n v="1.61"/>
    <n v="1.5"/>
    <n v="7.2999999999999996E-4"/>
    <n v="100.12"/>
    <n v="452.93"/>
    <n v="405.61500000000001"/>
    <n v="360.05900000000003"/>
    <n v="315.803"/>
    <n v="66"/>
    <n v="51"/>
    <n v="36"/>
    <n v="3.2244000000000006"/>
    <n v="0.36970273773088552"/>
    <n v="3.1238333333333341"/>
    <n v="0.36660540501811956"/>
    <n v="3.0627777777777783"/>
    <n v="0.33339772105406112"/>
    <m/>
    <m/>
    <n v="200.649"/>
    <n v="110.142"/>
    <n v="220.30199999999999"/>
    <n v="110.142"/>
    <m/>
    <m/>
    <m/>
    <n v="90.507000000000005"/>
    <m/>
    <m/>
    <m/>
    <n v="252.28100000000001"/>
    <n v="81"/>
    <n v="3.1264124999999998"/>
    <n v="0.3099168812109041"/>
    <m/>
    <m/>
    <m/>
    <m/>
    <m/>
    <m/>
    <m/>
    <m/>
    <m/>
    <m/>
    <m/>
    <m/>
    <m/>
    <m/>
    <n v="81"/>
    <m/>
    <n v="1"/>
    <n v="0"/>
    <s v="L"/>
    <n v="1"/>
    <n v="0"/>
    <s v="ImagePro Premier (A2)/28x_C2_25Feb2015"/>
    <n v="1"/>
  </r>
  <r>
    <s v="8AJE616"/>
    <s v="W"/>
    <s v="Coho"/>
    <n v="0"/>
    <m/>
    <x v="1"/>
    <m/>
    <m/>
    <d v="2015-06-16T00:00:00"/>
    <d v="2015-04-04T00:00:00"/>
    <x v="0"/>
    <n v="2015"/>
    <s v="Early"/>
    <n v="52"/>
    <n v="1.65"/>
    <n v="1.52"/>
    <n v="1.4"/>
    <n v="6.0999999999999997E-4"/>
    <n v="105.46"/>
    <n v="417.36900000000003"/>
    <n v="374.50900000000001"/>
    <n v="329.84"/>
    <n v="284.33100000000002"/>
    <n v="58"/>
    <n v="43"/>
    <n v="28"/>
    <n v="2.8426666666666671"/>
    <n v="0.25921851418299213"/>
    <n v="2.9154666666666662"/>
    <n v="0.33222901670418892"/>
    <n v="2.9554222222222215"/>
    <n v="0.31035459843167001"/>
    <m/>
    <m/>
    <n v="202.03200000000001"/>
    <n v="102.32"/>
    <n v="222.315"/>
    <n v="102.32"/>
    <m/>
    <m/>
    <m/>
    <n v="99.712000000000018"/>
    <m/>
    <m/>
    <m/>
    <n v="215.33700000000002"/>
    <n v="73"/>
    <n v="2.9479027777777782"/>
    <n v="0.32321471343069585"/>
    <m/>
    <m/>
    <m/>
    <m/>
    <m/>
    <m/>
    <m/>
    <m/>
    <m/>
    <m/>
    <m/>
    <m/>
    <m/>
    <m/>
    <n v="73"/>
    <m/>
    <n v="1"/>
    <n v="0"/>
    <s v="L"/>
    <n v="1"/>
    <n v="0"/>
    <s v="ImagePro Premier (A2)/28x_C2_25Feb2015"/>
    <n v="1"/>
  </r>
  <r>
    <s v="9AJE616"/>
    <s v="W"/>
    <s v="Coho"/>
    <n v="0"/>
    <m/>
    <x v="1"/>
    <m/>
    <m/>
    <d v="2015-06-16T00:00:00"/>
    <d v="2015-03-14T00:00:00"/>
    <x v="0"/>
    <n v="2015"/>
    <s v="Early"/>
    <n v="61"/>
    <n v="2.4"/>
    <n v="2.29"/>
    <n v="1.6"/>
    <n v="7.7999999999999999E-4"/>
    <n v="105.07"/>
    <n v="479.48099999999999"/>
    <n v="435.255"/>
    <n v="390.15499999999997"/>
    <n v="349.83499999999998"/>
    <n v="79"/>
    <n v="64"/>
    <n v="49"/>
    <n v="3.0266666666666664"/>
    <n v="0.37521187665231631"/>
    <n v="3.0068666666666668"/>
    <n v="0.31068475355567687"/>
    <n v="2.890822222222222"/>
    <n v="0.33255575669823406"/>
    <m/>
    <m/>
    <n v="200.44200000000001"/>
    <n v="111.43"/>
    <n v="219.221"/>
    <n v="111.43"/>
    <m/>
    <m/>
    <m/>
    <n v="89.012"/>
    <m/>
    <m/>
    <m/>
    <n v="279.03899999999999"/>
    <n v="94"/>
    <n v="2.9746236559139785"/>
    <n v="0.35796999856006601"/>
    <m/>
    <m/>
    <m/>
    <m/>
    <m/>
    <m/>
    <m/>
    <m/>
    <m/>
    <m/>
    <m/>
    <m/>
    <m/>
    <m/>
    <n v="94"/>
    <m/>
    <n v="1"/>
    <n v="0"/>
    <s v="L"/>
    <n v="1"/>
    <n v="0"/>
    <s v="ImagePro Premier (A2)/28x_C2_25Feb2015"/>
    <n v="1"/>
  </r>
  <r>
    <s v="10AJE616"/>
    <s v="W"/>
    <s v="Coho"/>
    <n v="0"/>
    <m/>
    <x v="1"/>
    <m/>
    <m/>
    <d v="2015-06-16T00:00:00"/>
    <d v="2015-03-31T00:00:00"/>
    <x v="0"/>
    <n v="2015"/>
    <s v="Early"/>
    <n v="61"/>
    <n v="2.58"/>
    <n v="2.4700000000000002"/>
    <n v="1.65"/>
    <n v="7.7999999999999999E-4"/>
    <n v="109.94"/>
    <n v="416.089"/>
    <n v="374.35399999999998"/>
    <n v="333.03699999999998"/>
    <n v="294.47500000000002"/>
    <n v="62"/>
    <n v="47"/>
    <n v="32"/>
    <n v="2.7944000000000004"/>
    <n v="0.28976833111001921"/>
    <n v="2.7661666666666673"/>
    <n v="0.25069944683560469"/>
    <n v="2.7056666666666667"/>
    <n v="0.27447727178634068"/>
    <m/>
    <m/>
    <n v="200.22"/>
    <n v="110.401"/>
    <n v="218.822"/>
    <n v="110.401"/>
    <m/>
    <m/>
    <m/>
    <n v="89.819000000000003"/>
    <m/>
    <m/>
    <m/>
    <n v="215.869"/>
    <n v="77"/>
    <n v="2.8137368421052633"/>
    <n v="0.30736963061525741"/>
    <m/>
    <m/>
    <m/>
    <m/>
    <m/>
    <m/>
    <m/>
    <m/>
    <m/>
    <m/>
    <m/>
    <m/>
    <m/>
    <m/>
    <n v="77"/>
    <m/>
    <n v="1"/>
    <n v="0"/>
    <s v="L"/>
    <n v="1"/>
    <n v="0"/>
    <s v="ImagePro Premier (A2)/28x_C2_25Feb2015"/>
    <n v="1"/>
  </r>
  <r>
    <s v="11AJE616"/>
    <s v="W"/>
    <s v="Coho"/>
    <n v="0"/>
    <m/>
    <x v="1"/>
    <m/>
    <m/>
    <d v="2015-06-16T00:00:00"/>
    <d v="2015-03-24T00:00:00"/>
    <x v="0"/>
    <n v="2015"/>
    <s v="Early"/>
    <n v="61"/>
    <n v="3.27"/>
    <n v="3.04"/>
    <n v="1.6"/>
    <n v="7.6999999999999996E-4"/>
    <n v="100.74"/>
    <n v="445.14699999999999"/>
    <n v="404.33499999999998"/>
    <n v="363.56099999999998"/>
    <n v="322.43299999999999"/>
    <n v="69"/>
    <n v="54"/>
    <n v="39"/>
    <n v="2.7265333333333337"/>
    <n v="0.39556701918469611"/>
    <n v="2.7184666666666661"/>
    <n v="0.33885870652604849"/>
    <n v="2.7236222222222222"/>
    <n v="0.35472974917462785"/>
    <m/>
    <m/>
    <n v="201.767"/>
    <n v="110.67100000000001"/>
    <n v="223.048"/>
    <n v="110.67100000000001"/>
    <m/>
    <m/>
    <m/>
    <n v="91.095999999999989"/>
    <m/>
    <m/>
    <m/>
    <n v="243.38"/>
    <n v="84"/>
    <n v="2.9016746987951807"/>
    <n v="0.3995389143852498"/>
    <m/>
    <m/>
    <m/>
    <m/>
    <m/>
    <m/>
    <m/>
    <m/>
    <m/>
    <m/>
    <m/>
    <m/>
    <m/>
    <m/>
    <n v="84"/>
    <s v="good sample"/>
    <n v="1"/>
    <n v="0"/>
    <s v="L"/>
    <n v="1"/>
    <n v="0"/>
    <s v="ImagePro Premier (A2)/28x_C2_25Feb2015"/>
    <n v="1"/>
  </r>
  <r>
    <s v="1ACH619"/>
    <s v="W"/>
    <s v="Coho"/>
    <n v="0"/>
    <m/>
    <x v="2"/>
    <m/>
    <m/>
    <d v="2015-06-19T00:00:00"/>
    <d v="2015-03-20T00:00:00"/>
    <x v="0"/>
    <n v="2015"/>
    <s v="Early"/>
    <n v="58"/>
    <n v="2.1800000000000002"/>
    <n v="2.0099999999999998"/>
    <n v="1.5"/>
    <n v="6.0999999999999997E-4"/>
    <n v="102.62"/>
    <n v="477.04700000000003"/>
    <n v="435.589"/>
    <n v="388.61399999999998"/>
    <n v="343.06299999999999"/>
    <n v="76"/>
    <n v="61"/>
    <n v="46"/>
    <n v="2.7046000000000001"/>
    <n v="0.31699139240228924"/>
    <n v="2.9478666666666671"/>
    <n v="0.42505486326073999"/>
    <n v="2.9696222222222226"/>
    <n v="0.37915979414350898"/>
    <m/>
    <m/>
    <n v="202.49600000000001"/>
    <n v="107.479"/>
    <n v="222.24600000000001"/>
    <n v="107.479"/>
    <m/>
    <m/>
    <m/>
    <n v="95.01700000000001"/>
    <m/>
    <m/>
    <m/>
    <n v="274.55100000000004"/>
    <n v="91"/>
    <n v="3.0091777777777788"/>
    <n v="0.34856684358159767"/>
    <m/>
    <m/>
    <m/>
    <m/>
    <m/>
    <m/>
    <m/>
    <m/>
    <m/>
    <m/>
    <m/>
    <m/>
    <m/>
    <m/>
    <n v="91"/>
    <m/>
    <n v="1"/>
    <n v="0"/>
    <s v="L"/>
    <n v="1"/>
    <n v="0"/>
    <s v="ImagePro Premier (A2)/28x_C2_25Feb2015"/>
    <n v="1"/>
  </r>
  <r>
    <s v="2ACH619"/>
    <s v="W"/>
    <s v="Coho"/>
    <n v="0"/>
    <m/>
    <x v="2"/>
    <m/>
    <m/>
    <d v="2015-06-19T00:00:00"/>
    <d v="2015-03-30T00:00:00"/>
    <x v="0"/>
    <n v="2015"/>
    <s v="Early"/>
    <n v="57"/>
    <n v="1.86"/>
    <n v="1.7"/>
    <n v="1.35"/>
    <n v="4.6000000000000001E-4"/>
    <n v="105.38"/>
    <n v="418.81700000000001"/>
    <n v="382.97699999999998"/>
    <n v="340.75299999999999"/>
    <n v="302.048"/>
    <n v="66"/>
    <n v="51"/>
    <n v="36"/>
    <n v="2.4149333333333334"/>
    <n v="0.23304673555401059"/>
    <n v="2.6138666666666674"/>
    <n v="0.32052529442745914"/>
    <n v="2.6087333333333338"/>
    <n v="0.29498593186794547"/>
    <m/>
    <m/>
    <n v="201.51"/>
    <n v="101.38800000000001"/>
    <n v="218.923"/>
    <n v="101.38800000000001"/>
    <m/>
    <m/>
    <m/>
    <n v="100.12199999999999"/>
    <m/>
    <m/>
    <m/>
    <n v="217.30700000000002"/>
    <n v="81"/>
    <n v="2.6928375"/>
    <n v="0.32710662697566356"/>
    <m/>
    <m/>
    <m/>
    <m/>
    <m/>
    <m/>
    <m/>
    <m/>
    <m/>
    <m/>
    <m/>
    <m/>
    <m/>
    <m/>
    <n v="81"/>
    <s v="good sample"/>
    <n v="1"/>
    <n v="0"/>
    <s v="L"/>
    <n v="1"/>
    <n v="0"/>
    <s v="ImagePro Premier (A2)/28x_C2_25Feb2015"/>
    <n v="1"/>
  </r>
  <r>
    <s v="3ACH619"/>
    <s v="W"/>
    <s v="Coho"/>
    <n v="0"/>
    <m/>
    <x v="2"/>
    <m/>
    <m/>
    <d v="2015-06-19T00:00:00"/>
    <d v="2015-04-18T00:00:00"/>
    <x v="0"/>
    <n v="2015"/>
    <s v="Early"/>
    <n v="55"/>
    <n v="1.22"/>
    <n v="1.1100000000000001"/>
    <n v="1.3"/>
    <n v="4.8000000000000001E-4"/>
    <n v="102.21"/>
    <n v="372.84300000000002"/>
    <n v="330.06599999999997"/>
    <n v="285.02100000000002"/>
    <n v="246.9"/>
    <n v="47"/>
    <n v="32"/>
    <n v="17"/>
    <n v="2.8652666666666673"/>
    <n v="0.35953212983118726"/>
    <n v="2.9224333333333332"/>
    <n v="0.37872141370062784"/>
    <n v="2.8257111111111106"/>
    <n v="0.40519230127200329"/>
    <m/>
    <m/>
    <n v="200.82"/>
    <n v="114.53700000000001"/>
    <n v="220.06899999999999"/>
    <n v="114.53700000000001"/>
    <m/>
    <m/>
    <m/>
    <n v="86.282999999999987"/>
    <m/>
    <m/>
    <m/>
    <n v="172.02300000000002"/>
    <n v="62"/>
    <n v="2.7701639344262299"/>
    <n v="0.3899198285258062"/>
    <m/>
    <m/>
    <m/>
    <m/>
    <m/>
    <m/>
    <m/>
    <m/>
    <m/>
    <m/>
    <m/>
    <m/>
    <m/>
    <m/>
    <n v="62"/>
    <m/>
    <n v="1"/>
    <n v="0"/>
    <s v="L"/>
    <n v="1"/>
    <n v="0"/>
    <s v="ImagePro Premier (A2)/28x_C2_25Feb2015"/>
    <n v="1"/>
  </r>
  <r>
    <s v="4ACH619"/>
    <s v="W"/>
    <s v="Coho"/>
    <n v="0"/>
    <m/>
    <x v="2"/>
    <m/>
    <m/>
    <d v="2015-06-19T00:00:00"/>
    <d v="2015-04-08T00:00:00"/>
    <x v="0"/>
    <n v="2015"/>
    <s v="Early"/>
    <n v="55"/>
    <n v="1.8"/>
    <n v="1.69"/>
    <n v="1.35"/>
    <n v="5.1000000000000004E-4"/>
    <n v="105.25"/>
    <n v="397.30200000000002"/>
    <n v="359.75799999999998"/>
    <n v="319.19200000000001"/>
    <n v="279.35599999999999"/>
    <n v="57"/>
    <n v="42"/>
    <n v="27"/>
    <n v="2.5617999999999994"/>
    <n v="0.34215497741729872"/>
    <n v="2.6432333333333329"/>
    <n v="0.41975745733519498"/>
    <n v="2.636711111111111"/>
    <n v="0.37783928896136204"/>
    <m/>
    <m/>
    <n v="201.399"/>
    <n v="108.59099999999999"/>
    <n v="219.74199999999999"/>
    <n v="108.59099999999999"/>
    <m/>
    <m/>
    <m/>
    <n v="92.808000000000007"/>
    <m/>
    <m/>
    <m/>
    <n v="195.90300000000002"/>
    <n v="72"/>
    <n v="2.7351971830985922"/>
    <n v="0.36153374154795148"/>
    <m/>
    <m/>
    <m/>
    <m/>
    <m/>
    <m/>
    <m/>
    <m/>
    <m/>
    <m/>
    <m/>
    <m/>
    <m/>
    <m/>
    <n v="72"/>
    <s v="good sample"/>
    <n v="1"/>
    <n v="0"/>
    <s v="L"/>
    <n v="1"/>
    <n v="0"/>
    <s v="ImagePro Premier (A2)/28x_C2_25Feb2015"/>
    <n v="1"/>
  </r>
  <r>
    <s v="5ACH619"/>
    <s v="W"/>
    <s v="Coho"/>
    <n v="0"/>
    <m/>
    <x v="2"/>
    <m/>
    <m/>
    <d v="2015-06-19T00:00:00"/>
    <d v="2015-04-06T00:00:00"/>
    <x v="0"/>
    <n v="2015"/>
    <s v="Early"/>
    <n v="66"/>
    <n v="2.3199999999999998"/>
    <n v="1.99"/>
    <n v="1.45"/>
    <n v="5.6999999999999998E-4"/>
    <n v="104.88"/>
    <n v="412.97800000000001"/>
    <n v="369.89"/>
    <n v="326.97699999999998"/>
    <n v="286.78399999999999"/>
    <n v="59"/>
    <n v="44"/>
    <n v="29"/>
    <n v="2.8414000000000001"/>
    <n v="0.20026332664769153"/>
    <n v="2.8618333333333337"/>
    <n v="0.24288113785643545"/>
    <n v="2.7958666666666661"/>
    <n v="0.24778029124059228"/>
    <m/>
    <m/>
    <n v="205.376"/>
    <n v="113.495"/>
    <n v="223.834"/>
    <n v="113.495"/>
    <m/>
    <m/>
    <m/>
    <n v="91.881"/>
    <m/>
    <m/>
    <m/>
    <n v="207.602"/>
    <n v="74"/>
    <n v="2.8002054794520541"/>
    <n v="0.27844259127551818"/>
    <m/>
    <m/>
    <m/>
    <m/>
    <m/>
    <m/>
    <m/>
    <m/>
    <m/>
    <m/>
    <m/>
    <m/>
    <m/>
    <m/>
    <n v="74"/>
    <s v="(R) otolith vaterite"/>
    <n v="1"/>
    <n v="0"/>
    <s v="L"/>
    <n v="1"/>
    <n v="0"/>
    <s v="ImagePro Premier (A2)/28x_C2_25Feb2015"/>
    <n v="1"/>
  </r>
  <r>
    <s v="6ACH619"/>
    <s v="W"/>
    <s v="Coho"/>
    <n v="0"/>
    <m/>
    <x v="2"/>
    <m/>
    <m/>
    <d v="2015-06-19T00:00:00"/>
    <d v="2015-04-13T00:00:00"/>
    <x v="0"/>
    <n v="2015"/>
    <s v="Early"/>
    <n v="54"/>
    <n v="1.99"/>
    <n v="1.82"/>
    <n v="1.4"/>
    <n v="5.2999999999999998E-4"/>
    <n v="100.27"/>
    <n v="384.44900000000001"/>
    <n v="347.73700000000002"/>
    <n v="305.32100000000003"/>
    <n v="265.65499999999997"/>
    <n v="52"/>
    <n v="37"/>
    <n v="22"/>
    <n v="2.4961333333333333"/>
    <n v="0.21731013606846611"/>
    <n v="2.6540666666666666"/>
    <n v="0.27994013317300726"/>
    <n v="2.6462888888888889"/>
    <n v="0.26338078398724796"/>
    <m/>
    <m/>
    <n v="200.89099999999999"/>
    <n v="111.116"/>
    <n v="223.50399999999999"/>
    <n v="111.116"/>
    <m/>
    <m/>
    <m/>
    <n v="89.774999999999991"/>
    <m/>
    <m/>
    <m/>
    <n v="183.55800000000002"/>
    <n v="67"/>
    <n v="2.7469999999999994"/>
    <n v="0.32771770215796514"/>
    <m/>
    <m/>
    <m/>
    <m/>
    <m/>
    <m/>
    <m/>
    <m/>
    <m/>
    <m/>
    <m/>
    <m/>
    <m/>
    <m/>
    <n v="67"/>
    <m/>
    <n v="1"/>
    <n v="0"/>
    <s v="L"/>
    <n v="1"/>
    <n v="0"/>
    <s v="ImagePro Premier (A2)/28x_C2_25Feb2015"/>
    <n v="1"/>
  </r>
  <r>
    <s v="9ACH619"/>
    <s v="W"/>
    <s v="Coho"/>
    <n v="0"/>
    <m/>
    <x v="2"/>
    <m/>
    <m/>
    <d v="2015-06-19T00:00:00"/>
    <d v="2015-04-03T00:00:00"/>
    <x v="0"/>
    <n v="2015"/>
    <s v="Early"/>
    <n v="58"/>
    <n v="1.9"/>
    <n v="1.63"/>
    <n v="1.4"/>
    <n v="5.1999999999999995E-4"/>
    <n v="109.91"/>
    <n v="413.67399999999998"/>
    <n v="377.08800000000002"/>
    <n v="334.60500000000002"/>
    <n v="297.63400000000001"/>
    <n v="62"/>
    <n v="47"/>
    <n v="32"/>
    <n v="2.4719333333333333"/>
    <n v="0.30503570438947253"/>
    <n v="2.6575333333333329"/>
    <n v="0.38226383138038728"/>
    <n v="2.5833999999999993"/>
    <n v="0.34309370572643028"/>
    <m/>
    <m/>
    <n v="208.72300000000001"/>
    <n v="117.801"/>
    <n v="231.58500000000001"/>
    <n v="117.801"/>
    <m/>
    <m/>
    <m/>
    <n v="90.922000000000011"/>
    <m/>
    <m/>
    <m/>
    <n v="204.95099999999996"/>
    <n v="77"/>
    <n v="2.6631447368421051"/>
    <n v="0.31925081901006186"/>
    <m/>
    <m/>
    <m/>
    <m/>
    <m/>
    <m/>
    <m/>
    <m/>
    <m/>
    <m/>
    <m/>
    <m/>
    <m/>
    <m/>
    <n v="77"/>
    <m/>
    <n v="1"/>
    <n v="0"/>
    <s v="L"/>
    <n v="1"/>
    <n v="0"/>
    <s v="ImagePro Premier (A2)/28x_C2_25Feb2015"/>
    <n v="1"/>
  </r>
  <r>
    <s v="13ACH619"/>
    <s v="W"/>
    <s v="Coho"/>
    <n v="0"/>
    <m/>
    <x v="2"/>
    <m/>
    <m/>
    <d v="2015-06-19T00:00:00"/>
    <d v="2015-04-11T00:00:00"/>
    <x v="0"/>
    <n v="2015"/>
    <s v="Early"/>
    <n v="58"/>
    <n v="1.78"/>
    <n v="1.62"/>
    <n v="1.4"/>
    <n v="5.1000000000000004E-4"/>
    <n v="104.72"/>
    <n v="395.51299999999998"/>
    <n v="360.69400000000002"/>
    <n v="320.14499999999998"/>
    <n v="275.608"/>
    <n v="54"/>
    <n v="39"/>
    <n v="24"/>
    <n v="2.3304"/>
    <n v="0.21309313859034906"/>
    <n v="2.5475666666666665"/>
    <n v="0.39335942003889324"/>
    <n v="2.6905555555555551"/>
    <n v="0.42364814708110615"/>
    <m/>
    <m/>
    <n v="201.07599999999999"/>
    <n v="112.06699999999999"/>
    <n v="220.608"/>
    <n v="112.06699999999999"/>
    <m/>
    <m/>
    <m/>
    <n v="89.009"/>
    <m/>
    <m/>
    <m/>
    <n v="194.43699999999998"/>
    <n v="69"/>
    <n v="2.8223382352941173"/>
    <n v="0.41821117319114204"/>
    <m/>
    <m/>
    <m/>
    <m/>
    <m/>
    <m/>
    <m/>
    <m/>
    <m/>
    <m/>
    <m/>
    <m/>
    <m/>
    <m/>
    <n v="69"/>
    <m/>
    <n v="1"/>
    <n v="0"/>
    <s v="L"/>
    <n v="1"/>
    <n v="0"/>
    <s v="ImagePro Premier (A2)/28x_C2_25Feb2015"/>
    <n v="1"/>
  </r>
  <r>
    <s v="17ACH619"/>
    <s v="W"/>
    <s v="Coho"/>
    <n v="0"/>
    <m/>
    <x v="2"/>
    <m/>
    <m/>
    <d v="2015-06-19T00:00:00"/>
    <d v="2015-04-11T00:00:00"/>
    <x v="0"/>
    <n v="2015"/>
    <s v="Early"/>
    <n v="56"/>
    <n v="1.38"/>
    <n v="1.29"/>
    <n v="1.3"/>
    <n v="4.4000000000000002E-4"/>
    <n v="105.4"/>
    <n v="409.21600000000001"/>
    <n v="376.19200000000001"/>
    <n v="335.62799999999999"/>
    <n v="293.29300000000001"/>
    <n v="54"/>
    <n v="39"/>
    <n v="24"/>
    <n v="2.2618666666666667"/>
    <n v="0.27827013254510113"/>
    <n v="2.4781999999999993"/>
    <n v="0.41738045160178933"/>
    <n v="2.6036666666666668"/>
    <n v="0.44645512856073266"/>
    <m/>
    <m/>
    <n v="213.27699999999999"/>
    <n v="113.545"/>
    <n v="236.65199999999999"/>
    <n v="113.545"/>
    <m/>
    <m/>
    <m/>
    <n v="99.731999999999985"/>
    <m/>
    <m/>
    <m/>
    <n v="195.93900000000002"/>
    <n v="69"/>
    <n v="2.8421176470588243"/>
    <n v="0.52801109580753081"/>
    <m/>
    <m/>
    <m/>
    <m/>
    <m/>
    <m/>
    <m/>
    <m/>
    <m/>
    <m/>
    <m/>
    <m/>
    <m/>
    <m/>
    <n v="69"/>
    <m/>
    <n v="1"/>
    <n v="0"/>
    <s v="L"/>
    <n v="1"/>
    <n v="0"/>
    <s v="ImagePro Premier (A2)/28x_C2_25Feb2015"/>
    <n v="1"/>
  </r>
  <r>
    <s v="18ACH619"/>
    <s v="W"/>
    <s v="Coho"/>
    <n v="0"/>
    <m/>
    <x v="2"/>
    <m/>
    <m/>
    <d v="2015-06-19T00:00:00"/>
    <d v="2015-04-05T00:00:00"/>
    <x v="0"/>
    <n v="2015"/>
    <s v="Early"/>
    <n v="60"/>
    <n v="1.95"/>
    <n v="1.8"/>
    <n v="1.3"/>
    <n v="4.4999999999999999E-4"/>
    <n v="105.14"/>
    <n v="396.02"/>
    <n v="362.98099999999999"/>
    <n v="325.48099999999999"/>
    <n v="285.04300000000001"/>
    <n v="60"/>
    <n v="45"/>
    <n v="30"/>
    <n v="2.2425999999999999"/>
    <n v="0.25594441360800363"/>
    <n v="2.3837333333333337"/>
    <n v="0.28147541490403816"/>
    <n v="2.485844444444445"/>
    <n v="0.3256455096877508"/>
    <m/>
    <m/>
    <n v="202.077"/>
    <n v="107.142"/>
    <n v="220.827"/>
    <n v="107.142"/>
    <m/>
    <m/>
    <m/>
    <n v="94.935000000000002"/>
    <m/>
    <m/>
    <m/>
    <n v="193.94299999999998"/>
    <n v="75"/>
    <n v="2.6038648648648643"/>
    <n v="0.40376007809889281"/>
    <m/>
    <m/>
    <m/>
    <m/>
    <m/>
    <m/>
    <m/>
    <m/>
    <m/>
    <m/>
    <m/>
    <m/>
    <m/>
    <m/>
    <n v="75"/>
    <m/>
    <n v="1"/>
    <n v="0"/>
    <s v="L"/>
    <n v="1"/>
    <n v="0"/>
    <s v="ImagePro Premier (A2)/28x_C2_25Feb2015"/>
    <n v="1"/>
  </r>
  <r>
    <s v="1ALO621"/>
    <s v="W"/>
    <s v="Coho"/>
    <n v="0"/>
    <m/>
    <x v="3"/>
    <m/>
    <m/>
    <d v="2015-06-21T00:00:00"/>
    <d v="2015-03-07T00:00:00"/>
    <x v="0"/>
    <n v="2015"/>
    <s v="Early"/>
    <n v="54"/>
    <n v="7.46"/>
    <n v="7.02"/>
    <n v="1.7"/>
    <n v="9.7999999999999997E-4"/>
    <n v="105.09"/>
    <n v="513.904"/>
    <n v="475.101"/>
    <n v="434.58600000000001"/>
    <n v="392.70800000000003"/>
    <n v="91"/>
    <n v="76"/>
    <n v="61"/>
    <n v="2.6024666666666669"/>
    <n v="0.26950294635724881"/>
    <n v="2.6392666666666664"/>
    <n v="0.25060216215779335"/>
    <n v="2.6933333333333334"/>
    <n v="0.39679803656039059"/>
    <m/>
    <m/>
    <n v="207.178"/>
    <n v="113.129"/>
    <n v="229.14400000000001"/>
    <n v="113.129"/>
    <m/>
    <m/>
    <m/>
    <n v="94.048999999999992"/>
    <m/>
    <m/>
    <m/>
    <n v="306.726"/>
    <n v="106"/>
    <n v="2.8901714285714273"/>
    <n v="0.44411771778747672"/>
    <m/>
    <m/>
    <m/>
    <m/>
    <m/>
    <m/>
    <m/>
    <m/>
    <m/>
    <m/>
    <m/>
    <m/>
    <m/>
    <m/>
    <n v="106"/>
    <s v="outlier-is length correct? Wt is ok (done twice)"/>
    <n v="1"/>
    <n v="0"/>
    <s v="L"/>
    <n v="1"/>
    <n v="0"/>
    <s v="ImagePro Premier (A2)/28x_C2_25Feb2015"/>
    <n v="1"/>
  </r>
  <r>
    <s v="2ALO621"/>
    <s v="W"/>
    <s v="Coho"/>
    <n v="0"/>
    <m/>
    <x v="3"/>
    <m/>
    <m/>
    <d v="2015-06-21T00:00:00"/>
    <d v="2015-03-03T00:00:00"/>
    <x v="0"/>
    <n v="2015"/>
    <s v="Early"/>
    <n v="78"/>
    <n v="6.4"/>
    <n v="5.98"/>
    <n v="1.85"/>
    <n v="9.7999999999999997E-4"/>
    <n v="104.88"/>
    <n v="501.58699999999999"/>
    <n v="463.25799999999998"/>
    <n v="422.47399999999999"/>
    <n v="381.25"/>
    <n v="95"/>
    <n v="80"/>
    <n v="65"/>
    <n v="2.5633333333333335"/>
    <n v="0.27908976197291085"/>
    <n v="2.6255333333333328"/>
    <n v="0.26263318241560246"/>
    <n v="2.6806666666666672"/>
    <n v="0.27802517871588123"/>
    <m/>
    <m/>
    <n v="205.75299999999999"/>
    <n v="107.1"/>
    <n v="225.09100000000001"/>
    <n v="107.1"/>
    <m/>
    <m/>
    <m/>
    <n v="98.652999999999992"/>
    <m/>
    <m/>
    <m/>
    <n v="295.834"/>
    <n v="110"/>
    <n v="2.6926422018348624"/>
    <n v="0.2941877557104069"/>
    <m/>
    <m/>
    <m/>
    <m/>
    <m/>
    <m/>
    <m/>
    <m/>
    <m/>
    <m/>
    <m/>
    <m/>
    <m/>
    <m/>
    <n v="110"/>
    <m/>
    <n v="1"/>
    <n v="0"/>
    <s v="L"/>
    <n v="1"/>
    <n v="0"/>
    <s v="ImagePro Premier (A2)/28x_C2_25Feb2015"/>
    <n v="1"/>
  </r>
  <r>
    <s v="3ALO621"/>
    <s v="W"/>
    <s v="Coho"/>
    <n v="0"/>
    <m/>
    <x v="3"/>
    <m/>
    <m/>
    <d v="2015-06-21T00:00:00"/>
    <d v="2015-02-13T00:00:00"/>
    <x v="0"/>
    <n v="2015"/>
    <s v="Early"/>
    <n v="92"/>
    <n v="10"/>
    <n v="9.5500000000000007"/>
    <n v="1.85"/>
    <n v="1.1000000000000001E-3"/>
    <n v="104.88"/>
    <n v="551.68100000000004"/>
    <n v="513.18799999999999"/>
    <n v="475.245"/>
    <n v="434.09800000000001"/>
    <n v="113"/>
    <n v="98"/>
    <n v="83"/>
    <n v="2.5782000000000003"/>
    <n v="0.28631281593989089"/>
    <n v="2.552633333333334"/>
    <n v="0.26998614055530534"/>
    <n v="2.6287555555555553"/>
    <n v="0.31157300002316174"/>
    <m/>
    <m/>
    <n v="201.131"/>
    <n v="111.824"/>
    <n v="221.126"/>
    <n v="111.824"/>
    <m/>
    <m/>
    <m/>
    <n v="89.307000000000002"/>
    <m/>
    <m/>
    <m/>
    <n v="350.55000000000007"/>
    <n v="128"/>
    <n v="2.7397401574803162"/>
    <n v="0.33463451307780601"/>
    <m/>
    <m/>
    <m/>
    <m/>
    <m/>
    <m/>
    <m/>
    <m/>
    <m/>
    <m/>
    <m/>
    <m/>
    <m/>
    <m/>
    <n v="128"/>
    <m/>
    <n v="1"/>
    <n v="0"/>
    <s v="L"/>
    <n v="1"/>
    <n v="0"/>
    <s v="ImagePro Premier (A2)/28x_C2_25Feb2015"/>
    <n v="1"/>
  </r>
  <r>
    <s v="4ALO621"/>
    <s v="W"/>
    <s v="Coho"/>
    <n v="0"/>
    <m/>
    <x v="3"/>
    <m/>
    <m/>
    <d v="2015-06-21T00:00:00"/>
    <d v="2015-03-05T00:00:00"/>
    <x v="0"/>
    <n v="2015"/>
    <s v="Early"/>
    <n v="89"/>
    <n v="6.11"/>
    <n v="5.65"/>
    <n v="1.6"/>
    <n v="9.1E-4"/>
    <n v="105.65"/>
    <n v="530.56299999999999"/>
    <n v="489.59500000000003"/>
    <n v="450.72300000000001"/>
    <n v="403.26400000000001"/>
    <n v="93"/>
    <n v="78"/>
    <n v="63"/>
    <n v="2.726666666666667"/>
    <n v="0.20806855555206757"/>
    <n v="2.680733333333333"/>
    <n v="0.24032534461510263"/>
    <n v="2.8390000000000004"/>
    <n v="0.36917844909031189"/>
    <m/>
    <m/>
    <n v="215.48699999999999"/>
    <n v="110.621"/>
    <n v="235.62100000000001"/>
    <n v="110.621"/>
    <m/>
    <m/>
    <m/>
    <n v="104.866"/>
    <m/>
    <m/>
    <m/>
    <n v="315.07600000000002"/>
    <n v="108"/>
    <n v="2.9198411214953262"/>
    <n v="0.32345528837243276"/>
    <m/>
    <m/>
    <m/>
    <m/>
    <m/>
    <m/>
    <m/>
    <m/>
    <m/>
    <m/>
    <m/>
    <m/>
    <m/>
    <m/>
    <n v="108"/>
    <s v="good sample"/>
    <n v="1"/>
    <n v="0"/>
    <s v="L"/>
    <n v="1"/>
    <n v="0"/>
    <s v="ImagePro Premier (A2)/28x_C2_25Feb2015"/>
    <n v="1"/>
  </r>
  <r>
    <s v="5ALO621"/>
    <s v="W"/>
    <s v="Coho"/>
    <n v="0"/>
    <m/>
    <x v="3"/>
    <m/>
    <m/>
    <d v="2015-06-21T00:00:00"/>
    <d v="2015-02-22T00:00:00"/>
    <x v="0"/>
    <n v="2015"/>
    <s v="Early"/>
    <n v="85"/>
    <n v="8.65"/>
    <n v="8.11"/>
    <n v="2.1"/>
    <n v="1.14E-3"/>
    <n v="101.54"/>
    <n v="549.20500000000004"/>
    <n v="509.39100000000002"/>
    <n v="464.33"/>
    <n v="420.87599999999998"/>
    <n v="104"/>
    <n v="89"/>
    <n v="74"/>
    <n v="2.7066666666666666"/>
    <n v="0.25459398115056697"/>
    <n v="2.8629999999999995"/>
    <n v="0.30835760699730724"/>
    <n v="2.8577777777777778"/>
    <n v="0.27740009576658969"/>
    <m/>
    <m/>
    <n v="208.108"/>
    <n v="114.96599999999999"/>
    <n v="227.858"/>
    <n v="114.96599999999999"/>
    <m/>
    <m/>
    <m/>
    <n v="93.14200000000001"/>
    <m/>
    <m/>
    <m/>
    <n v="341.09700000000004"/>
    <n v="119"/>
    <n v="2.8731440677966096"/>
    <n v="0.30242903456417525"/>
    <m/>
    <m/>
    <m/>
    <m/>
    <m/>
    <m/>
    <m/>
    <m/>
    <m/>
    <m/>
    <m/>
    <m/>
    <m/>
    <m/>
    <n v="119"/>
    <s v="good sample"/>
    <n v="1"/>
    <n v="0"/>
    <s v="L"/>
    <n v="1"/>
    <n v="0"/>
    <s v="ImagePro Premier (A2)/28x_C2_25Feb2015"/>
    <n v="1"/>
  </r>
  <r>
    <s v="6ALO621"/>
    <s v="W"/>
    <s v="Coho"/>
    <n v="0"/>
    <m/>
    <x v="3"/>
    <m/>
    <m/>
    <d v="2015-06-21T00:00:00"/>
    <d v="2015-02-20T00:00:00"/>
    <x v="0"/>
    <n v="2015"/>
    <s v="Early"/>
    <n v="97"/>
    <n v="12.41"/>
    <n v="11.99"/>
    <n v="2"/>
    <n v="1.25E-3"/>
    <n v="110"/>
    <n v="560.46199999999999"/>
    <n v="513.76800000000003"/>
    <n v="464.62200000000001"/>
    <n v="424.57900000000001"/>
    <n v="106"/>
    <n v="91"/>
    <n v="76"/>
    <n v="3.1595999999999997"/>
    <n v="0.2288314413961258"/>
    <n v="3.2290666666666672"/>
    <n v="0.31665318059607295"/>
    <n v="3.0255999999999998"/>
    <n v="0.41049274160342103"/>
    <m/>
    <m/>
    <n v="206.72"/>
    <n v="107.015"/>
    <n v="227.251"/>
    <n v="107.015"/>
    <m/>
    <m/>
    <m/>
    <n v="99.704999999999998"/>
    <m/>
    <m/>
    <m/>
    <n v="353.74199999999996"/>
    <n v="121"/>
    <n v="2.9204166666666671"/>
    <n v="0.38284574824173756"/>
    <m/>
    <m/>
    <m/>
    <m/>
    <m/>
    <m/>
    <m/>
    <m/>
    <m/>
    <m/>
    <m/>
    <m/>
    <m/>
    <m/>
    <n v="121"/>
    <m/>
    <n v="1"/>
    <n v="0"/>
    <s v="L"/>
    <n v="1"/>
    <n v="0"/>
    <s v="ImagePro Premier (A2)/28x_C2_25Feb2015"/>
    <n v="1"/>
  </r>
  <r>
    <s v="7ALO621"/>
    <s v="W"/>
    <s v="Coho"/>
    <n v="0"/>
    <m/>
    <x v="3"/>
    <m/>
    <m/>
    <d v="2015-06-21T00:00:00"/>
    <d v="2015-03-11T00:00:00"/>
    <x v="0"/>
    <n v="2015"/>
    <s v="Early"/>
    <n v="72"/>
    <n v="4.3899999999999997"/>
    <n v="4.09"/>
    <n v="1.7"/>
    <n v="9.1E-4"/>
    <n v="102.14"/>
    <n v="489.298"/>
    <n v="449.68200000000002"/>
    <n v="409.84500000000003"/>
    <n v="372.75400000000002"/>
    <n v="87"/>
    <n v="72"/>
    <n v="57"/>
    <n v="2.6903333333333332"/>
    <n v="0.20346170810908537"/>
    <n v="2.6657666666666668"/>
    <n v="0.28138348888321668"/>
    <n v="2.5978222222222218"/>
    <n v="0.28912031852821973"/>
    <m/>
    <m/>
    <n v="209.399"/>
    <n v="114.47199999999999"/>
    <n v="227.98699999999999"/>
    <n v="114.47199999999999"/>
    <m/>
    <m/>
    <m/>
    <n v="94.927000000000007"/>
    <m/>
    <m/>
    <m/>
    <n v="279.899"/>
    <n v="102"/>
    <n v="2.7496237623762383"/>
    <n v="0.32727245076494599"/>
    <m/>
    <m/>
    <m/>
    <m/>
    <m/>
    <m/>
    <m/>
    <m/>
    <m/>
    <m/>
    <m/>
    <m/>
    <m/>
    <m/>
    <n v="102"/>
    <m/>
    <n v="1"/>
    <n v="0"/>
    <s v="L"/>
    <n v="1"/>
    <n v="0"/>
    <s v="ImagePro Premier (A2)/28x_C2_25Feb2015"/>
    <n v="1"/>
  </r>
  <r>
    <s v="8ALO621"/>
    <s v="W"/>
    <s v="Coho"/>
    <n v="0"/>
    <m/>
    <x v="3"/>
    <m/>
    <m/>
    <d v="2015-06-21T00:00:00"/>
    <d v="2015-03-13T00:00:00"/>
    <x v="0"/>
    <n v="2015"/>
    <s v="Early"/>
    <n v="87"/>
    <n v="7.9"/>
    <n v="7.23"/>
    <n v="1.6"/>
    <n v="8.8000000000000003E-4"/>
    <n v="109.21"/>
    <n v="487.55399999999997"/>
    <n v="448.94"/>
    <n v="408.03800000000001"/>
    <n v="365.476"/>
    <n v="85"/>
    <n v="70"/>
    <n v="55"/>
    <n v="2.5720666666666663"/>
    <n v="0.27512710482525304"/>
    <n v="2.6623000000000006"/>
    <n v="0.33162693518157899"/>
    <n v="2.7360888888888892"/>
    <n v="0.32526966590131962"/>
    <m/>
    <m/>
    <n v="206.23400000000001"/>
    <n v="109.41800000000001"/>
    <n v="227.54900000000001"/>
    <n v="109.41800000000001"/>
    <m/>
    <m/>
    <m/>
    <n v="96.816000000000003"/>
    <m/>
    <m/>
    <m/>
    <n v="281.31999999999994"/>
    <n v="100"/>
    <n v="2.8121212121212125"/>
    <n v="0.33736872799221312"/>
    <m/>
    <m/>
    <m/>
    <m/>
    <m/>
    <m/>
    <m/>
    <m/>
    <m/>
    <m/>
    <m/>
    <m/>
    <m/>
    <m/>
    <n v="100"/>
    <m/>
    <n v="1"/>
    <n v="0"/>
    <s v="L"/>
    <n v="1"/>
    <n v="0"/>
    <s v="ImagePro Premier (A2)/28x_C2_25Feb2015"/>
    <n v="1"/>
  </r>
  <r>
    <s v="9ALO621"/>
    <s v="W"/>
    <s v="Coho"/>
    <n v="0"/>
    <m/>
    <x v="3"/>
    <m/>
    <m/>
    <d v="2015-06-21T00:00:00"/>
    <d v="2015-02-24T00:00:00"/>
    <x v="0"/>
    <n v="2015"/>
    <s v="Early"/>
    <n v="86"/>
    <n v="9.27"/>
    <n v="8.7100000000000009"/>
    <n v="1.9"/>
    <n v="1.1800000000000001E-3"/>
    <n v="105.19"/>
    <n v="531.11500000000001"/>
    <n v="494.779"/>
    <n v="454.54300000000001"/>
    <n v="413.14800000000002"/>
    <n v="102"/>
    <n v="87"/>
    <n v="72"/>
    <n v="2.4189999999999996"/>
    <n v="0.18426494899619797"/>
    <n v="2.5609000000000006"/>
    <n v="0.23680493208982992"/>
    <n v="2.628222222222222"/>
    <n v="0.24624487893972619"/>
    <m/>
    <m/>
    <n v="208.34"/>
    <n v="108.489"/>
    <n v="229.27799999999999"/>
    <n v="108.489"/>
    <m/>
    <m/>
    <m/>
    <n v="99.850999999999999"/>
    <m/>
    <m/>
    <m/>
    <n v="322.77499999999998"/>
    <n v="117"/>
    <n v="2.758681034482759"/>
    <n v="0.31447420849901858"/>
    <m/>
    <m/>
    <m/>
    <m/>
    <m/>
    <m/>
    <m/>
    <m/>
    <m/>
    <m/>
    <m/>
    <m/>
    <m/>
    <m/>
    <n v="117"/>
    <s v="good sample"/>
    <n v="1"/>
    <n v="0"/>
    <s v="L"/>
    <n v="1"/>
    <n v="0"/>
    <s v="ImagePro Premier (A2)/28x_C2_25Feb2015"/>
    <n v="1"/>
  </r>
  <r>
    <s v="10ALO621"/>
    <s v="W"/>
    <s v="Coho"/>
    <n v="0"/>
    <m/>
    <x v="3"/>
    <m/>
    <m/>
    <d v="2015-06-21T00:00:00"/>
    <d v="2015-02-25T00:00:00"/>
    <x v="0"/>
    <n v="2015"/>
    <s v="Early"/>
    <n v="85"/>
    <n v="8.3000000000000007"/>
    <n v="7.87"/>
    <n v="1.95"/>
    <n v="1.2099999999999999E-3"/>
    <n v="105.3"/>
    <n v="522.36800000000005"/>
    <n v="485.16800000000001"/>
    <n v="444.99"/>
    <n v="405.80500000000001"/>
    <n v="101"/>
    <n v="86"/>
    <n v="71"/>
    <n v="2.4771333333333332"/>
    <n v="0.28706491716451232"/>
    <n v="2.5677333333333339"/>
    <n v="0.31498855297573125"/>
    <n v="2.5844888888888886"/>
    <n v="0.29698443655443713"/>
    <m/>
    <m/>
    <n v="207.334"/>
    <n v="116.19"/>
    <n v="228.65299999999999"/>
    <n v="116.19"/>
    <m/>
    <m/>
    <m/>
    <n v="91.144000000000005"/>
    <m/>
    <m/>
    <m/>
    <n v="315.03400000000005"/>
    <n v="116"/>
    <n v="2.7142260869565225"/>
    <n v="0.29223725823886709"/>
    <m/>
    <m/>
    <m/>
    <m/>
    <m/>
    <m/>
    <m/>
    <m/>
    <m/>
    <m/>
    <m/>
    <m/>
    <m/>
    <m/>
    <n v="116"/>
    <m/>
    <n v="1"/>
    <n v="0"/>
    <s v="L"/>
    <n v="1"/>
    <n v="0"/>
    <s v="ImagePro Premier (A2)/28x_C2_25Feb2015"/>
    <n v="1"/>
  </r>
  <r>
    <s v="1AHA622"/>
    <s v="W"/>
    <s v="Coho"/>
    <n v="0"/>
    <m/>
    <x v="4"/>
    <m/>
    <m/>
    <d v="2015-06-22T00:00:00"/>
    <d v="2015-04-19T00:00:00"/>
    <x v="0"/>
    <n v="2015"/>
    <s v="Early"/>
    <n v="48"/>
    <n v="0.72"/>
    <n v="0.7"/>
    <n v="1.25"/>
    <n v="4.6999999999999999E-4"/>
    <n v="105.2"/>
    <n v="394.90300000000002"/>
    <n v="351.97899999999998"/>
    <n v="305.98399999999998"/>
    <n v="258.79899999999998"/>
    <n v="49"/>
    <n v="34"/>
    <n v="19"/>
    <n v="2.9431333333333329"/>
    <n v="0.59819261908168997"/>
    <n v="2.9883333333333342"/>
    <n v="0.47569552224616257"/>
    <n v="3.0274888888888887"/>
    <n v="0.42118801794999422"/>
    <m/>
    <m/>
    <n v="204.43799999999999"/>
    <n v="109.901"/>
    <n v="225.30500000000001"/>
    <n v="109.901"/>
    <m/>
    <m/>
    <m/>
    <n v="94.536999999999992"/>
    <m/>
    <m/>
    <m/>
    <n v="190.46500000000003"/>
    <n v="64"/>
    <n v="2.9845238095238091"/>
    <n v="0.39268126519719537"/>
    <m/>
    <m/>
    <m/>
    <m/>
    <m/>
    <m/>
    <m/>
    <m/>
    <m/>
    <m/>
    <m/>
    <m/>
    <m/>
    <m/>
    <n v="64"/>
    <m/>
    <n v="1"/>
    <n v="0"/>
    <s v="L"/>
    <n v="1"/>
    <n v="0"/>
    <s v="ImagePro Premier (A2)/28x_C2_25Feb2015"/>
    <n v="1"/>
  </r>
  <r>
    <s v="2AHA622"/>
    <s v="W"/>
    <s v="Coho"/>
    <n v="0"/>
    <m/>
    <x v="4"/>
    <m/>
    <m/>
    <d v="2015-06-22T00:00:00"/>
    <d v="2015-04-26T00:00:00"/>
    <x v="0"/>
    <n v="2015"/>
    <s v="Early"/>
    <n v="42"/>
    <n v="0.69"/>
    <n v="0.63"/>
    <n v="1.25"/>
    <n v="4.4999999999999999E-4"/>
    <n v="103.1"/>
    <n v="372.61"/>
    <n v="331.72500000000002"/>
    <n v="289.21300000000002"/>
    <n v="239.709"/>
    <n v="42"/>
    <n v="27"/>
    <n v="12"/>
    <n v="2.6880000000000006"/>
    <n v="0.41502719360129731"/>
    <n v="2.7745333333333333"/>
    <n v="0.40966855680754993"/>
    <n v="2.949044444444445"/>
    <n v="0.43466585680348363"/>
    <m/>
    <m/>
    <n v="200.19200000000001"/>
    <n v="105.163"/>
    <n v="219.73400000000001"/>
    <n v="105.163"/>
    <m/>
    <m/>
    <m/>
    <n v="95.029000000000011"/>
    <m/>
    <m/>
    <m/>
    <n v="172.41800000000001"/>
    <n v="57"/>
    <n v="3.0121785714285707"/>
    <n v="0.41954785650281684"/>
    <m/>
    <m/>
    <m/>
    <m/>
    <m/>
    <m/>
    <m/>
    <m/>
    <m/>
    <m/>
    <m/>
    <m/>
    <m/>
    <m/>
    <n v="57"/>
    <m/>
    <n v="1"/>
    <n v="0"/>
    <s v="L"/>
    <n v="1"/>
    <n v="0"/>
    <s v="ImagePro Premier (A2)/28x_C2_25Feb2015"/>
    <n v="1"/>
  </r>
  <r>
    <s v="3AHA622"/>
    <s v="W"/>
    <s v="Coho"/>
    <n v="0"/>
    <m/>
    <x v="4"/>
    <m/>
    <m/>
    <d v="2015-06-22T00:00:00"/>
    <d v="2015-04-23T00:00:00"/>
    <x v="0"/>
    <n v="2015"/>
    <s v="Early"/>
    <n v="44"/>
    <n v="0.92"/>
    <n v="0.83"/>
    <n v="1.35"/>
    <n v="4.8999999999999998E-4"/>
    <n v="105.01"/>
    <n v="383.16399999999999"/>
    <n v="343.31299999999999"/>
    <n v="297.20699999999999"/>
    <n v="249.52699999999999"/>
    <n v="45"/>
    <n v="30"/>
    <n v="15"/>
    <n v="2.7011333333333329"/>
    <n v="0.29375983063591549"/>
    <n v="2.9076666666666657"/>
    <n v="0.53322663444183438"/>
    <n v="2.9959555555555566"/>
    <n v="0.48315976820939593"/>
    <m/>
    <m/>
    <n v="201.71799999999999"/>
    <n v="107.247"/>
    <n v="223.744"/>
    <n v="107.247"/>
    <m/>
    <m/>
    <m/>
    <n v="94.470999999999989"/>
    <m/>
    <m/>
    <m/>
    <n v="181.446"/>
    <n v="60"/>
    <n v="3.0476610169491538"/>
    <n v="0.45005354509670742"/>
    <m/>
    <m/>
    <m/>
    <m/>
    <m/>
    <m/>
    <m/>
    <m/>
    <m/>
    <m/>
    <m/>
    <m/>
    <m/>
    <m/>
    <n v="60"/>
    <m/>
    <n v="1"/>
    <n v="0"/>
    <s v="L"/>
    <n v="1"/>
    <n v="0"/>
    <s v="ImagePro Premier (A2)/28x_C2_25Feb2015"/>
    <n v="1"/>
  </r>
  <r>
    <s v="4AHA622"/>
    <s v="W"/>
    <s v="Coho"/>
    <n v="0"/>
    <m/>
    <x v="4"/>
    <m/>
    <m/>
    <d v="2015-06-22T00:00:00"/>
    <d v="2015-03-30T00:00:00"/>
    <x v="0"/>
    <n v="2015"/>
    <s v="Early"/>
    <n v="66"/>
    <n v="3.15"/>
    <n v="2.99"/>
    <n v="1.65"/>
    <n v="8.0000000000000004E-4"/>
    <n v="105.13"/>
    <n v="460.09899999999999"/>
    <n v="415.75099999999998"/>
    <n v="363.85700000000003"/>
    <n v="319.78300000000002"/>
    <n v="69"/>
    <n v="54"/>
    <n v="39"/>
    <n v="3.0340000000000003"/>
    <n v="0.28529859045267936"/>
    <n v="3.239533333333334"/>
    <n v="0.38613966861506843"/>
    <n v="3.1317111111111111"/>
    <n v="0.3935205101633143"/>
    <m/>
    <m/>
    <n v="208.566"/>
    <n v="109.042"/>
    <n v="230.65299999999999"/>
    <n v="109.042"/>
    <m/>
    <m/>
    <m/>
    <n v="99.524000000000001"/>
    <m/>
    <m/>
    <m/>
    <n v="251.53299999999999"/>
    <n v="84"/>
    <n v="3.004180722891566"/>
    <n v="0.41072132100282166"/>
    <m/>
    <m/>
    <m/>
    <m/>
    <m/>
    <m/>
    <m/>
    <m/>
    <m/>
    <m/>
    <m/>
    <m/>
    <m/>
    <m/>
    <n v="84"/>
    <m/>
    <n v="1"/>
    <n v="0"/>
    <s v="L"/>
    <n v="1"/>
    <n v="0"/>
    <s v="ImagePro Premier (A2)/28x_C2_25Feb2015"/>
    <n v="1"/>
  </r>
  <r>
    <s v="5AHA622"/>
    <s v="W"/>
    <s v="Coho"/>
    <n v="0"/>
    <m/>
    <x v="4"/>
    <m/>
    <m/>
    <d v="2015-06-22T00:00:00"/>
    <d v="2015-04-02T00:00:00"/>
    <x v="0"/>
    <n v="2015"/>
    <s v="Early"/>
    <n v="46"/>
    <n v="1.23"/>
    <n v="1.17"/>
    <n v="1.5"/>
    <n v="6.0999999999999997E-4"/>
    <n v="108.2"/>
    <n v="435.47800000000001"/>
    <n v="393.21800000000002"/>
    <n v="355.84199999999998"/>
    <n v="317.38799999999998"/>
    <n v="66"/>
    <n v="51"/>
    <n v="36"/>
    <n v="2.8371333333333335"/>
    <n v="0.29953150720670968"/>
    <n v="2.6560666666666664"/>
    <n v="0.32703283957566548"/>
    <n v="2.6415333333333333"/>
    <n v="0.32738152610732907"/>
    <m/>
    <m/>
    <n v="211.43799999999999"/>
    <n v="113.575"/>
    <n v="233.119"/>
    <n v="113.575"/>
    <m/>
    <m/>
    <m/>
    <n v="97.862999999999985"/>
    <m/>
    <m/>
    <m/>
    <n v="224.04000000000002"/>
    <n v="81"/>
    <n v="2.7673000000000014"/>
    <n v="0.35877454575755624"/>
    <m/>
    <m/>
    <m/>
    <m/>
    <m/>
    <m/>
    <m/>
    <m/>
    <m/>
    <m/>
    <m/>
    <m/>
    <m/>
    <m/>
    <n v="81"/>
    <m/>
    <n v="1"/>
    <n v="0"/>
    <s v="L"/>
    <n v="1"/>
    <n v="0"/>
    <s v="ImagePro Premier (A2)/28x_C2_25Feb2015"/>
    <n v="1"/>
  </r>
  <r>
    <s v="6AHA622"/>
    <s v="W"/>
    <s v="Coho"/>
    <n v="0"/>
    <m/>
    <x v="4"/>
    <m/>
    <m/>
    <d v="2015-06-22T00:00:00"/>
    <d v="2015-04-12T00:00:00"/>
    <x v="0"/>
    <n v="2015"/>
    <s v="Early"/>
    <n v="51"/>
    <n v="1.46"/>
    <n v="1.37"/>
    <n v="1.45"/>
    <n v="5.9999999999999995E-4"/>
    <n v="102.77"/>
    <n v="419.18799999999999"/>
    <n v="375.27600000000001"/>
    <n v="327.29000000000002"/>
    <n v="284.63600000000002"/>
    <n v="56"/>
    <n v="41"/>
    <n v="26"/>
    <n v="2.997733333333334"/>
    <n v="0.43902627104384384"/>
    <n v="3.0884"/>
    <n v="0.37130242344370834"/>
    <n v="2.9900000000000011"/>
    <n v="0.35982634700643512"/>
    <m/>
    <m/>
    <n v="204.13300000000001"/>
    <n v="107.202"/>
    <n v="225.85499999999999"/>
    <n v="107.202"/>
    <m/>
    <m/>
    <m/>
    <n v="96.931000000000012"/>
    <m/>
    <m/>
    <m/>
    <n v="215.05499999999998"/>
    <n v="71"/>
    <n v="3.0305"/>
    <n v="0.36799597311911186"/>
    <m/>
    <m/>
    <m/>
    <m/>
    <m/>
    <m/>
    <m/>
    <m/>
    <m/>
    <m/>
    <m/>
    <m/>
    <m/>
    <m/>
    <n v="71"/>
    <m/>
    <n v="1"/>
    <n v="0"/>
    <s v="L"/>
    <n v="1"/>
    <n v="0"/>
    <s v="ImagePro Premier (A2)/28x_C2_25Feb2015"/>
    <n v="1"/>
  </r>
  <r>
    <s v="7AHA622"/>
    <s v="W"/>
    <s v="Coho"/>
    <n v="0"/>
    <m/>
    <x v="4"/>
    <m/>
    <m/>
    <d v="2015-06-22T00:00:00"/>
    <d v="2015-03-16T00:00:00"/>
    <x v="0"/>
    <n v="2015"/>
    <s v="Early"/>
    <n v="67"/>
    <n v="3.39"/>
    <n v="3.2"/>
    <n v="1.8"/>
    <n v="8.7000000000000001E-4"/>
    <n v="109.83"/>
    <n v="475.39800000000002"/>
    <n v="439.31700000000001"/>
    <n v="400.16199999999998"/>
    <n v="356.40300000000002"/>
    <n v="83"/>
    <n v="68"/>
    <n v="53"/>
    <n v="2.4283999999999994"/>
    <n v="0.44360741974987816"/>
    <n v="2.5193666666666661"/>
    <n v="0.36192078418210588"/>
    <n v="2.6586444444444441"/>
    <n v="0.42522390655638698"/>
    <m/>
    <m/>
    <n v="202.733"/>
    <n v="112.60899999999999"/>
    <n v="221.34899999999999"/>
    <n v="112.60899999999999"/>
    <m/>
    <m/>
    <m/>
    <n v="90.124000000000009"/>
    <m/>
    <m/>
    <m/>
    <n v="272.66500000000002"/>
    <n v="98"/>
    <n v="2.7833298969072171"/>
    <n v="0.39710645407459166"/>
    <m/>
    <m/>
    <m/>
    <m/>
    <m/>
    <m/>
    <m/>
    <m/>
    <m/>
    <m/>
    <m/>
    <m/>
    <m/>
    <m/>
    <n v="98"/>
    <m/>
    <n v="1"/>
    <n v="0"/>
    <s v="L"/>
    <n v="1"/>
    <n v="0"/>
    <s v="ImagePro Premier (A2)/28x_C2_25Feb2015"/>
    <n v="1"/>
  </r>
  <r>
    <s v="8AHA622"/>
    <s v="W"/>
    <s v="Coho"/>
    <n v="0"/>
    <m/>
    <x v="4"/>
    <m/>
    <m/>
    <d v="2015-06-22T00:00:00"/>
    <d v="2015-04-07T00:00:00"/>
    <x v="0"/>
    <n v="2015"/>
    <s v="Early"/>
    <n v="57"/>
    <n v="2.42"/>
    <n v="2.19"/>
    <n v="1.45"/>
    <n v="5.9999999999999995E-4"/>
    <n v="106.46"/>
    <n v="421.19200000000001"/>
    <n v="379.47800000000001"/>
    <n v="338.29"/>
    <n v="295.49299999999999"/>
    <n v="61"/>
    <n v="46"/>
    <n v="31"/>
    <n v="2.7925999999999997"/>
    <n v="0.39794217096027018"/>
    <n v="2.7819666666666669"/>
    <n v="0.37548988538040251"/>
    <n v="2.8017777777777777"/>
    <n v="0.34337257057345671"/>
    <m/>
    <m/>
    <n v="206.447"/>
    <n v="103.361"/>
    <n v="227.53700000000001"/>
    <n v="103.361"/>
    <m/>
    <m/>
    <m/>
    <n v="103.086"/>
    <m/>
    <m/>
    <m/>
    <n v="214.745"/>
    <n v="76"/>
    <n v="2.8254800000000002"/>
    <n v="0.30294952572192352"/>
    <m/>
    <m/>
    <m/>
    <m/>
    <m/>
    <m/>
    <m/>
    <m/>
    <m/>
    <m/>
    <m/>
    <m/>
    <m/>
    <m/>
    <n v="76"/>
    <m/>
    <n v="1"/>
    <n v="0"/>
    <s v="L"/>
    <n v="1"/>
    <n v="0"/>
    <s v="ImagePro Premier (A2)/28x_C2_25Feb2015"/>
    <n v="1"/>
  </r>
  <r>
    <s v="9AHA622"/>
    <s v="W"/>
    <s v="Coho"/>
    <n v="0"/>
    <m/>
    <x v="4"/>
    <m/>
    <m/>
    <d v="2015-06-22T00:00:00"/>
    <d v="2015-03-18T00:00:00"/>
    <x v="0"/>
    <n v="2015"/>
    <s v="Early"/>
    <n v="59"/>
    <n v="2.2200000000000002"/>
    <n v="2.0499999999999998"/>
    <n v="1.5"/>
    <n v="6.4999999999999997E-4"/>
    <n v="100.14"/>
    <n v="475.04399999999998"/>
    <n v="430.73700000000002"/>
    <n v="393.017"/>
    <n v="356.54"/>
    <n v="81"/>
    <n v="66"/>
    <n v="51"/>
    <n v="2.9773333333333332"/>
    <n v="0.42218186106170447"/>
    <n v="2.7343000000000002"/>
    <n v="0.40566999923072927"/>
    <n v="2.6413555555555561"/>
    <n v="0.37893889862204178"/>
    <m/>
    <m/>
    <n v="207.43299999999999"/>
    <n v="111.167"/>
    <n v="229.673"/>
    <n v="111.167"/>
    <m/>
    <m/>
    <m/>
    <n v="96.265999999999991"/>
    <m/>
    <m/>
    <m/>
    <n v="267.61099999999999"/>
    <n v="96"/>
    <n v="2.7908105263157896"/>
    <n v="0.38664853727561888"/>
    <m/>
    <m/>
    <m/>
    <m/>
    <m/>
    <m/>
    <m/>
    <m/>
    <m/>
    <m/>
    <m/>
    <m/>
    <m/>
    <m/>
    <n v="96"/>
    <m/>
    <n v="1"/>
    <n v="0"/>
    <s v="L"/>
    <n v="1"/>
    <n v="0"/>
    <s v="ImagePro Premier (A2)/28x_C2_25Feb2015"/>
    <n v="1"/>
  </r>
  <r>
    <s v="10AHA622"/>
    <s v="W"/>
    <s v="Coho"/>
    <n v="0"/>
    <m/>
    <x v="4"/>
    <m/>
    <m/>
    <d v="2015-06-22T00:00:00"/>
    <m/>
    <x v="0"/>
    <n v="2015"/>
    <s v="Early"/>
    <n v="44"/>
    <n v="0.86"/>
    <n v="0.79"/>
    <n v="1.3"/>
    <n v="5.1000000000000004E-4"/>
    <m/>
    <m/>
    <m/>
    <m/>
    <m/>
    <m/>
    <m/>
    <m/>
    <m/>
    <m/>
    <m/>
    <m/>
    <m/>
    <m/>
    <m/>
    <m/>
    <m/>
    <m/>
    <m/>
    <m/>
    <m/>
    <m/>
    <m/>
    <m/>
    <m/>
    <m/>
    <m/>
    <m/>
    <m/>
    <m/>
    <m/>
    <m/>
    <m/>
    <m/>
    <m/>
    <m/>
    <m/>
    <m/>
    <m/>
    <m/>
    <m/>
    <m/>
    <m/>
    <m/>
    <m/>
    <m/>
    <s v="(L) cannot use: uneven growth"/>
    <n v="1"/>
    <n v="0"/>
    <s v="L"/>
    <n v="0"/>
    <n v="0"/>
    <s v="ImagePro Premier (A2)/28x_C2_25Feb2015"/>
    <n v="1"/>
  </r>
  <r>
    <s v="3ACO623"/>
    <s v="W"/>
    <s v="Coho"/>
    <n v="0"/>
    <m/>
    <x v="5"/>
    <m/>
    <m/>
    <d v="2015-06-23T00:00:00"/>
    <d v="2015-04-01T00:00:00"/>
    <x v="0"/>
    <n v="2015"/>
    <s v="Early"/>
    <n v="63"/>
    <n v="2.39"/>
    <n v="2.2799999999999998"/>
    <n v="1.45"/>
    <n v="6.9999999999999999E-4"/>
    <n v="105.7"/>
    <n v="423.18400000000003"/>
    <n v="387.67200000000003"/>
    <n v="350.84399999999999"/>
    <n v="309.83100000000002"/>
    <n v="68"/>
    <n v="53"/>
    <n v="38"/>
    <n v="2.3439333333333332"/>
    <n v="0.22731647752061657"/>
    <n v="2.3907999999999996"/>
    <n v="0.23964476583706862"/>
    <n v="2.5188888888888887"/>
    <n v="0.32019661731095"/>
    <m/>
    <m/>
    <n v="203.53"/>
    <n v="103.691"/>
    <n v="223.976"/>
    <n v="103.691"/>
    <m/>
    <m/>
    <m/>
    <n v="99.838999999999999"/>
    <m/>
    <m/>
    <m/>
    <n v="219.65400000000002"/>
    <n v="83"/>
    <n v="2.6419634146341466"/>
    <n v="0.31949854402272587"/>
    <m/>
    <m/>
    <m/>
    <m/>
    <m/>
    <m/>
    <m/>
    <m/>
    <m/>
    <m/>
    <m/>
    <m/>
    <m/>
    <m/>
    <n v="83"/>
    <m/>
    <n v="1"/>
    <n v="0"/>
    <s v="L"/>
    <n v="1"/>
    <n v="0"/>
    <s v="ImagePro Premier (A2)/28x_C2_25Feb2015"/>
    <n v="1"/>
  </r>
  <r>
    <s v="4ACO623"/>
    <s v="W"/>
    <s v="Coho"/>
    <n v="0"/>
    <m/>
    <x v="5"/>
    <m/>
    <m/>
    <d v="2015-06-23T00:00:00"/>
    <d v="2015-04-29T00:00:00"/>
    <x v="0"/>
    <n v="2015"/>
    <s v="Early"/>
    <n v="47"/>
    <n v="0.98"/>
    <n v="0.88"/>
    <n v="1.25"/>
    <n v="4.2999999999999999E-4"/>
    <n v="101.61"/>
    <n v="367.39100000000002"/>
    <n v="325.738"/>
    <n v="282.065"/>
    <n v="234.733"/>
    <n v="40"/>
    <n v="25"/>
    <n v="10"/>
    <n v="2.8491333333333331"/>
    <n v="0.24384915321528089"/>
    <n v="2.8697000000000008"/>
    <n v="0.2392499990991965"/>
    <n v="2.9787333333333339"/>
    <n v="0.31906777564420585"/>
    <m/>
    <m/>
    <n v="202.69800000000001"/>
    <n v="104.613"/>
    <n v="224.99299999999999"/>
    <n v="104.613"/>
    <m/>
    <m/>
    <m/>
    <n v="98.085000000000008"/>
    <m/>
    <m/>
    <m/>
    <n v="164.69300000000001"/>
    <n v="55"/>
    <n v="3.0125185185185193"/>
    <n v="0.31592295100442008"/>
    <m/>
    <m/>
    <m/>
    <m/>
    <m/>
    <m/>
    <m/>
    <m/>
    <m/>
    <m/>
    <m/>
    <m/>
    <m/>
    <m/>
    <n v="55"/>
    <m/>
    <n v="1"/>
    <n v="0"/>
    <s v="L"/>
    <n v="1"/>
    <n v="0"/>
    <s v="ImagePro Premier (A2)/28x_C2_25Feb2015"/>
    <n v="1"/>
  </r>
  <r>
    <s v="5ACO623"/>
    <s v="W"/>
    <s v="Coho"/>
    <n v="0"/>
    <m/>
    <x v="5"/>
    <m/>
    <m/>
    <d v="2015-06-23T00:00:00"/>
    <d v="2015-04-06T00:00:00"/>
    <x v="0"/>
    <n v="2015"/>
    <s v="Early"/>
    <n v="48"/>
    <n v="1.19"/>
    <n v="1.17"/>
    <n v="1.4"/>
    <n v="5.4000000000000001E-4"/>
    <n v="105.09"/>
    <n v="439.904"/>
    <n v="402.51299999999998"/>
    <n v="356.93799999999999"/>
    <n v="313.90300000000002"/>
    <n v="63"/>
    <n v="48"/>
    <n v="33"/>
    <n v="2.5484"/>
    <n v="0.23227594426826531"/>
    <n v="2.7890666666666659"/>
    <n v="0.38937872117740202"/>
    <n v="2.8034222222222214"/>
    <n v="0.37201114895860132"/>
    <m/>
    <m/>
    <n v="206.751"/>
    <n v="104.51300000000001"/>
    <n v="230.40799999999999"/>
    <n v="104.51300000000001"/>
    <m/>
    <m/>
    <m/>
    <n v="102.238"/>
    <m/>
    <m/>
    <m/>
    <n v="233.15299999999999"/>
    <n v="78"/>
    <n v="2.9956103896103903"/>
    <n v="0.4181506325112731"/>
    <m/>
    <m/>
    <m/>
    <m/>
    <m/>
    <m/>
    <m/>
    <m/>
    <m/>
    <m/>
    <m/>
    <m/>
    <m/>
    <m/>
    <n v="78"/>
    <m/>
    <n v="1"/>
    <n v="0"/>
    <s v="L"/>
    <n v="1"/>
    <n v="0"/>
    <s v="ImagePro Premier (A2)/28x_C2_25Feb2015"/>
    <n v="1"/>
  </r>
  <r>
    <s v="6ACO623"/>
    <s v="W"/>
    <s v="Coho"/>
    <n v="0"/>
    <m/>
    <x v="5"/>
    <m/>
    <m/>
    <d v="2015-06-23T00:00:00"/>
    <d v="2015-03-28T00:00:00"/>
    <x v="0"/>
    <n v="2015"/>
    <s v="Early"/>
    <n v="67"/>
    <n v="3.03"/>
    <n v="2.85"/>
    <n v="1.55"/>
    <n v="7.2999999999999996E-4"/>
    <n v="104.2"/>
    <n v="444.10700000000003"/>
    <n v="406.18599999999998"/>
    <n v="366.83"/>
    <n v="326.81900000000002"/>
    <n v="72"/>
    <n v="57"/>
    <n v="42"/>
    <n v="2.5014000000000007"/>
    <n v="0.27671357032136368"/>
    <n v="2.5743"/>
    <n v="0.26929846920701694"/>
    <n v="2.5991555555555554"/>
    <n v="0.26969140239401534"/>
    <m/>
    <m/>
    <n v="201.631"/>
    <n v="103.089"/>
    <n v="220.779"/>
    <n v="103.089"/>
    <m/>
    <m/>
    <m/>
    <n v="98.542000000000002"/>
    <m/>
    <m/>
    <m/>
    <n v="242.47600000000003"/>
    <n v="87"/>
    <n v="2.7850232558139538"/>
    <n v="0.3876140584090505"/>
    <m/>
    <m/>
    <m/>
    <m/>
    <m/>
    <m/>
    <m/>
    <m/>
    <m/>
    <m/>
    <m/>
    <m/>
    <m/>
    <m/>
    <n v="87"/>
    <m/>
    <n v="1"/>
    <n v="0"/>
    <s v="L"/>
    <n v="1"/>
    <n v="0"/>
    <s v="ImagePro Premier (A2)/28x_C2_25Feb2015"/>
    <n v="1"/>
  </r>
  <r>
    <s v="8ACO623"/>
    <s v="W"/>
    <s v="Coho"/>
    <n v="0"/>
    <m/>
    <x v="5"/>
    <m/>
    <m/>
    <d v="2015-06-23T00:00:00"/>
    <d v="2015-04-22T00:00:00"/>
    <x v="0"/>
    <n v="2015"/>
    <s v="Early"/>
    <n v="46"/>
    <n v="0.95"/>
    <n v="0.89"/>
    <n v="1.4"/>
    <n v="5.1999999999999995E-4"/>
    <n v="100.27"/>
    <n v="387.48500000000001"/>
    <n v="346.089"/>
    <n v="300.61900000000003"/>
    <n v="255.85300000000001"/>
    <n v="47"/>
    <n v="32"/>
    <n v="17"/>
    <n v="2.8166666666666669"/>
    <n v="0.26324829850668868"/>
    <n v="2.9039666666666673"/>
    <n v="0.27850580175140943"/>
    <n v="2.9190222222222229"/>
    <n v="0.3126329890759823"/>
    <m/>
    <m/>
    <n v="203.93600000000001"/>
    <n v="102.527"/>
    <n v="225.905"/>
    <n v="102.527"/>
    <m/>
    <m/>
    <m/>
    <n v="101.40900000000001"/>
    <m/>
    <m/>
    <m/>
    <n v="183.54900000000001"/>
    <n v="62"/>
    <n v="2.9626885245901637"/>
    <n v="0.28927775239860204"/>
    <m/>
    <m/>
    <m/>
    <m/>
    <m/>
    <m/>
    <m/>
    <m/>
    <m/>
    <m/>
    <m/>
    <m/>
    <m/>
    <m/>
    <n v="62"/>
    <m/>
    <n v="1"/>
    <n v="0"/>
    <s v="L"/>
    <n v="1"/>
    <n v="0"/>
    <s v="ImagePro Premier (A2)/28x_C2_25Feb2015"/>
    <n v="1"/>
  </r>
  <r>
    <s v="10ACO623"/>
    <s v="W"/>
    <s v="Coho"/>
    <n v="0"/>
    <m/>
    <x v="5"/>
    <m/>
    <m/>
    <d v="2015-06-23T00:00:00"/>
    <d v="2015-04-05T00:00:00"/>
    <x v="0"/>
    <n v="2015"/>
    <s v="Early"/>
    <n v="57"/>
    <n v="1.78"/>
    <n v="1.64"/>
    <n v="1.45"/>
    <n v="6.7000000000000002E-4"/>
    <n v="100.01"/>
    <n v="442.93099999999998"/>
    <n v="401.81900000000002"/>
    <n v="357.16399999999999"/>
    <n v="309.83499999999998"/>
    <n v="64"/>
    <n v="49"/>
    <n v="34"/>
    <n v="2.7870000000000004"/>
    <n v="0.25832067557315552"/>
    <n v="2.8766666666666665"/>
    <n v="0.30682864288060607"/>
    <n v="2.9706222222222229"/>
    <n v="0.36000784643524875"/>
    <m/>
    <m/>
    <n v="205.8"/>
    <n v="106.664"/>
    <n v="224.423"/>
    <n v="106.664"/>
    <m/>
    <m/>
    <m/>
    <n v="99.13600000000001"/>
    <m/>
    <m/>
    <m/>
    <n v="237.13099999999997"/>
    <n v="79"/>
    <n v="3.0163974358974355"/>
    <n v="0.35844919724603669"/>
    <m/>
    <m/>
    <m/>
    <m/>
    <m/>
    <m/>
    <m/>
    <m/>
    <m/>
    <m/>
    <m/>
    <m/>
    <m/>
    <m/>
    <n v="79"/>
    <m/>
    <n v="1"/>
    <n v="0"/>
    <s v="L"/>
    <n v="1"/>
    <n v="0"/>
    <s v="ImagePro Premier (A2)/28x_C2_25Feb2015"/>
    <n v="1"/>
  </r>
  <r>
    <s v="11ACO623"/>
    <s v="W"/>
    <s v="Coho"/>
    <n v="0"/>
    <m/>
    <x v="5"/>
    <m/>
    <m/>
    <d v="2015-06-23T00:00:00"/>
    <d v="2015-03-30T00:00:00"/>
    <x v="0"/>
    <n v="2015"/>
    <s v="Early"/>
    <n v="65"/>
    <n v="2.97"/>
    <n v="2.78"/>
    <n v="1.5"/>
    <n v="6.9999999999999999E-4"/>
    <n v="100"/>
    <n v="453.89800000000002"/>
    <n v="413.07499999999999"/>
    <n v="373.53699999999998"/>
    <n v="333.613"/>
    <n v="70"/>
    <n v="55"/>
    <n v="40"/>
    <n v="2.6860666666666666"/>
    <n v="0.20108401466148659"/>
    <n v="2.6682666666666663"/>
    <n v="0.2305404345316088"/>
    <n v="2.6660444444444433"/>
    <n v="0.25420848240224508"/>
    <m/>
    <m/>
    <n v="211.845"/>
    <n v="106.146"/>
    <n v="231.446"/>
    <n v="106.146"/>
    <m/>
    <m/>
    <m/>
    <n v="105.699"/>
    <m/>
    <m/>
    <m/>
    <n v="242.05300000000003"/>
    <n v="85"/>
    <n v="2.8350595238095249"/>
    <n v="0.32541707626161331"/>
    <m/>
    <m/>
    <m/>
    <m/>
    <m/>
    <m/>
    <m/>
    <m/>
    <m/>
    <m/>
    <m/>
    <m/>
    <m/>
    <m/>
    <n v="85"/>
    <m/>
    <n v="1"/>
    <n v="0"/>
    <s v="L"/>
    <n v="1"/>
    <n v="0"/>
    <s v="ImagePro Premier (A2)/28x_C2_25Feb2015"/>
    <n v="1"/>
  </r>
  <r>
    <s v="12ACO623"/>
    <s v="W"/>
    <s v="Coho"/>
    <n v="0"/>
    <m/>
    <x v="5"/>
    <m/>
    <m/>
    <d v="2015-06-23T00:00:00"/>
    <d v="2015-04-02T00:00:00"/>
    <x v="0"/>
    <n v="2015"/>
    <s v="Early"/>
    <n v="63"/>
    <n v="2.48"/>
    <n v="2.3199999999999998"/>
    <n v="1.5"/>
    <n v="7.2000000000000005E-4"/>
    <n v="107.57"/>
    <n v="441.97"/>
    <n v="401.51600000000002"/>
    <n v="358.548"/>
    <n v="312.488"/>
    <n v="67"/>
    <n v="52"/>
    <n v="37"/>
    <n v="2.7502666666666671"/>
    <n v="0.25311473024434322"/>
    <n v="2.8117333333333332"/>
    <n v="0.27453031153958746"/>
    <n v="2.8895333333333331"/>
    <n v="0.36730774810529165"/>
    <m/>
    <m/>
    <n v="201.959"/>
    <n v="109.27"/>
    <n v="224.30199999999999"/>
    <n v="109.27"/>
    <m/>
    <m/>
    <m/>
    <n v="92.689000000000007"/>
    <m/>
    <m/>
    <m/>
    <n v="240.01100000000002"/>
    <n v="82"/>
    <n v="2.9307160493827165"/>
    <n v="0.33616295284310721"/>
    <m/>
    <m/>
    <m/>
    <m/>
    <m/>
    <m/>
    <m/>
    <m/>
    <m/>
    <m/>
    <m/>
    <m/>
    <m/>
    <m/>
    <n v="82"/>
    <m/>
    <n v="1"/>
    <n v="0"/>
    <s v="L"/>
    <n v="1"/>
    <n v="0"/>
    <s v="ImagePro Premier (A2)/28x_C2_25Feb2015"/>
    <n v="1"/>
  </r>
  <r>
    <s v="13ACO623"/>
    <s v="W"/>
    <s v="Coho"/>
    <n v="0"/>
    <m/>
    <x v="5"/>
    <m/>
    <m/>
    <d v="2015-06-23T00:00:00"/>
    <d v="2015-03-23T00:00:00"/>
    <x v="0"/>
    <n v="2015"/>
    <s v="Early"/>
    <n v="66"/>
    <n v="3.21"/>
    <n v="3.06"/>
    <n v="1.6"/>
    <n v="8.8000000000000003E-4"/>
    <n v="106.01"/>
    <n v="466.09199999999998"/>
    <n v="430.149"/>
    <n v="390.80599999999998"/>
    <n v="352.19"/>
    <n v="77"/>
    <n v="62"/>
    <n v="47"/>
    <n v="2.3493999999999997"/>
    <n v="0.27127655893676755"/>
    <n v="2.4979666666666671"/>
    <n v="0.31867208130348917"/>
    <n v="2.5236888888888886"/>
    <n v="0.30492799613726129"/>
    <m/>
    <m/>
    <n v="214.76900000000001"/>
    <n v="105.298"/>
    <n v="233.81"/>
    <n v="105.298"/>
    <m/>
    <m/>
    <m/>
    <n v="109.471"/>
    <m/>
    <m/>
    <m/>
    <n v="251.32299999999998"/>
    <n v="92"/>
    <n v="2.7249890109890118"/>
    <n v="0.35430456121833809"/>
    <m/>
    <m/>
    <m/>
    <m/>
    <m/>
    <m/>
    <m/>
    <m/>
    <m/>
    <m/>
    <m/>
    <m/>
    <m/>
    <m/>
    <n v="92"/>
    <m/>
    <n v="1"/>
    <n v="0"/>
    <s v="L"/>
    <n v="1"/>
    <n v="0"/>
    <s v="ImagePro Premier (A2)/28x_C2_25Feb2015"/>
    <n v="1"/>
  </r>
  <r>
    <s v="16ACO623"/>
    <s v="W"/>
    <s v="Coho"/>
    <n v="0"/>
    <m/>
    <x v="5"/>
    <m/>
    <m/>
    <d v="2015-06-23T00:00:00"/>
    <d v="2015-03-23T00:00:00"/>
    <x v="0"/>
    <n v="2015"/>
    <s v="Early"/>
    <n v="72"/>
    <n v="4.0599999999999996"/>
    <n v="3.89"/>
    <n v="1.6"/>
    <n v="8.1999999999999998E-4"/>
    <n v="105.23"/>
    <n v="470.00700000000001"/>
    <n v="433.3"/>
    <n v="393.39499999999998"/>
    <n v="351.49799999999999"/>
    <n v="77"/>
    <n v="62"/>
    <n v="47"/>
    <n v="2.4814666666666669"/>
    <n v="0.29527998013185225"/>
    <n v="2.5774333333333326"/>
    <n v="0.3566538632356609"/>
    <n v="2.6405777777777764"/>
    <n v="0.37151725084681264"/>
    <m/>
    <m/>
    <n v="208.422"/>
    <n v="108.43"/>
    <n v="230.14699999999999"/>
    <n v="108.43"/>
    <m/>
    <m/>
    <m/>
    <n v="99.99199999999999"/>
    <m/>
    <m/>
    <m/>
    <n v="261.58500000000004"/>
    <n v="92"/>
    <n v="2.8430000000000004"/>
    <n v="0.39217326102969535"/>
    <m/>
    <m/>
    <m/>
    <m/>
    <m/>
    <m/>
    <m/>
    <m/>
    <m/>
    <m/>
    <m/>
    <m/>
    <m/>
    <m/>
    <n v="92"/>
    <m/>
    <n v="1"/>
    <n v="0"/>
    <s v="L"/>
    <n v="1"/>
    <n v="0"/>
    <s v="ImagePro Premier (A2)/28x_C2_25Feb2015"/>
    <n v="1"/>
  </r>
  <r>
    <s v="1AWO624"/>
    <s v="W"/>
    <s v="Coho"/>
    <n v="0"/>
    <m/>
    <x v="6"/>
    <m/>
    <m/>
    <d v="2015-06-24T00:00:00"/>
    <d v="2015-02-25T00:00:00"/>
    <x v="0"/>
    <n v="2015"/>
    <s v="Early"/>
    <n v="63"/>
    <n v="3.22"/>
    <n v="2.95"/>
    <n v="1.75"/>
    <n v="9.5E-4"/>
    <n v="104.09"/>
    <n v="557.90499999999997"/>
    <n v="512.84900000000005"/>
    <n v="468.09800000000001"/>
    <n v="428.52499999999998"/>
    <n v="104"/>
    <n v="89"/>
    <n v="74"/>
    <n v="2.9431333333333338"/>
    <n v="0.3083448595014246"/>
    <n v="2.9734000000000003"/>
    <n v="0.35574531765643974"/>
    <n v="2.8588666666666667"/>
    <n v="0.37311871130683311"/>
    <m/>
    <m/>
    <n v="206.83600000000001"/>
    <n v="109.044"/>
    <n v="230.18100000000001"/>
    <n v="109.044"/>
    <m/>
    <m/>
    <m/>
    <n v="97.792000000000016"/>
    <m/>
    <m/>
    <m/>
    <n v="351.06899999999996"/>
    <n v="119"/>
    <n v="2.9426525423728815"/>
    <n v="0.33835078588607015"/>
    <m/>
    <m/>
    <m/>
    <m/>
    <m/>
    <m/>
    <m/>
    <m/>
    <m/>
    <m/>
    <m/>
    <m/>
    <m/>
    <m/>
    <n v="119"/>
    <m/>
    <n v="1"/>
    <n v="0"/>
    <s v="L"/>
    <n v="1"/>
    <n v="0"/>
    <s v="ImagePro Premier (A2)/28x_C2_25Feb2015"/>
    <n v="1"/>
  </r>
  <r>
    <s v="2AWO624"/>
    <s v="W"/>
    <s v="Coho"/>
    <n v="0"/>
    <m/>
    <x v="6"/>
    <m/>
    <m/>
    <d v="2015-06-24T00:00:00"/>
    <m/>
    <x v="0"/>
    <n v="2015"/>
    <s v="Early"/>
    <n v="68"/>
    <n v="3.55"/>
    <n v="3.29"/>
    <n v="1.75"/>
    <n v="9.7000000000000005E-4"/>
    <n v="100.03"/>
    <m/>
    <m/>
    <m/>
    <m/>
    <m/>
    <m/>
    <m/>
    <m/>
    <m/>
    <m/>
    <m/>
    <m/>
    <m/>
    <m/>
    <m/>
    <m/>
    <m/>
    <m/>
    <m/>
    <m/>
    <m/>
    <m/>
    <m/>
    <m/>
    <m/>
    <m/>
    <m/>
    <m/>
    <m/>
    <m/>
    <m/>
    <m/>
    <m/>
    <m/>
    <m/>
    <m/>
    <m/>
    <m/>
    <m/>
    <m/>
    <m/>
    <m/>
    <m/>
    <m/>
    <m/>
    <s v="(L) cannot use: uneven growth"/>
    <n v="1"/>
    <n v="0"/>
    <s v="L"/>
    <n v="0"/>
    <n v="0"/>
    <s v="ImagePro Premier (A2)/28x_C2_25Feb2015"/>
    <n v="1"/>
  </r>
  <r>
    <s v="3AWO624"/>
    <s v="W"/>
    <s v="Coho"/>
    <n v="0"/>
    <m/>
    <x v="6"/>
    <m/>
    <m/>
    <d v="2015-06-24T00:00:00"/>
    <d v="2015-04-09T00:00:00"/>
    <x v="0"/>
    <n v="2015"/>
    <s v="Early"/>
    <n v="51"/>
    <n v="1.72"/>
    <n v="1.57"/>
    <n v="1.4"/>
    <n v="6.0999999999999997E-4"/>
    <n v="109.93"/>
    <n v="440.399"/>
    <n v="399.91800000000001"/>
    <n v="353.75200000000001"/>
    <n v="306.95699999999999"/>
    <n v="61"/>
    <n v="46"/>
    <n v="31"/>
    <n v="2.735666666666666"/>
    <n v="0.2313678785788883"/>
    <n v="2.9217999999999993"/>
    <n v="0.35588000689888305"/>
    <n v="2.9768444444444446"/>
    <n v="0.3830751146111479"/>
    <m/>
    <m/>
    <n v="204.78299999999999"/>
    <n v="110.38800000000001"/>
    <n v="227.184"/>
    <n v="110.38800000000001"/>
    <m/>
    <m/>
    <m/>
    <n v="94.394999999999982"/>
    <m/>
    <m/>
    <m/>
    <n v="235.61600000000001"/>
    <n v="76"/>
    <n v="3.1028400000000005"/>
    <n v="0.38965428335967245"/>
    <m/>
    <m/>
    <m/>
    <m/>
    <m/>
    <m/>
    <m/>
    <m/>
    <m/>
    <m/>
    <m/>
    <m/>
    <m/>
    <m/>
    <n v="76"/>
    <m/>
    <n v="1"/>
    <n v="0"/>
    <s v="L"/>
    <n v="1"/>
    <n v="0"/>
    <s v="ImagePro Premier (A2)/28x_C2_25Feb2015"/>
    <n v="1"/>
  </r>
  <r>
    <s v="4AWO624"/>
    <s v="W"/>
    <s v="Coho"/>
    <n v="0"/>
    <m/>
    <x v="6"/>
    <m/>
    <m/>
    <d v="2015-06-24T00:00:00"/>
    <d v="2015-02-23T00:00:00"/>
    <x v="0"/>
    <n v="2015"/>
    <s v="Early"/>
    <n v="76"/>
    <n v="5.18"/>
    <n v="4.8499999999999996"/>
    <n v="1.8"/>
    <n v="9.7999999999999997E-4"/>
    <n v="102.36"/>
    <n v="546.50699999999995"/>
    <n v="511.90199999999999"/>
    <n v="473.815"/>
    <n v="430.11200000000002"/>
    <n v="106"/>
    <n v="91"/>
    <n v="76"/>
    <n v="2.3324000000000003"/>
    <n v="0.26493336089342312"/>
    <n v="2.4270999999999998"/>
    <n v="0.27832520670908556"/>
    <n v="2.5885777777777785"/>
    <n v="0.38589426771925833"/>
    <m/>
    <m/>
    <n v="204.696"/>
    <n v="109.099"/>
    <n v="225.31800000000001"/>
    <n v="109.099"/>
    <m/>
    <m/>
    <m/>
    <n v="95.596999999999994"/>
    <m/>
    <m/>
    <m/>
    <n v="341.81099999999992"/>
    <n v="121"/>
    <n v="2.8213916666666661"/>
    <n v="0.3967989626204933"/>
    <m/>
    <m/>
    <m/>
    <m/>
    <m/>
    <m/>
    <m/>
    <m/>
    <m/>
    <m/>
    <m/>
    <m/>
    <m/>
    <m/>
    <n v="121"/>
    <m/>
    <n v="1"/>
    <n v="0"/>
    <s v="L"/>
    <n v="1"/>
    <n v="0"/>
    <s v="ImagePro Premier (A2)/28x_C2_25Feb2015"/>
    <n v="1"/>
  </r>
  <r>
    <s v="5AWO624"/>
    <s v="W"/>
    <s v="Coho"/>
    <n v="0"/>
    <m/>
    <x v="6"/>
    <m/>
    <m/>
    <d v="2015-06-24T00:00:00"/>
    <d v="2015-04-04T00:00:00"/>
    <x v="0"/>
    <n v="2015"/>
    <s v="Early"/>
    <n v="54"/>
    <n v="2.11"/>
    <n v="1.98"/>
    <n v="1.5"/>
    <n v="7.1000000000000002E-4"/>
    <n v="100.18"/>
    <n v="446.185"/>
    <n v="405.298"/>
    <n v="358.839"/>
    <n v="313.62599999999998"/>
    <n v="66"/>
    <n v="51"/>
    <n v="36"/>
    <n v="2.6714666666666664"/>
    <n v="0.41012365150502023"/>
    <n v="2.8843333333333323"/>
    <n v="0.42458184973741131"/>
    <n v="2.9430000000000005"/>
    <n v="0.37892281535953681"/>
    <m/>
    <m/>
    <n v="201.393"/>
    <n v="109.169"/>
    <n v="219.68700000000001"/>
    <n v="109.169"/>
    <m/>
    <m/>
    <m/>
    <n v="92.224000000000004"/>
    <m/>
    <m/>
    <m/>
    <n v="244.792"/>
    <n v="81"/>
    <n v="3.0167875"/>
    <n v="0.38793819466475338"/>
    <m/>
    <m/>
    <m/>
    <m/>
    <m/>
    <m/>
    <m/>
    <m/>
    <m/>
    <m/>
    <m/>
    <m/>
    <m/>
    <m/>
    <n v="81"/>
    <m/>
    <n v="1"/>
    <n v="0"/>
    <s v="L"/>
    <n v="1"/>
    <n v="0"/>
    <s v="ImagePro Premier (A2)/28x_C2_25Feb2015"/>
    <n v="1"/>
  </r>
  <r>
    <s v="7AWO624"/>
    <s v="W"/>
    <s v="Coho"/>
    <n v="0"/>
    <m/>
    <x v="6"/>
    <m/>
    <m/>
    <d v="2015-06-24T00:00:00"/>
    <d v="2015-03-14T00:00:00"/>
    <x v="0"/>
    <n v="2015"/>
    <s v="Early"/>
    <n v="87"/>
    <n v="6.44"/>
    <n v="6.13"/>
    <n v="1.95"/>
    <n v="1.14E-3"/>
    <n v="104.82"/>
    <n v="517.05200000000002"/>
    <n v="475.30500000000001"/>
    <n v="428.62799999999999"/>
    <n v="373.06599999999997"/>
    <n v="87"/>
    <n v="72"/>
    <n v="57"/>
    <n v="2.7815333333333334"/>
    <n v="0.38697579597006426"/>
    <n v="2.9660000000000002"/>
    <n v="0.5081269865720166"/>
    <n v="3.2126000000000001"/>
    <n v="0.56763786471177524"/>
    <m/>
    <m/>
    <n v="200.494"/>
    <n v="108.721"/>
    <n v="218.61099999999999"/>
    <n v="108.721"/>
    <m/>
    <m/>
    <m/>
    <n v="91.772999999999996"/>
    <m/>
    <m/>
    <m/>
    <n v="316.55799999999999"/>
    <n v="102"/>
    <n v="3.1051089108910905"/>
    <n v="0.48272341772467875"/>
    <m/>
    <m/>
    <m/>
    <m/>
    <m/>
    <m/>
    <m/>
    <m/>
    <m/>
    <m/>
    <m/>
    <m/>
    <m/>
    <m/>
    <n v="102"/>
    <s v="good sample"/>
    <n v="1"/>
    <n v="0"/>
    <s v="L"/>
    <n v="1"/>
    <n v="0"/>
    <s v="ImagePro Premier (A2)/28x_C2_25Feb2015"/>
    <n v="1"/>
  </r>
  <r>
    <s v="8AWO624"/>
    <s v="W"/>
    <s v="Coho"/>
    <n v="0"/>
    <m/>
    <x v="6"/>
    <m/>
    <m/>
    <d v="2015-06-24T00:00:00"/>
    <d v="2015-04-06T00:00:00"/>
    <x v="0"/>
    <n v="2015"/>
    <s v="Early"/>
    <n v="51"/>
    <n v="1.77"/>
    <n v="1.63"/>
    <n v="1.35"/>
    <n v="6.7000000000000002E-4"/>
    <n v="100.11"/>
    <n v="447.09"/>
    <n v="401.26799999999997"/>
    <n v="353.75299999999999"/>
    <n v="304.75"/>
    <n v="64"/>
    <n v="49"/>
    <n v="34"/>
    <n v="3.1178000000000003"/>
    <n v="0.35399963680368357"/>
    <n v="3.1362000000000001"/>
    <n v="0.29179154108417166"/>
    <n v="3.1806888888888882"/>
    <n v="0.27192051163247066"/>
    <m/>
    <m/>
    <n v="203.80500000000001"/>
    <n v="109.429"/>
    <n v="223.37799999999999"/>
    <n v="109.429"/>
    <m/>
    <m/>
    <m/>
    <n v="94.376000000000005"/>
    <m/>
    <m/>
    <m/>
    <n v="243.28499999999997"/>
    <n v="79"/>
    <n v="3.0845512820512817"/>
    <n v="0.28482205187116605"/>
    <m/>
    <m/>
    <m/>
    <m/>
    <m/>
    <m/>
    <m/>
    <m/>
    <m/>
    <m/>
    <m/>
    <m/>
    <m/>
    <m/>
    <n v="79"/>
    <m/>
    <n v="1"/>
    <n v="0"/>
    <s v="L"/>
    <n v="1"/>
    <n v="0"/>
    <s v="ImagePro Premier (A2)/28x_C2_25Feb2015"/>
    <n v="1"/>
  </r>
  <r>
    <s v="15AWO624"/>
    <s v="W"/>
    <s v="Coho"/>
    <n v="0"/>
    <m/>
    <x v="6"/>
    <m/>
    <m/>
    <d v="2015-06-24T00:00:00"/>
    <d v="2015-03-09T00:00:00"/>
    <x v="0"/>
    <n v="2015"/>
    <s v="Early"/>
    <n v="71"/>
    <n v="4.0999999999999996"/>
    <n v="3.81"/>
    <n v="1.8"/>
    <n v="9.5E-4"/>
    <n v="103.69"/>
    <n v="511.77300000000002"/>
    <n v="466.43799999999999"/>
    <n v="426.08300000000003"/>
    <n v="385.572"/>
    <n v="92"/>
    <n v="77"/>
    <n v="62"/>
    <n v="3.0107999999999993"/>
    <n v="0.35918045603846666"/>
    <n v="2.8479999999999994"/>
    <n v="0.36860145751578588"/>
    <n v="2.7868222222222223"/>
    <n v="0.32767786903998308"/>
    <m/>
    <m/>
    <n v="202.51400000000001"/>
    <n v="107.27"/>
    <n v="221.755"/>
    <n v="107.27"/>
    <m/>
    <m/>
    <m/>
    <n v="95.244000000000014"/>
    <m/>
    <m/>
    <m/>
    <n v="309.25900000000001"/>
    <n v="107"/>
    <n v="2.8826981132075469"/>
    <n v="0.33676984283636352"/>
    <m/>
    <m/>
    <m/>
    <m/>
    <m/>
    <m/>
    <m/>
    <m/>
    <m/>
    <m/>
    <m/>
    <m/>
    <m/>
    <m/>
    <n v="107"/>
    <m/>
    <n v="1"/>
    <n v="0"/>
    <s v="L"/>
    <n v="1"/>
    <n v="0"/>
    <s v="ImagePro Premier (A2)/28x_C2_25Feb2015"/>
    <n v="1"/>
  </r>
  <r>
    <s v="16AWO624"/>
    <s v="W"/>
    <s v="Coho"/>
    <n v="0"/>
    <m/>
    <x v="6"/>
    <m/>
    <m/>
    <d v="2015-06-24T00:00:00"/>
    <d v="2015-03-19T00:00:00"/>
    <x v="0"/>
    <n v="2015"/>
    <s v="Early"/>
    <n v="57"/>
    <n v="2.58"/>
    <n v="2.4300000000000002"/>
    <n v="1.65"/>
    <n v="8.1999999999999998E-4"/>
    <n v="107.17"/>
    <n v="482.36900000000003"/>
    <n v="442.27499999999998"/>
    <n v="399.11900000000003"/>
    <n v="360.666"/>
    <n v="82"/>
    <n v="67"/>
    <n v="52"/>
    <n v="2.6557333333333335"/>
    <n v="0.18582767234597702"/>
    <n v="2.7576666666666667"/>
    <n v="0.27551365903669728"/>
    <n v="2.6901111111111113"/>
    <n v="0.30713294591209805"/>
    <m/>
    <m/>
    <n v="202.88800000000001"/>
    <n v="110.92400000000001"/>
    <n v="225.24100000000001"/>
    <n v="110.92400000000001"/>
    <m/>
    <m/>
    <m/>
    <n v="91.963999999999999"/>
    <m/>
    <m/>
    <m/>
    <n v="279.48099999999999"/>
    <n v="97"/>
    <n v="2.8775312499999983"/>
    <n v="0.33063297995544977"/>
    <m/>
    <m/>
    <m/>
    <m/>
    <m/>
    <m/>
    <m/>
    <m/>
    <m/>
    <m/>
    <m/>
    <m/>
    <m/>
    <m/>
    <n v="97"/>
    <m/>
    <n v="1"/>
    <n v="0"/>
    <s v="L"/>
    <n v="1"/>
    <n v="0"/>
    <s v="ImagePro Premier (A2)/28x_C2_25Feb2015"/>
    <n v="1"/>
  </r>
  <r>
    <s v="17AWO624"/>
    <s v="W"/>
    <s v="Coho"/>
    <n v="0"/>
    <m/>
    <x v="6"/>
    <m/>
    <m/>
    <d v="2015-06-24T00:00:00"/>
    <d v="2015-02-22T00:00:00"/>
    <x v="0"/>
    <n v="2015"/>
    <s v="Early"/>
    <n v="72"/>
    <n v="5.0999999999999996"/>
    <n v="4.83"/>
    <n v="1.85"/>
    <n v="1.09E-3"/>
    <n v="110"/>
    <n v="558.04600000000005"/>
    <n v="515.85500000000002"/>
    <n v="474.95600000000002"/>
    <n v="434.791"/>
    <n v="107"/>
    <n v="92"/>
    <n v="77"/>
    <n v="2.7597999999999994"/>
    <n v="0.24930967547553043"/>
    <n v="2.7257666666666673"/>
    <n v="0.30766054775299423"/>
    <n v="2.7285555555555554"/>
    <n v="0.28971581338486185"/>
    <m/>
    <m/>
    <n v="200.19800000000001"/>
    <n v="109.627"/>
    <n v="220.405"/>
    <n v="109.627"/>
    <m/>
    <m/>
    <m/>
    <n v="90.571000000000012"/>
    <m/>
    <m/>
    <m/>
    <n v="357.84800000000007"/>
    <n v="122"/>
    <n v="2.9240495867768597"/>
    <n v="0.3374651303280452"/>
    <m/>
    <m/>
    <m/>
    <m/>
    <m/>
    <m/>
    <m/>
    <m/>
    <m/>
    <m/>
    <m/>
    <m/>
    <m/>
    <m/>
    <n v="122"/>
    <m/>
    <n v="1"/>
    <n v="0"/>
    <s v="L"/>
    <n v="1"/>
    <n v="0"/>
    <s v="ImagePro Premier (A2)/28x_C2_25Feb2015"/>
    <n v="1"/>
  </r>
  <r>
    <s v="3AEF630"/>
    <s v="W"/>
    <s v="Coho"/>
    <n v="0"/>
    <m/>
    <x v="7"/>
    <m/>
    <m/>
    <d v="2015-06-30T00:00:00"/>
    <d v="2015-03-21T00:00:00"/>
    <x v="0"/>
    <n v="2015"/>
    <s v="Early"/>
    <n v="73"/>
    <n v="4.17"/>
    <n v="3.81"/>
    <n v="1.65"/>
    <n v="8.4000000000000003E-4"/>
    <n v="103.99"/>
    <n v="472.87900000000002"/>
    <n v="438.68700000000001"/>
    <n v="399.71800000000002"/>
    <n v="359.64400000000001"/>
    <n v="86"/>
    <n v="71"/>
    <n v="56"/>
    <n v="2.2445333333333339"/>
    <n v="0.16064773648606204"/>
    <n v="2.4434666666666662"/>
    <n v="0.31961924905708572"/>
    <n v="2.5227777777777778"/>
    <n v="0.3205436354417644"/>
    <m/>
    <m/>
    <n v="202.67500000000001"/>
    <n v="108.071"/>
    <n v="225.05199999999999"/>
    <n v="108.071"/>
    <m/>
    <m/>
    <m/>
    <n v="94.604000000000013"/>
    <m/>
    <m/>
    <m/>
    <n v="270.20400000000001"/>
    <n v="101"/>
    <n v="2.6727700000000003"/>
    <n v="0.40213060984428717"/>
    <m/>
    <m/>
    <m/>
    <m/>
    <m/>
    <m/>
    <m/>
    <m/>
    <m/>
    <m/>
    <m/>
    <m/>
    <m/>
    <m/>
    <n v="101"/>
    <m/>
    <n v="1"/>
    <n v="0"/>
    <s v="L"/>
    <n v="1"/>
    <n v="0"/>
    <s v="ImagePro Premier (A2)/28x_C2_25Feb2015"/>
    <n v="1"/>
  </r>
  <r>
    <s v="5AEF630"/>
    <s v="W"/>
    <s v="Coho"/>
    <n v="0"/>
    <m/>
    <x v="7"/>
    <m/>
    <m/>
    <d v="2015-06-30T00:00:00"/>
    <d v="2015-03-15T00:00:00"/>
    <x v="0"/>
    <n v="2015"/>
    <s v="Early"/>
    <n v="84"/>
    <n v="6.64"/>
    <n v="6.49"/>
    <n v="1.75"/>
    <n v="9.2000000000000003E-4"/>
    <n v="102.31"/>
    <n v="503.58600000000001"/>
    <n v="464.45699999999999"/>
    <n v="420.02600000000001"/>
    <n v="379.834"/>
    <n v="92"/>
    <n v="77"/>
    <n v="62"/>
    <n v="2.5829333333333326"/>
    <n v="0.32221742142017723"/>
    <n v="2.7466999999999993"/>
    <n v="0.37209677550985376"/>
    <n v="2.7317999999999998"/>
    <n v="0.3385261236058964"/>
    <m/>
    <m/>
    <n v="206.899"/>
    <n v="110.018"/>
    <n v="224.749"/>
    <n v="110.018"/>
    <m/>
    <m/>
    <m/>
    <n v="96.881"/>
    <m/>
    <m/>
    <m/>
    <n v="296.68700000000001"/>
    <n v="107"/>
    <n v="2.7624622641509422"/>
    <n v="0.31302801257665297"/>
    <m/>
    <m/>
    <m/>
    <m/>
    <m/>
    <m/>
    <m/>
    <m/>
    <m/>
    <m/>
    <m/>
    <m/>
    <m/>
    <m/>
    <n v="107"/>
    <m/>
    <n v="1"/>
    <n v="0"/>
    <s v="L"/>
    <n v="1"/>
    <n v="0"/>
    <s v="ImagePro Premier (A2)/28x_C2_25Feb2015"/>
    <n v="1"/>
  </r>
  <r>
    <s v="6AEF630"/>
    <s v="W"/>
    <s v="Coho"/>
    <n v="0"/>
    <m/>
    <x v="7"/>
    <m/>
    <m/>
    <d v="2015-06-30T00:00:00"/>
    <d v="2015-03-14T00:00:00"/>
    <x v="0"/>
    <n v="2015"/>
    <s v="Early"/>
    <n v="75"/>
    <n v="4.54"/>
    <n v="4.3099999999999996"/>
    <n v="1.7"/>
    <n v="9.3000000000000005E-4"/>
    <n v="106.4"/>
    <n v="492.04300000000001"/>
    <n v="453.34"/>
    <n v="412.24"/>
    <n v="375.93299999999999"/>
    <n v="93"/>
    <n v="78"/>
    <n v="63"/>
    <n v="2.5467999999999997"/>
    <n v="0.33152293607359684"/>
    <n v="2.6347666666666663"/>
    <n v="0.32482203969445234"/>
    <n v="2.5657999999999994"/>
    <n v="0.31475745351851125"/>
    <m/>
    <m/>
    <n v="201.09200000000001"/>
    <n v="106.221"/>
    <n v="221.97900000000001"/>
    <n v="106.221"/>
    <m/>
    <m/>
    <m/>
    <n v="94.871000000000009"/>
    <m/>
    <m/>
    <m/>
    <n v="290.95100000000002"/>
    <n v="108"/>
    <n v="2.6918598130841116"/>
    <n v="0.34365865712224014"/>
    <m/>
    <m/>
    <m/>
    <m/>
    <m/>
    <m/>
    <m/>
    <m/>
    <m/>
    <m/>
    <m/>
    <m/>
    <m/>
    <m/>
    <n v="108"/>
    <m/>
    <n v="1"/>
    <n v="0"/>
    <s v="L"/>
    <n v="1"/>
    <n v="0"/>
    <s v="ImagePro Premier (A2)/28x_C2_25Feb2015"/>
    <n v="1"/>
  </r>
  <r>
    <s v="7AEF630"/>
    <s v="W"/>
    <s v="Coho"/>
    <n v="0"/>
    <m/>
    <x v="7"/>
    <m/>
    <m/>
    <d v="2015-06-30T00:00:00"/>
    <d v="2015-03-01T00:00:00"/>
    <x v="0"/>
    <n v="2015"/>
    <s v="Early"/>
    <n v="86"/>
    <n v="5.59"/>
    <n v="5.37"/>
    <n v="1.85"/>
    <n v="1.09E-3"/>
    <n v="102.6"/>
    <n v="532.44200000000001"/>
    <n v="497.83699999999999"/>
    <n v="455.27499999999998"/>
    <n v="412.976"/>
    <n v="106"/>
    <n v="91"/>
    <n v="76"/>
    <n v="2.3303999999999996"/>
    <n v="0.25294601343821554"/>
    <n v="2.5927000000000007"/>
    <n v="0.40207257450914297"/>
    <n v="2.6632444444444459"/>
    <n v="0.36417117326105364"/>
    <m/>
    <m/>
    <n v="206.602"/>
    <n v="109.63"/>
    <n v="229.39"/>
    <n v="109.63"/>
    <m/>
    <m/>
    <m/>
    <n v="96.972000000000008"/>
    <m/>
    <m/>
    <m/>
    <n v="325.84000000000003"/>
    <n v="121"/>
    <n v="2.6902499999999989"/>
    <n v="0.35865175286333506"/>
    <m/>
    <m/>
    <m/>
    <m/>
    <m/>
    <m/>
    <m/>
    <m/>
    <m/>
    <m/>
    <m/>
    <m/>
    <m/>
    <m/>
    <n v="121"/>
    <m/>
    <n v="1"/>
    <n v="0"/>
    <s v="L"/>
    <n v="1"/>
    <n v="0"/>
    <s v="ImagePro Premier (A2)/28x_C2_25Feb2015"/>
    <n v="1"/>
  </r>
  <r>
    <s v="8AEF630"/>
    <s v="W"/>
    <s v="Coho"/>
    <n v="0"/>
    <m/>
    <x v="7"/>
    <m/>
    <m/>
    <d v="2015-06-30T00:00:00"/>
    <d v="2015-03-16T00:00:00"/>
    <x v="0"/>
    <n v="2015"/>
    <s v="Early"/>
    <n v="84"/>
    <n v="5.39"/>
    <n v="5.12"/>
    <n v="1.75"/>
    <n v="9.2000000000000003E-4"/>
    <n v="109.97"/>
    <n v="479.92399999999998"/>
    <n v="442.178"/>
    <n v="403.72800000000001"/>
    <n v="366.38499999999999"/>
    <n v="91"/>
    <n v="76"/>
    <n v="61"/>
    <n v="2.4946000000000002"/>
    <n v="0.26904057049342323"/>
    <n v="2.5289666666666668"/>
    <n v="0.3023304293413846"/>
    <n v="2.5119333333333329"/>
    <n v="0.28037818615707361"/>
    <m/>
    <m/>
    <n v="204.482"/>
    <n v="105.036"/>
    <n v="227.07900000000001"/>
    <n v="105.036"/>
    <m/>
    <m/>
    <m/>
    <n v="99.445999999999998"/>
    <m/>
    <m/>
    <m/>
    <n v="275.44200000000001"/>
    <n v="106"/>
    <n v="2.5873142857142857"/>
    <n v="0.3450039106323991"/>
    <m/>
    <m/>
    <m/>
    <m/>
    <m/>
    <m/>
    <m/>
    <m/>
    <m/>
    <m/>
    <m/>
    <m/>
    <m/>
    <m/>
    <n v="106"/>
    <m/>
    <n v="1"/>
    <n v="0"/>
    <s v="L"/>
    <n v="1"/>
    <n v="0"/>
    <s v="ImagePro Premier (A2)/28x_C2_25Feb2015"/>
    <n v="1"/>
  </r>
  <r>
    <s v="9AEF630"/>
    <s v="W"/>
    <s v="Coho"/>
    <n v="0"/>
    <m/>
    <x v="7"/>
    <m/>
    <m/>
    <d v="2015-06-30T00:00:00"/>
    <d v="2015-04-15T00:00:00"/>
    <x v="0"/>
    <n v="2015"/>
    <s v="Early"/>
    <n v="62"/>
    <n v="2.44"/>
    <n v="2.23"/>
    <n v="1.45"/>
    <n v="6.4000000000000005E-4"/>
    <n v="104.75"/>
    <n v="440.97699999999998"/>
    <n v="394.02100000000002"/>
    <n v="346.28"/>
    <n v="298.18799999999999"/>
    <n v="61"/>
    <n v="46"/>
    <n v="31"/>
    <n v="3.1438666666666664"/>
    <n v="0.39812343144641593"/>
    <n v="3.1438666666666664"/>
    <n v="0.29397275657651578"/>
    <n v="3.1736444444444447"/>
    <n v="0.31342435331755136"/>
    <m/>
    <m/>
    <n v="204.37100000000001"/>
    <n v="106.279"/>
    <n v="225.66399999999999"/>
    <n v="106.279"/>
    <m/>
    <m/>
    <m/>
    <n v="98.092000000000013"/>
    <m/>
    <m/>
    <m/>
    <n v="236.60599999999997"/>
    <n v="76"/>
    <n v="3.1130533333333337"/>
    <n v="0.30244404858175433"/>
    <m/>
    <m/>
    <m/>
    <m/>
    <m/>
    <m/>
    <m/>
    <m/>
    <m/>
    <m/>
    <m/>
    <m/>
    <m/>
    <m/>
    <n v="76"/>
    <m/>
    <n v="1"/>
    <n v="0"/>
    <s v="L"/>
    <n v="1"/>
    <n v="0"/>
    <s v="ImagePro Premier (A2)/28x_C2_25Feb2015"/>
    <n v="1"/>
  </r>
  <r>
    <s v="10AEF630"/>
    <s v="W"/>
    <s v="Coho"/>
    <n v="0"/>
    <m/>
    <x v="7"/>
    <m/>
    <m/>
    <d v="2015-06-30T00:00:00"/>
    <d v="2015-03-25T00:00:00"/>
    <x v="0"/>
    <n v="2015"/>
    <s v="Early"/>
    <n v="76"/>
    <n v="4.1100000000000003"/>
    <n v="3.88"/>
    <n v="1.8"/>
    <n v="9.2000000000000003E-4"/>
    <n v="105.52"/>
    <n v="467.78699999999998"/>
    <n v="427.411"/>
    <n v="386.96800000000002"/>
    <n v="349.00099999999998"/>
    <n v="82"/>
    <n v="67"/>
    <n v="52"/>
    <n v="2.6498666666666675"/>
    <n v="0.30555449985386718"/>
    <n v="2.6823999999999999"/>
    <n v="0.24786141845519377"/>
    <n v="2.6343333333333327"/>
    <n v="0.25216237553680293"/>
    <m/>
    <m/>
    <n v="204.95"/>
    <n v="105.739"/>
    <n v="223.376"/>
    <n v="105.739"/>
    <m/>
    <m/>
    <m/>
    <n v="99.210999999999984"/>
    <m/>
    <m/>
    <m/>
    <n v="262.83699999999999"/>
    <n v="97"/>
    <n v="2.7037395833333329"/>
    <n v="0.29645808241165084"/>
    <m/>
    <m/>
    <m/>
    <m/>
    <m/>
    <m/>
    <m/>
    <m/>
    <m/>
    <m/>
    <m/>
    <m/>
    <m/>
    <m/>
    <n v="97"/>
    <m/>
    <n v="1"/>
    <n v="0"/>
    <s v="L"/>
    <n v="1"/>
    <n v="0"/>
    <s v="ImagePro Premier (A2)/28x_C2_25Feb2015"/>
    <n v="1"/>
  </r>
  <r>
    <s v="12AEF630"/>
    <s v="W"/>
    <s v="Coho"/>
    <n v="0"/>
    <m/>
    <x v="7"/>
    <m/>
    <m/>
    <d v="2015-06-30T00:00:00"/>
    <d v="2015-04-07T00:00:00"/>
    <x v="0"/>
    <n v="2015"/>
    <s v="Early"/>
    <n v="59"/>
    <n v="2.63"/>
    <n v="2.4"/>
    <n v="1.55"/>
    <n v="6.3000000000000003E-4"/>
    <n v="103.26"/>
    <n v="441.22500000000002"/>
    <n v="402.202"/>
    <n v="359.34300000000002"/>
    <n v="315.78399999999999"/>
    <n v="69"/>
    <n v="54"/>
    <n v="39"/>
    <n v="2.5837333333333334"/>
    <n v="0.23340230953278535"/>
    <n v="2.7576333333333323"/>
    <n v="0.4099985267705572"/>
    <n v="2.7862666666666667"/>
    <n v="0.37801072615854586"/>
    <m/>
    <m/>
    <n v="209.21600000000001"/>
    <n v="105.45099999999999"/>
    <n v="229.25299999999999"/>
    <n v="105.45099999999999"/>
    <m/>
    <m/>
    <m/>
    <n v="103.76500000000001"/>
    <m/>
    <m/>
    <m/>
    <n v="232.00900000000001"/>
    <n v="84"/>
    <n v="2.7600481927710852"/>
    <n v="0.34357662913556092"/>
    <m/>
    <m/>
    <m/>
    <m/>
    <m/>
    <m/>
    <m/>
    <m/>
    <m/>
    <m/>
    <m/>
    <m/>
    <m/>
    <m/>
    <n v="84"/>
    <s v="good sample"/>
    <n v="1"/>
    <n v="0"/>
    <s v="L"/>
    <n v="1"/>
    <n v="0"/>
    <s v="ImagePro Premier (A2)/28x_C2_25Feb2015"/>
    <n v="1"/>
  </r>
  <r>
    <s v="19AEF630"/>
    <s v="W"/>
    <s v="Coho"/>
    <n v="0"/>
    <m/>
    <x v="7"/>
    <m/>
    <m/>
    <d v="2015-06-30T00:00:00"/>
    <d v="2015-03-07T00:00:00"/>
    <x v="0"/>
    <n v="2015"/>
    <s v="Early"/>
    <n v="77"/>
    <n v="5.19"/>
    <n v="5.03"/>
    <n v="1.85"/>
    <n v="1.07E-3"/>
    <n v="100.14"/>
    <n v="511.84800000000001"/>
    <n v="471.87599999999998"/>
    <n v="430.44299999999998"/>
    <n v="389.73399999999998"/>
    <n v="100"/>
    <n v="85"/>
    <n v="70"/>
    <n v="2.7405333333333335"/>
    <n v="0.30368025164322748"/>
    <n v="2.7627666666666659"/>
    <n v="0.30714106422511661"/>
    <n v="2.7228444444444446"/>
    <n v="0.34509471397887154"/>
    <m/>
    <m/>
    <n v="202.143"/>
    <n v="106.71899999999999"/>
    <n v="222.15100000000001"/>
    <n v="106.71899999999999"/>
    <m/>
    <m/>
    <m/>
    <n v="95.424000000000007"/>
    <m/>
    <m/>
    <m/>
    <n v="309.70500000000004"/>
    <n v="115"/>
    <n v="2.7013771929824553"/>
    <n v="0.30050407180994509"/>
    <m/>
    <m/>
    <m/>
    <m/>
    <m/>
    <m/>
    <m/>
    <m/>
    <m/>
    <m/>
    <m/>
    <m/>
    <m/>
    <m/>
    <n v="115"/>
    <m/>
    <n v="1"/>
    <n v="0"/>
    <s v="L"/>
    <n v="1"/>
    <n v="0"/>
    <s v="ImagePro Premier (A2)/28x_C2_25Feb2015"/>
    <n v="1"/>
  </r>
  <r>
    <s v="1ASW709"/>
    <s v="W"/>
    <s v="Coho"/>
    <n v="0"/>
    <m/>
    <x v="8"/>
    <m/>
    <m/>
    <d v="2015-07-09T00:00:00"/>
    <d v="2015-03-13T00:00:00"/>
    <x v="1"/>
    <n v="2015"/>
    <s v="Early"/>
    <n v="85"/>
    <n v="7.34"/>
    <n v="6.86"/>
    <n v="2.2000000000000002"/>
    <n v="1.2899999999999999E-3"/>
    <n v="105.07"/>
    <n v="559.79399999999998"/>
    <n v="523.08399999999995"/>
    <n v="486.60899999999998"/>
    <n v="439.18599999999998"/>
    <n v="103"/>
    <n v="88"/>
    <n v="73"/>
    <n v="2.4821999999999997"/>
    <n v="0.29174651424040909"/>
    <n v="2.4742999999999995"/>
    <n v="0.34227919134471224"/>
    <n v="2.7003999999999992"/>
    <n v="0.45163890443583465"/>
    <m/>
    <m/>
    <n v="211.08099999999999"/>
    <n v="111.039"/>
    <n v="232.61799999999999"/>
    <n v="111.039"/>
    <m/>
    <m/>
    <m/>
    <n v="100.04199999999999"/>
    <m/>
    <m/>
    <m/>
    <n v="348.71299999999997"/>
    <n v="118"/>
    <n v="2.9592649572649581"/>
    <n v="0.44427192265707821"/>
    <m/>
    <m/>
    <m/>
    <m/>
    <m/>
    <m/>
    <m/>
    <m/>
    <m/>
    <m/>
    <m/>
    <m/>
    <m/>
    <m/>
    <n v="118"/>
    <s v="good sample"/>
    <n v="1"/>
    <n v="0"/>
    <s v="L"/>
    <n v="1"/>
    <n v="0"/>
    <s v="ImagePro Premier (A2)/28x_C2_25Feb2015"/>
    <n v="1"/>
  </r>
  <r>
    <s v="2ASW709"/>
    <s v="W"/>
    <s v="Coho"/>
    <n v="0"/>
    <m/>
    <x v="8"/>
    <m/>
    <m/>
    <d v="2015-07-09T00:00:00"/>
    <d v="2015-03-23T00:00:00"/>
    <x v="1"/>
    <n v="2015"/>
    <s v="Early"/>
    <n v="84"/>
    <n v="6.83"/>
    <n v="6.45"/>
    <n v="2.0499999999999998"/>
    <n v="1.25E-3"/>
    <n v="105.78"/>
    <n v="497.26600000000002"/>
    <n v="458.202"/>
    <n v="423.113"/>
    <n v="384.91699999999997"/>
    <n v="93"/>
    <n v="78"/>
    <n v="63"/>
    <n v="2.5810000000000004"/>
    <n v="0.42218445528668436"/>
    <n v="2.4744333333333328"/>
    <n v="0.36448855838751004"/>
    <n v="2.5061333333333335"/>
    <n v="0.32886593012959209"/>
    <m/>
    <m/>
    <n v="202.81800000000001"/>
    <n v="107.514"/>
    <n v="222.93"/>
    <n v="107.514"/>
    <m/>
    <m/>
    <m/>
    <n v="95.304000000000016"/>
    <m/>
    <m/>
    <m/>
    <n v="294.44799999999998"/>
    <n v="108"/>
    <n v="2.7316542056074771"/>
    <n v="0.35458309569269819"/>
    <m/>
    <m/>
    <m/>
    <m/>
    <m/>
    <m/>
    <m/>
    <m/>
    <m/>
    <m/>
    <m/>
    <m/>
    <m/>
    <m/>
    <n v="108"/>
    <s v="*Angie"/>
    <n v="1"/>
    <n v="0"/>
    <s v="L"/>
    <n v="1"/>
    <n v="0"/>
    <s v="ImagePro Premier (A2)/28x_C2_25Feb2015"/>
    <n v="1"/>
  </r>
  <r>
    <s v="3ASW709"/>
    <s v="W"/>
    <s v="Coho"/>
    <n v="0"/>
    <m/>
    <x v="8"/>
    <m/>
    <m/>
    <d v="2015-07-09T00:00:00"/>
    <d v="2015-03-08T00:00:00"/>
    <x v="1"/>
    <n v="2015"/>
    <s v="Early"/>
    <n v="75"/>
    <n v="4.5999999999999996"/>
    <n v="4.45"/>
    <n v="1.75"/>
    <n v="9.7000000000000005E-4"/>
    <n v="100.11"/>
    <n v="596.25099999999998"/>
    <n v="549.79600000000005"/>
    <n v="505.452"/>
    <n v="450.36599999999999"/>
    <n v="108"/>
    <n v="93"/>
    <n v="78"/>
    <n v="3.0952000000000002"/>
    <n v="0.27401595365442294"/>
    <n v="3.0658666666666661"/>
    <n v="0.36213169002386797"/>
    <n v="3.2506222222222227"/>
    <n v="0.45484519288978681"/>
    <m/>
    <m/>
    <n v="206.95400000000001"/>
    <n v="112.786"/>
    <n v="228.017"/>
    <n v="112.786"/>
    <m/>
    <m/>
    <m/>
    <n v="94.168000000000006"/>
    <m/>
    <m/>
    <m/>
    <n v="389.29699999999997"/>
    <n v="123"/>
    <n v="3.1651147540983624"/>
    <n v="0.4216793501298694"/>
    <m/>
    <m/>
    <m/>
    <m/>
    <m/>
    <m/>
    <m/>
    <m/>
    <m/>
    <m/>
    <m/>
    <m/>
    <m/>
    <m/>
    <n v="123"/>
    <s v="good sample"/>
    <n v="1"/>
    <n v="0"/>
    <s v="L"/>
    <n v="1"/>
    <n v="0"/>
    <s v="ImagePro Premier (A2)/28x_C2_25Feb2015"/>
    <n v="1"/>
  </r>
  <r>
    <s v="4ASW709"/>
    <s v="W"/>
    <s v="Coho"/>
    <n v="0"/>
    <m/>
    <x v="8"/>
    <m/>
    <m/>
    <d v="2015-07-09T00:00:00"/>
    <d v="2015-03-16T00:00:00"/>
    <x v="1"/>
    <n v="2015"/>
    <s v="Early"/>
    <n v="89"/>
    <n v="8.3000000000000007"/>
    <n v="7.95"/>
    <n v="2"/>
    <n v="1.1999999999999999E-3"/>
    <n v="100.78"/>
    <n v="524.12099999999998"/>
    <n v="485.03500000000003"/>
    <n v="445.43"/>
    <n v="403.87"/>
    <n v="100"/>
    <n v="85"/>
    <n v="70"/>
    <n v="2.6034000000000002"/>
    <n v="0.25353833184409363"/>
    <n v="2.6393333333333331"/>
    <n v="0.26080846894083853"/>
    <n v="2.6986444444444451"/>
    <n v="0.27368280873664641"/>
    <m/>
    <m/>
    <n v="202.48400000000001"/>
    <n v="109.452"/>
    <n v="220.14"/>
    <n v="109.452"/>
    <m/>
    <m/>
    <m/>
    <n v="93.032000000000011"/>
    <m/>
    <m/>
    <m/>
    <n v="321.63699999999994"/>
    <n v="115"/>
    <n v="2.8024298245614041"/>
    <n v="0.29967973965428418"/>
    <m/>
    <m/>
    <m/>
    <m/>
    <m/>
    <m/>
    <m/>
    <m/>
    <m/>
    <m/>
    <m/>
    <m/>
    <m/>
    <m/>
    <n v="115"/>
    <m/>
    <n v="1"/>
    <n v="0"/>
    <s v="L"/>
    <n v="1"/>
    <n v="0"/>
    <s v="ImagePro Premier (A2)/28x_C2_25Feb2015"/>
    <n v="1"/>
  </r>
  <r>
    <s v="5ASW709"/>
    <s v="W"/>
    <s v="Coho"/>
    <n v="0"/>
    <m/>
    <x v="8"/>
    <m/>
    <m/>
    <d v="2015-07-09T00:00:00"/>
    <d v="2015-03-14T00:00:00"/>
    <x v="1"/>
    <n v="2015"/>
    <s v="Early"/>
    <n v="74"/>
    <n v="4.5999999999999996"/>
    <n v="4.4000000000000004"/>
    <n v="1.9"/>
    <n v="9.8999999999999999E-4"/>
    <n v="105.59"/>
    <n v="537.66800000000001"/>
    <n v="503.399"/>
    <n v="463.75700000000001"/>
    <n v="415.363"/>
    <n v="102"/>
    <n v="87"/>
    <n v="72"/>
    <n v="2.2860000000000005"/>
    <n v="0.30442639269850985"/>
    <n v="2.4866666666666659"/>
    <n v="0.40788236415480178"/>
    <n v="2.7277111111111116"/>
    <n v="0.50278599379412947"/>
    <m/>
    <m/>
    <n v="200.17400000000001"/>
    <n v="110.71899999999999"/>
    <n v="219.55699999999999"/>
    <n v="110.71899999999999"/>
    <m/>
    <m/>
    <m/>
    <n v="89.455000000000013"/>
    <m/>
    <m/>
    <m/>
    <n v="337.49400000000003"/>
    <n v="117"/>
    <n v="2.8900000000000015"/>
    <n v="0.39778169673938013"/>
    <m/>
    <m/>
    <m/>
    <m/>
    <m/>
    <m/>
    <m/>
    <m/>
    <m/>
    <m/>
    <m/>
    <m/>
    <m/>
    <m/>
    <n v="117"/>
    <s v="good sample"/>
    <n v="1"/>
    <n v="0"/>
    <s v="L"/>
    <n v="1"/>
    <n v="0"/>
    <s v="ImagePro Premier (A2)/28x_C2_25Feb2015"/>
    <n v="1"/>
  </r>
  <r>
    <s v="7ASW709"/>
    <s v="W"/>
    <s v="Coho"/>
    <n v="0"/>
    <m/>
    <x v="8"/>
    <m/>
    <m/>
    <d v="2015-07-09T00:00:00"/>
    <m/>
    <x v="1"/>
    <n v="2015"/>
    <s v="Early"/>
    <n v="83"/>
    <n v="6.46"/>
    <n v="6.07"/>
    <n v="2"/>
    <n v="1.01E-3"/>
    <m/>
    <m/>
    <m/>
    <m/>
    <m/>
    <m/>
    <m/>
    <m/>
    <m/>
    <m/>
    <m/>
    <m/>
    <m/>
    <m/>
    <m/>
    <m/>
    <m/>
    <m/>
    <m/>
    <m/>
    <m/>
    <m/>
    <m/>
    <m/>
    <m/>
    <m/>
    <m/>
    <m/>
    <m/>
    <m/>
    <m/>
    <m/>
    <m/>
    <m/>
    <m/>
    <m/>
    <m/>
    <m/>
    <m/>
    <m/>
    <m/>
    <m/>
    <m/>
    <m/>
    <m/>
    <m/>
    <s v="(L) otolith vaterite-not processed"/>
    <n v="0"/>
    <n v="0"/>
    <m/>
    <n v="0"/>
    <n v="0"/>
    <s v="ImagePro Premier (A2)/28x_C2_25Feb2015"/>
    <n v="0"/>
  </r>
  <r>
    <s v="8ASW709"/>
    <s v="W"/>
    <s v="Coho"/>
    <n v="0"/>
    <m/>
    <x v="8"/>
    <m/>
    <m/>
    <d v="2015-07-09T00:00:00"/>
    <d v="2015-04-03T00:00:00"/>
    <x v="1"/>
    <n v="2015"/>
    <s v="Early"/>
    <n v="78"/>
    <n v="4.99"/>
    <n v="4.7"/>
    <n v="1.9"/>
    <n v="1.1000000000000001E-3"/>
    <n v="110"/>
    <n v="475.87299999999999"/>
    <n v="439.52800000000002"/>
    <n v="402.79199999999997"/>
    <n v="359.28300000000002"/>
    <n v="82"/>
    <n v="67"/>
    <n v="52"/>
    <n v="2.4107333333333334"/>
    <n v="0.29474116166723768"/>
    <n v="2.4428666666666659"/>
    <n v="0.35509947448794404"/>
    <n v="2.6069111111111107"/>
    <n v="0.41282506873219171"/>
    <m/>
    <m/>
    <n v="208.26400000000001"/>
    <n v="110.976"/>
    <n v="225.78899999999999"/>
    <n v="110.976"/>
    <m/>
    <m/>
    <m/>
    <n v="97.288000000000011"/>
    <m/>
    <m/>
    <m/>
    <n v="267.60899999999998"/>
    <n v="97"/>
    <n v="2.7637291666666663"/>
    <n v="0.38742397499833664"/>
    <m/>
    <m/>
    <m/>
    <m/>
    <m/>
    <m/>
    <m/>
    <m/>
    <m/>
    <m/>
    <m/>
    <m/>
    <m/>
    <m/>
    <n v="97"/>
    <s v="*Angie"/>
    <n v="1"/>
    <n v="0"/>
    <s v="L"/>
    <n v="1"/>
    <n v="0"/>
    <s v="ImagePro Premier (A2)/28x_C2_25Feb2015"/>
    <n v="1"/>
  </r>
  <r>
    <s v="15ASW709"/>
    <s v="W"/>
    <s v="Coho"/>
    <n v="0"/>
    <m/>
    <x v="8"/>
    <m/>
    <m/>
    <d v="2015-07-09T00:00:00"/>
    <d v="2015-03-20T00:00:00"/>
    <x v="1"/>
    <n v="2015"/>
    <s v="Early"/>
    <n v="79"/>
    <n v="6"/>
    <n v="5.83"/>
    <n v="1.85"/>
    <n v="9.3999999999999997E-4"/>
    <n v="109.94"/>
    <n v="532.07100000000003"/>
    <n v="497.06400000000002"/>
    <n v="456.36500000000001"/>
    <n v="406.43"/>
    <n v="96"/>
    <n v="81"/>
    <n v="66"/>
    <n v="2.3598666666666666"/>
    <n v="0.19456099545484687"/>
    <n v="2.5626666666666669"/>
    <n v="0.38625901023601089"/>
    <n v="2.8166222222222217"/>
    <n v="0.53520948697636406"/>
    <m/>
    <m/>
    <n v="207.85900000000001"/>
    <n v="107.22"/>
    <n v="227.23500000000001"/>
    <n v="107.22"/>
    <m/>
    <m/>
    <m/>
    <n v="100.63900000000001"/>
    <m/>
    <m/>
    <m/>
    <n v="324.21199999999999"/>
    <n v="111"/>
    <n v="2.9309636363636358"/>
    <n v="0.44748538856311376"/>
    <m/>
    <m/>
    <m/>
    <m/>
    <m/>
    <m/>
    <m/>
    <m/>
    <m/>
    <m/>
    <m/>
    <m/>
    <m/>
    <m/>
    <n v="111"/>
    <m/>
    <n v="1"/>
    <n v="0"/>
    <s v="L"/>
    <n v="1"/>
    <n v="0"/>
    <s v="ImagePro Premier (A2)/28x_C2_25Feb2015"/>
    <n v="1"/>
  </r>
  <r>
    <s v="17ASW709"/>
    <s v="W"/>
    <s v="Coho"/>
    <n v="0"/>
    <m/>
    <x v="8"/>
    <m/>
    <m/>
    <d v="2015-07-09T00:00:00"/>
    <m/>
    <x v="1"/>
    <n v="2015"/>
    <s v="Early"/>
    <n v="76"/>
    <n v="5.18"/>
    <n v="5.0199999999999996"/>
    <n v="1.9"/>
    <n v="1.01E-3"/>
    <n v="109.9"/>
    <m/>
    <m/>
    <m/>
    <m/>
    <m/>
    <m/>
    <m/>
    <m/>
    <m/>
    <m/>
    <m/>
    <m/>
    <m/>
    <m/>
    <m/>
    <m/>
    <m/>
    <m/>
    <m/>
    <m/>
    <m/>
    <m/>
    <m/>
    <m/>
    <m/>
    <m/>
    <m/>
    <m/>
    <m/>
    <m/>
    <m/>
    <m/>
    <m/>
    <m/>
    <m/>
    <m/>
    <m/>
    <m/>
    <m/>
    <m/>
    <m/>
    <m/>
    <m/>
    <m/>
    <m/>
    <s v="(L) cannot use: uneven growth, No (R) otolith"/>
    <n v="1"/>
    <n v="0"/>
    <s v="L"/>
    <n v="0"/>
    <n v="0"/>
    <s v="ImagePro Premier (A2)/28x_C2_25Feb2015"/>
    <n v="1"/>
  </r>
  <r>
    <s v="20ASW709"/>
    <s v="W"/>
    <s v="Coho"/>
    <n v="0"/>
    <m/>
    <x v="8"/>
    <m/>
    <m/>
    <d v="2015-07-09T00:00:00"/>
    <m/>
    <x v="1"/>
    <n v="2015"/>
    <s v="Early"/>
    <n v="82"/>
    <n v="5.98"/>
    <n v="5.69"/>
    <n v="1.9"/>
    <n v="1.0300000000000001E-3"/>
    <m/>
    <m/>
    <m/>
    <m/>
    <m/>
    <m/>
    <m/>
    <m/>
    <m/>
    <m/>
    <m/>
    <m/>
    <m/>
    <m/>
    <m/>
    <m/>
    <m/>
    <m/>
    <m/>
    <m/>
    <m/>
    <m/>
    <m/>
    <m/>
    <m/>
    <m/>
    <m/>
    <m/>
    <m/>
    <m/>
    <m/>
    <m/>
    <m/>
    <m/>
    <m/>
    <m/>
    <m/>
    <m/>
    <m/>
    <m/>
    <m/>
    <m/>
    <m/>
    <m/>
    <m/>
    <m/>
    <s v="(L) cannot use: otolith fell off of slide during processing"/>
    <n v="1"/>
    <n v="0"/>
    <s v="L"/>
    <n v="0"/>
    <n v="0"/>
    <s v="ImagePro Premier (A2)/28x_C2_25Feb2015"/>
    <n v="1"/>
  </r>
  <r>
    <s v="11AMA715"/>
    <s v="W"/>
    <s v="Coho"/>
    <n v="0"/>
    <m/>
    <x v="9"/>
    <m/>
    <m/>
    <d v="2015-07-15T00:00:00"/>
    <d v="2015-03-22T00:00:00"/>
    <x v="1"/>
    <n v="2015"/>
    <s v="Early"/>
    <n v="68"/>
    <n v="3.46"/>
    <n v="3.37"/>
    <n v="1.75"/>
    <n v="8.7000000000000001E-4"/>
    <n v="100.06"/>
    <n v="528.57500000000005"/>
    <n v="491.33499999999998"/>
    <n v="450.06400000000002"/>
    <n v="406.95800000000003"/>
    <n v="100"/>
    <n v="85"/>
    <n v="70"/>
    <n v="2.541266666666667"/>
    <n v="0.30186550142800223"/>
    <n v="2.6488"/>
    <n v="0.30171080009928664"/>
    <n v="2.7148444444444446"/>
    <n v="0.28736427274893417"/>
    <m/>
    <m/>
    <n v="206.85499999999999"/>
    <n v="114.851"/>
    <n v="224.09299999999999"/>
    <n v="114.851"/>
    <m/>
    <m/>
    <m/>
    <n v="92.003999999999991"/>
    <m/>
    <m/>
    <m/>
    <n v="321.72000000000003"/>
    <n v="115"/>
    <n v="2.8066666666666666"/>
    <n v="0.34242957202819913"/>
    <m/>
    <m/>
    <m/>
    <m/>
    <m/>
    <m/>
    <m/>
    <m/>
    <m/>
    <m/>
    <m/>
    <m/>
    <m/>
    <m/>
    <n v="115"/>
    <s v="good sample"/>
    <n v="1"/>
    <n v="0"/>
    <s v="L"/>
    <n v="1"/>
    <n v="0"/>
    <s v="ImagePro Premier (A2)/28x_C2_25Feb2015"/>
    <n v="1"/>
  </r>
  <r>
    <s v="12AMA715"/>
    <s v="W"/>
    <s v="Coho"/>
    <n v="0"/>
    <m/>
    <x v="9"/>
    <m/>
    <m/>
    <d v="2015-07-15T00:00:00"/>
    <d v="2015-03-29T00:00:00"/>
    <x v="1"/>
    <n v="2015"/>
    <s v="Early"/>
    <n v="69"/>
    <n v="3.73"/>
    <n v="3.62"/>
    <n v="1.8"/>
    <n v="1.01E-3"/>
    <n v="100.05"/>
    <n v="509.21300000000002"/>
    <n v="471.786"/>
    <n v="433.31299999999999"/>
    <n v="392.50099999999998"/>
    <n v="93"/>
    <n v="78"/>
    <n v="63"/>
    <n v="2.5075999999999996"/>
    <n v="0.21193287346974476"/>
    <n v="2.5178000000000003"/>
    <n v="0.24156278544168353"/>
    <n v="2.594088888888888"/>
    <n v="0.29064519311840104"/>
    <m/>
    <m/>
    <n v="206.04499999999999"/>
    <n v="111.23399999999999"/>
    <n v="230.13900000000001"/>
    <n v="111.23399999999999"/>
    <m/>
    <m/>
    <m/>
    <n v="94.810999999999993"/>
    <m/>
    <m/>
    <m/>
    <n v="303.16800000000001"/>
    <n v="108"/>
    <n v="2.8066074766355156"/>
    <n v="0.37218114774396421"/>
    <m/>
    <m/>
    <m/>
    <m/>
    <m/>
    <m/>
    <m/>
    <m/>
    <m/>
    <m/>
    <m/>
    <m/>
    <m/>
    <m/>
    <n v="108"/>
    <m/>
    <n v="1"/>
    <n v="0"/>
    <s v="L"/>
    <n v="1"/>
    <n v="0"/>
    <s v="ImagePro Premier (A2)/28x_C2_25Feb2015"/>
    <n v="1"/>
  </r>
  <r>
    <s v="13AMA715"/>
    <s v="W"/>
    <s v="Coho"/>
    <n v="0"/>
    <m/>
    <x v="9"/>
    <m/>
    <m/>
    <d v="2015-07-15T00:00:00"/>
    <d v="2015-03-25T00:00:00"/>
    <x v="1"/>
    <n v="2015"/>
    <s v="Early"/>
    <n v="77"/>
    <n v="4.17"/>
    <n v="4.0999999999999996"/>
    <n v="1.8"/>
    <n v="1.01E-3"/>
    <n v="108.84"/>
    <n v="536.40700000000004"/>
    <n v="494.80900000000003"/>
    <n v="453.68200000000002"/>
    <n v="409.012"/>
    <n v="97"/>
    <n v="82"/>
    <n v="67"/>
    <n v="2.8021333333333334"/>
    <n v="0.38208467024743942"/>
    <n v="2.7827333333333328"/>
    <n v="0.3322423225893143"/>
    <n v="2.8388"/>
    <n v="0.3191137300826683"/>
    <m/>
    <m/>
    <n v="205.11600000000001"/>
    <n v="115.518"/>
    <n v="222.58099999999999"/>
    <n v="115.518"/>
    <m/>
    <m/>
    <m/>
    <n v="89.598000000000013"/>
    <m/>
    <m/>
    <m/>
    <n v="331.29100000000005"/>
    <n v="112"/>
    <n v="2.9648378378378393"/>
    <n v="0.35575483234538385"/>
    <m/>
    <m/>
    <m/>
    <m/>
    <m/>
    <m/>
    <m/>
    <m/>
    <m/>
    <m/>
    <m/>
    <m/>
    <m/>
    <m/>
    <n v="112"/>
    <m/>
    <n v="1"/>
    <n v="0"/>
    <s v="L"/>
    <n v="1"/>
    <n v="0"/>
    <s v="ImagePro Premier (A2)/28x_C2_25Feb2015"/>
    <n v="1"/>
  </r>
  <r>
    <s v="1ASW917"/>
    <s v="W"/>
    <s v="Coho"/>
    <n v="0"/>
    <m/>
    <x v="8"/>
    <m/>
    <m/>
    <d v="2015-09-17T00:00:00"/>
    <d v="2015-04-18T00:00:00"/>
    <x v="2"/>
    <n v="2015"/>
    <s v="Late"/>
    <n v="76"/>
    <n v="4.3"/>
    <n v="3.98"/>
    <n v="2"/>
    <n v="1.34E-4"/>
    <m/>
    <n v="660.15200000000004"/>
    <n v="617.88099999999997"/>
    <n v="577.255"/>
    <n v="542.53300000000002"/>
    <n v="137"/>
    <n v="122"/>
    <n v="107"/>
    <n v="2.8062666666666667"/>
    <n v="0.21113755389950564"/>
    <n v="2.7404666666666673"/>
    <n v="0.26041872560105611"/>
    <n v="2.6060222222222227"/>
    <n v="0.30557133439515982"/>
    <n v="2.6710333333333343"/>
    <n v="0.34975914069137881"/>
    <n v="207.148"/>
    <n v="110.521"/>
    <n v="225.59700000000001"/>
    <n v="110.521"/>
    <m/>
    <m/>
    <m/>
    <n v="96.626999999999995"/>
    <m/>
    <m/>
    <m/>
    <n v="453.00400000000002"/>
    <n v="152"/>
    <n v="2.9797549668874206"/>
    <n v="0.4747381308593237"/>
    <n v="467.06700000000001"/>
    <n v="3.3801333333333332"/>
    <n v="0.38351957794442193"/>
    <n v="3.4607333333333328"/>
    <n v="0.34850210837271828"/>
    <n v="3.3700444444444453"/>
    <n v="0.39987111307357553"/>
    <n v="532.74199999999996"/>
    <n v="3.1325999999999996"/>
    <n v="0.44815619088502012"/>
    <n v="3.1849333333333338"/>
    <n v="0.40020563105288021"/>
    <n v="3.2800444444444441"/>
    <n v="0.39205252173399413"/>
    <n v="152"/>
    <s v="*Angie"/>
    <n v="1"/>
    <n v="0"/>
    <s v="L"/>
    <n v="1"/>
    <n v="0"/>
    <s v="ImagePro Premier (A2)/28x_C2_25Feb2015"/>
    <n v="1"/>
  </r>
  <r>
    <s v="8ASW917"/>
    <s v="W"/>
    <s v="Coho"/>
    <n v="0"/>
    <m/>
    <x v="8"/>
    <m/>
    <m/>
    <d v="2015-09-17T00:00:00"/>
    <m/>
    <x v="2"/>
    <n v="2015"/>
    <s v="Late"/>
    <n v="83"/>
    <n v="7.26"/>
    <n v="6.73"/>
    <n v="2.2000000000000002"/>
    <n v="1.67E-3"/>
    <m/>
    <m/>
    <m/>
    <m/>
    <m/>
    <m/>
    <m/>
    <m/>
    <m/>
    <m/>
    <m/>
    <m/>
    <m/>
    <m/>
    <m/>
    <m/>
    <m/>
    <m/>
    <m/>
    <m/>
    <m/>
    <m/>
    <m/>
    <m/>
    <m/>
    <m/>
    <m/>
    <m/>
    <m/>
    <m/>
    <m/>
    <m/>
    <m/>
    <m/>
    <m/>
    <m/>
    <m/>
    <m/>
    <m/>
    <m/>
    <m/>
    <m/>
    <m/>
    <m/>
    <m/>
    <m/>
    <s v="*Angie_don't use-can only use a portion"/>
    <n v="1"/>
    <n v="0"/>
    <s v="L"/>
    <n v="0"/>
    <n v="0"/>
    <s v="ImagePro Premier (A2)/28x_C2_25Feb2015"/>
    <n v="1"/>
  </r>
  <r>
    <s v="10ASW917"/>
    <s v="W"/>
    <s v="Coho"/>
    <n v="0"/>
    <m/>
    <x v="8"/>
    <m/>
    <m/>
    <d v="2015-09-17T00:00:00"/>
    <d v="2015-04-05T00:00:00"/>
    <x v="2"/>
    <n v="2015"/>
    <s v="Late"/>
    <n v="91"/>
    <n v="7"/>
    <n v="6.64"/>
    <n v="2.25"/>
    <n v="1.7600000000000001E-3"/>
    <m/>
    <n v="650.15599999999995"/>
    <n v="609.41399999999999"/>
    <n v="574.17600000000004"/>
    <n v="539.44100000000003"/>
    <n v="150"/>
    <n v="135"/>
    <n v="120"/>
    <n v="2.7322000000000002"/>
    <n v="0.23416148274214524"/>
    <n v="2.5569999999999999"/>
    <n v="0.30760890978531769"/>
    <n v="2.4526000000000003"/>
    <n v="0.34214081364787818"/>
    <n v="2.4437166666666665"/>
    <n v="0.33843093037246008"/>
    <n v="204.00700000000001"/>
    <n v="109.27"/>
    <n v="223.69499999999999"/>
    <n v="109.27"/>
    <m/>
    <m/>
    <m/>
    <n v="94.737000000000009"/>
    <m/>
    <m/>
    <m/>
    <n v="446.14899999999994"/>
    <n v="165"/>
    <n v="2.7053597560975597"/>
    <n v="0.38755307393821753"/>
    <n v="476.077"/>
    <n v="3.2229333333333328"/>
    <n v="0.27479874887079159"/>
    <n v="3.0694000000000008"/>
    <n v="0.29444741934447427"/>
    <n v="3.0330888888888898"/>
    <n v="0.33963890064049046"/>
    <n v="532.06799999999998"/>
    <n v="2.5853999999999999"/>
    <n v="0.250092211565483"/>
    <n v="2.8498333333333337"/>
    <n v="0.36341209470064789"/>
    <n v="2.9255777777777778"/>
    <n v="0.36698386692858548"/>
    <n v="165"/>
    <m/>
    <n v="1"/>
    <n v="0"/>
    <s v="L"/>
    <n v="1"/>
    <n v="0"/>
    <s v="ImagePro Premier (A2)/28x_C2_25Feb2015"/>
    <n v="1"/>
  </r>
  <r>
    <s v="16ASW917"/>
    <s v="W"/>
    <s v="Coho"/>
    <n v="0"/>
    <m/>
    <x v="8"/>
    <m/>
    <m/>
    <d v="2015-09-17T00:00:00"/>
    <d v="2015-04-24T00:00:00"/>
    <x v="2"/>
    <n v="2015"/>
    <s v="Late"/>
    <n v="79"/>
    <n v="5.17"/>
    <n v="4.7300000000000004"/>
    <n v="2"/>
    <n v="1.41E-3"/>
    <m/>
    <n v="597.12199999999996"/>
    <n v="556.66499999999996"/>
    <n v="532.74900000000002"/>
    <n v="518.84400000000005"/>
    <n v="131"/>
    <n v="116"/>
    <n v="101"/>
    <n v="2.6668666666666665"/>
    <n v="0.35575189321184109"/>
    <n v="2.6205000000000003"/>
    <n v="0.31436808537675631"/>
    <n v="2.5723555555555557"/>
    <n v="0.29697361036381659"/>
    <n v="2.5604666666666671"/>
    <n v="0.27763623723495429"/>
    <n v="206.75299999999999"/>
    <n v="112.889"/>
    <n v="225.596"/>
    <n v="112.889"/>
    <m/>
    <m/>
    <m/>
    <n v="93.86399999999999"/>
    <m/>
    <m/>
    <m/>
    <n v="390.36899999999997"/>
    <n v="146"/>
    <n v="2.6750965517241374"/>
    <n v="0.32517211946859703"/>
    <n v="414.45800000000003"/>
    <n v="2.9002666666666665"/>
    <n v="0.23895560456365311"/>
    <n v="2.8138666666666676"/>
    <n v="0.30775054086434073"/>
    <n v="2.7260444444444447"/>
    <n v="0.31972409665177598"/>
    <n v="532.74900000000002"/>
    <n v="2.6563333333333334"/>
    <n v="0.24857240010757045"/>
    <n v="2.5343000000000004"/>
    <n v="0.26485183235810433"/>
    <n v="2.6362000000000005"/>
    <n v="0.30636895463416952"/>
    <n v="146"/>
    <m/>
    <n v="1"/>
    <n v="0"/>
    <s v="L"/>
    <n v="1"/>
    <n v="0"/>
    <s v="ImagePro Premier (A2)/28x_C2_25Feb2015"/>
    <n v="1"/>
  </r>
  <r>
    <s v="17ASW917"/>
    <s v="W"/>
    <s v="Coho"/>
    <n v="0"/>
    <m/>
    <x v="8"/>
    <m/>
    <m/>
    <d v="2015-09-17T00:00:00"/>
    <m/>
    <x v="2"/>
    <n v="2015"/>
    <s v="Late"/>
    <n v="84"/>
    <n v="6.04"/>
    <n v="5.69"/>
    <n v="2.25"/>
    <n v="1.6100000000000001E-3"/>
    <m/>
    <m/>
    <m/>
    <m/>
    <m/>
    <m/>
    <m/>
    <m/>
    <m/>
    <m/>
    <m/>
    <m/>
    <m/>
    <m/>
    <m/>
    <m/>
    <m/>
    <m/>
    <m/>
    <m/>
    <m/>
    <m/>
    <m/>
    <m/>
    <m/>
    <m/>
    <m/>
    <m/>
    <m/>
    <m/>
    <m/>
    <m/>
    <m/>
    <m/>
    <m/>
    <m/>
    <m/>
    <m/>
    <m/>
    <m/>
    <m/>
    <m/>
    <m/>
    <m/>
    <m/>
    <m/>
    <s v="*Angie_don't use-can only use a portion"/>
    <n v="1"/>
    <n v="0"/>
    <s v="L"/>
    <n v="0"/>
    <n v="0"/>
    <s v="ImagePro Premier (A2)/28x_C2_25Feb2015"/>
    <n v="1"/>
  </r>
  <r>
    <s v="19ASW917"/>
    <s v="W"/>
    <s v="Coho"/>
    <n v="0"/>
    <m/>
    <x v="8"/>
    <m/>
    <m/>
    <d v="2015-09-17T00:00:00"/>
    <d v="2015-04-13T00:00:00"/>
    <x v="2"/>
    <n v="2015"/>
    <s v="Late"/>
    <n v="83"/>
    <n v="5.81"/>
    <n v="5.52"/>
    <n v="2.2000000000000002"/>
    <n v="1.5100000000000001E-3"/>
    <m/>
    <n v="652.66800000000001"/>
    <n v="613.61199999999997"/>
    <n v="574.72900000000004"/>
    <n v="536.62300000000005"/>
    <n v="142"/>
    <n v="127"/>
    <n v="112"/>
    <n v="2.6497999999999995"/>
    <n v="0.22539273660498849"/>
    <n v="2.6109333333333336"/>
    <n v="0.22412218547700383"/>
    <n v="2.5807777777777781"/>
    <n v="0.24962962463407565"/>
    <n v="2.4951166666666666"/>
    <n v="0.28898038709278334"/>
    <n v="211.447"/>
    <n v="111.672"/>
    <n v="232.68"/>
    <n v="111.672"/>
    <m/>
    <m/>
    <m/>
    <n v="99.775000000000006"/>
    <m/>
    <m/>
    <m/>
    <n v="441.221"/>
    <n v="157"/>
    <n v="2.815076923076925"/>
    <n v="0.4450244000336353"/>
    <n v="478.14800000000002"/>
    <n v="3.3058000000000001"/>
    <n v="0.18804718252912711"/>
    <n v="2.6109333333333336"/>
    <n v="0.2120743986781824"/>
    <n v="3.2970888888888887"/>
    <n v="0.24915428062860079"/>
    <n v="574.72900000000004"/>
    <n v="2.2871333333333328"/>
    <n v="0.22616993189908796"/>
    <n v="2.602233333333333"/>
    <n v="0.45276504398801642"/>
    <n v="2.8626444444444443"/>
    <n v="0.53312795477410324"/>
    <n v="157"/>
    <s v="*Angie"/>
    <n v="1"/>
    <n v="0"/>
    <s v="L"/>
    <n v="1"/>
    <n v="0"/>
    <s v="ImagePro Premier (A2)/28x_C2_25Feb2015"/>
    <n v="1"/>
  </r>
  <r>
    <s v="1AJE921"/>
    <s v="W"/>
    <s v="Coho"/>
    <n v="0"/>
    <m/>
    <x v="1"/>
    <m/>
    <m/>
    <d v="2015-09-21T00:00:00"/>
    <d v="2015-04-21T00:00:00"/>
    <x v="2"/>
    <n v="2015"/>
    <s v="Late"/>
    <n v="75"/>
    <n v="5.16"/>
    <n v="4.78"/>
    <n v="2.25"/>
    <n v="1.6100000000000001E-3"/>
    <m/>
    <n v="630.91"/>
    <n v="591.36500000000001"/>
    <n v="552.84199999999998"/>
    <n v="513.221"/>
    <n v="138"/>
    <n v="123"/>
    <n v="108"/>
    <n v="2.6800666666666668"/>
    <n v="0.23573061703886455"/>
    <n v="2.6093333333333328"/>
    <n v="0.23511924096352552"/>
    <n v="2.6239111111111106"/>
    <n v="0.23644678646216113"/>
    <n v="2.6270166666666666"/>
    <n v="0.26491274493572131"/>
    <n v="206.06700000000001"/>
    <n v="108.83499999999999"/>
    <n v="229.63200000000001"/>
    <n v="108.83499999999999"/>
    <m/>
    <m/>
    <m/>
    <n v="97.232000000000014"/>
    <m/>
    <m/>
    <m/>
    <n v="424.84299999999996"/>
    <n v="153"/>
    <n v="2.7768684210526327"/>
    <n v="0.32458735258746263"/>
    <n v="368.33800000000002"/>
    <n v="2.8666666666666671"/>
    <n v="0.20050068281560496"/>
    <n v="2.837766666666667"/>
    <n v="0.24809434847881243"/>
    <n v="2.8263555555555557"/>
    <n v="0.24272123512333646"/>
    <n v="436.46600000000001"/>
    <n v="2.8677999999999999"/>
    <n v="0.26494910562488894"/>
    <n v="2.9412333333333325"/>
    <n v="0.29523604622150346"/>
    <n v="2.9241555555555552"/>
    <n v="0.27527861551819849"/>
    <n v="153"/>
    <m/>
    <n v="1"/>
    <n v="0"/>
    <s v="L"/>
    <n v="1"/>
    <n v="0"/>
    <s v="ImagePro Premier (A2)/28x_C2_25Feb2015"/>
    <n v="1"/>
  </r>
  <r>
    <s v="2AJE921"/>
    <s v="W"/>
    <s v="Coho"/>
    <n v="0"/>
    <m/>
    <x v="1"/>
    <m/>
    <m/>
    <d v="2015-09-21T00:00:00"/>
    <d v="2015-05-16T00:00:00"/>
    <x v="2"/>
    <n v="2015"/>
    <s v="Late"/>
    <n v="77"/>
    <n v="4.76"/>
    <n v="4.38"/>
    <n v="2"/>
    <n v="1.25E-3"/>
    <m/>
    <n v="578.62900000000002"/>
    <n v="535.66200000000003"/>
    <n v="493.10700000000003"/>
    <n v="453.19200000000001"/>
    <n v="113"/>
    <n v="98"/>
    <n v="83"/>
    <n v="2.9202000000000004"/>
    <n v="0.32010694641456022"/>
    <n v="2.8565333333333331"/>
    <n v="0.31999275135468314"/>
    <n v="2.8038888888888893"/>
    <n v="0.3693833449893939"/>
    <n v="2.7962500000000006"/>
    <n v="0.3433939095537934"/>
    <n v="201.41399999999999"/>
    <n v="115.361"/>
    <n v="218.84700000000001"/>
    <n v="115.361"/>
    <m/>
    <m/>
    <m/>
    <n v="86.052999999999983"/>
    <m/>
    <m/>
    <m/>
    <n v="377.21500000000003"/>
    <n v="128"/>
    <n v="2.95041732283465"/>
    <n v="0.37980177455019726"/>
    <n v="298.64499999999998"/>
    <n v="3.1724666666666668"/>
    <n v="0.32248651503737702"/>
    <n v="3.1479999999999992"/>
    <n v="0.29681121365562341"/>
    <m/>
    <m/>
    <n v="436.42200000000003"/>
    <n v="2.6849333333333329"/>
    <n v="0.25814792732259617"/>
    <n v="2.8490333333333333"/>
    <n v="0.30118541469166055"/>
    <n v="2.9814444444444441"/>
    <n v="0.38661641522994816"/>
    <n v="128"/>
    <m/>
    <n v="1"/>
    <n v="0"/>
    <s v="L"/>
    <n v="1"/>
    <n v="0"/>
    <s v="ImagePro Premier (A2)/28x_C2_25Feb2015"/>
    <n v="1"/>
  </r>
  <r>
    <s v="3AJE921"/>
    <s v="W"/>
    <s v="Coho"/>
    <n v="0"/>
    <m/>
    <x v="1"/>
    <m/>
    <m/>
    <d v="2015-09-21T00:00:00"/>
    <m/>
    <x v="2"/>
    <n v="2015"/>
    <s v="Late"/>
    <n v="82"/>
    <n v="5.74"/>
    <n v="5.35"/>
    <n v="2.15"/>
    <n v="1.49E-3"/>
    <m/>
    <m/>
    <m/>
    <m/>
    <m/>
    <m/>
    <m/>
    <m/>
    <m/>
    <m/>
    <m/>
    <m/>
    <m/>
    <m/>
    <m/>
    <m/>
    <m/>
    <m/>
    <m/>
    <m/>
    <m/>
    <m/>
    <m/>
    <m/>
    <m/>
    <m/>
    <m/>
    <m/>
    <m/>
    <m/>
    <m/>
    <m/>
    <m/>
    <m/>
    <m/>
    <m/>
    <m/>
    <m/>
    <m/>
    <m/>
    <m/>
    <m/>
    <m/>
    <m/>
    <m/>
    <m/>
    <s v="(L) cannot use: uneven growth"/>
    <n v="1"/>
    <n v="0"/>
    <s v="L"/>
    <n v="0"/>
    <n v="0"/>
    <s v="ImagePro Premier (A2)/28x_C2_25Feb2015"/>
    <n v="1"/>
  </r>
  <r>
    <s v="7AJE921"/>
    <s v="W"/>
    <s v="Coho"/>
    <n v="0"/>
    <m/>
    <x v="1"/>
    <m/>
    <s v="1+"/>
    <d v="2015-09-21T00:00:00"/>
    <m/>
    <x v="2"/>
    <n v="2015"/>
    <s v="Late"/>
    <n v="98"/>
    <n v="10.58"/>
    <n v="9.64"/>
    <n v="2.8"/>
    <n v="2.4299999999999999E-3"/>
    <m/>
    <m/>
    <m/>
    <m/>
    <m/>
    <m/>
    <m/>
    <m/>
    <m/>
    <m/>
    <m/>
    <m/>
    <m/>
    <m/>
    <m/>
    <m/>
    <m/>
    <m/>
    <m/>
    <m/>
    <m/>
    <m/>
    <m/>
    <m/>
    <m/>
    <m/>
    <m/>
    <m/>
    <m/>
    <m/>
    <m/>
    <m/>
    <m/>
    <m/>
    <m/>
    <m/>
    <m/>
    <m/>
    <m/>
    <m/>
    <m/>
    <m/>
    <m/>
    <m/>
    <m/>
    <m/>
    <s v="1-year old; bad sample"/>
    <n v="1"/>
    <n v="0"/>
    <s v="L"/>
    <n v="0"/>
    <n v="0"/>
    <s v="ImagePro Premier (A2)/28x_C2_25Feb2015"/>
    <n v="1"/>
  </r>
  <r>
    <s v="8AJE921"/>
    <s v="W"/>
    <s v="Coho"/>
    <n v="0"/>
    <m/>
    <x v="1"/>
    <m/>
    <m/>
    <d v="2015-09-21T00:00:00"/>
    <d v="2015-05-29T00:00:00"/>
    <x v="2"/>
    <n v="2015"/>
    <s v="Late"/>
    <n v="73"/>
    <n v="4.1100000000000003"/>
    <n v="3.8"/>
    <n v="2"/>
    <n v="1.24E-3"/>
    <m/>
    <n v="550.25099999999998"/>
    <n v="508.012"/>
    <n v="467.66800000000001"/>
    <n v="436.04500000000002"/>
    <n v="100"/>
    <n v="85"/>
    <n v="70"/>
    <n v="2.8475999999999999"/>
    <n v="0.30455231781372455"/>
    <n v="2.7596333333333343"/>
    <n v="0.36485920603690492"/>
    <n v="2.7255952380952384"/>
    <n v="0.36323177170612381"/>
    <n v="2.8956999999999997"/>
    <n v="0.47521753448788917"/>
    <n v="206.51900000000001"/>
    <n v="114.54600000000001"/>
    <n v="226.58799999999999"/>
    <n v="114.54600000000001"/>
    <m/>
    <m/>
    <m/>
    <n v="91.972999999999999"/>
    <m/>
    <m/>
    <m/>
    <n v="343.73199999999997"/>
    <n v="115"/>
    <n v="2.9921403508771918"/>
    <n v="0.42429804346100564"/>
    <n v="263.27199999999999"/>
    <n v="3.147933333333333"/>
    <n v="0.31916240081694786"/>
    <n v="3.1267647058823531"/>
    <n v="0.30553304432822087"/>
    <m/>
    <m/>
    <n v="436.04500000000002"/>
    <n v="3.3560666666666665"/>
    <n v="0.46689666441097971"/>
    <n v="3.2296666666666667"/>
    <n v="0.41646081351719472"/>
    <n v="3.1444666666666663"/>
    <n v="0.41798257901931385"/>
    <n v="115"/>
    <m/>
    <n v="1"/>
    <n v="0"/>
    <s v="L"/>
    <n v="1"/>
    <n v="0"/>
    <s v="ImagePro Premier (A2)/28x_C2_25Feb2015"/>
    <n v="1"/>
  </r>
  <r>
    <s v="9AJE921"/>
    <s v="W"/>
    <s v="Coho"/>
    <n v="0"/>
    <m/>
    <x v="1"/>
    <m/>
    <m/>
    <d v="2015-09-21T00:00:00"/>
    <d v="2015-05-12T00:00:00"/>
    <x v="2"/>
    <n v="2015"/>
    <s v="Late"/>
    <n v="64"/>
    <n v="3.12"/>
    <n v="2.83"/>
    <n v="1.95"/>
    <n v="1.2899999999999999E-3"/>
    <m/>
    <n v="593.452"/>
    <n v="555.58100000000002"/>
    <n v="515.06799999999998"/>
    <n v="474.30200000000002"/>
    <n v="117"/>
    <n v="102"/>
    <n v="87"/>
    <n v="2.5548666666666668"/>
    <n v="0.24133020255796137"/>
    <n v="2.6011333333333329"/>
    <n v="0.26765401410098777"/>
    <n v="2.6444444444444439"/>
    <n v="0.37183828080324127"/>
    <n v="2.6446999999999998"/>
    <n v="0.34464736583886046"/>
    <n v="211.393"/>
    <n v="108.32299999999999"/>
    <n v="230.92"/>
    <n v="108.32299999999999"/>
    <m/>
    <m/>
    <m/>
    <n v="103.07000000000001"/>
    <m/>
    <m/>
    <m/>
    <n v="382.05899999999997"/>
    <n v="132"/>
    <n v="2.8921221374045798"/>
    <n v="0.40326671881791437"/>
    <n v="319.19400000000002"/>
    <n v="2.9442000000000004"/>
    <n v="0.21526236483483521"/>
    <n v="3.0641333333333338"/>
    <n v="0.32632084204662704"/>
    <m/>
    <m/>
    <n v="436.96"/>
    <n v="3.0833999999999997"/>
    <n v="0.28718530603079262"/>
    <n v="3.122033333333333"/>
    <n v="0.30423975157231115"/>
    <n v="3.0756222222222207"/>
    <n v="0.3372173758658783"/>
    <n v="132"/>
    <m/>
    <n v="1"/>
    <n v="0"/>
    <s v="L"/>
    <n v="1"/>
    <n v="0"/>
    <s v="ImagePro Premier (A2)/28x_C2_25Feb2015"/>
    <n v="1"/>
  </r>
  <r>
    <s v="1AHA924"/>
    <s v="W"/>
    <s v="Coho"/>
    <n v="0"/>
    <m/>
    <x v="4"/>
    <m/>
    <m/>
    <d v="2015-09-22T00:00:00"/>
    <d v="2015-05-31T00:00:00"/>
    <x v="2"/>
    <n v="2015"/>
    <s v="Late"/>
    <n v="58"/>
    <n v="2.42"/>
    <n v="2.17"/>
    <n v="1.8"/>
    <n v="1.06E-3"/>
    <m/>
    <n v="552.23099999999999"/>
    <n v="501.827"/>
    <n v="452.714"/>
    <n v="426.00799999999998"/>
    <n v="99"/>
    <n v="84"/>
    <n v="69"/>
    <n v="3.3252000000000002"/>
    <n v="0.36831647882144752"/>
    <n v="3.2764000000000006"/>
    <n v="0.3224302758095472"/>
    <n v="3.1263500000000009"/>
    <n v="0.41841872966363125"/>
    <n v="3.0724500000000008"/>
    <n v="0.37237480776446558"/>
    <n v="206.58199999999999"/>
    <n v="112.976"/>
    <n v="224.92400000000001"/>
    <n v="112.976"/>
    <m/>
    <m/>
    <m/>
    <n v="93.605999999999995"/>
    <m/>
    <m/>
    <m/>
    <n v="345.649"/>
    <n v="114"/>
    <n v="3.0225486725663715"/>
    <n v="0.31746712403329608"/>
    <n v="272.66500000000002"/>
    <n v="2.9699333333333331"/>
    <n v="0.20086721508309441"/>
    <n v="2.9891904761904762"/>
    <n v="0.18471291753627278"/>
    <m/>
    <m/>
    <n v="426.00799999999998"/>
    <n v="2.9756000000000005"/>
    <n v="0.2258611457131508"/>
    <n v="2.9281999999999999"/>
    <n v="0.22090010224627279"/>
    <n v="2.9505111111111111"/>
    <n v="0.26134943711978464"/>
    <n v="114"/>
    <m/>
    <n v="1"/>
    <n v="0"/>
    <s v="L"/>
    <n v="1"/>
    <n v="0"/>
    <s v="ImagePro Premier (A2)/28x_C2_25Feb2015"/>
    <n v="1"/>
  </r>
  <r>
    <s v="2AHA924"/>
    <s v="W"/>
    <s v="Coho"/>
    <n v="0"/>
    <m/>
    <x v="4"/>
    <m/>
    <m/>
    <d v="2015-09-22T00:00:00"/>
    <d v="2015-06-21T00:00:00"/>
    <x v="2"/>
    <n v="2015"/>
    <s v="Late"/>
    <n v="59"/>
    <n v="1.78"/>
    <n v="1.61"/>
    <n v="1.7"/>
    <n v="9.1E-4"/>
    <m/>
    <n v="481.22699999999998"/>
    <n v="437.08199999999999"/>
    <n v="426.40499999999997"/>
    <n v="392.75400000000002"/>
    <n v="78"/>
    <n v="63"/>
    <n v="48"/>
    <n v="2.9318666666666662"/>
    <n v="0.2822890784453479"/>
    <n v="2.9435999999999996"/>
    <n v="0.26483470446611629"/>
    <n v="3.0183777777777783"/>
    <n v="0.31867476216418594"/>
    <n v="3.0205499999999996"/>
    <n v="0.29420881694147394"/>
    <n v="203.54"/>
    <n v="110.625"/>
    <n v="224.36"/>
    <n v="110.625"/>
    <m/>
    <m/>
    <m/>
    <n v="92.914999999999992"/>
    <m/>
    <m/>
    <m/>
    <n v="277.68700000000001"/>
    <n v="93"/>
    <n v="2.9894130434782622"/>
    <n v="0.27888845902125597"/>
    <n v="206.21799999999999"/>
    <m/>
    <m/>
    <m/>
    <m/>
    <m/>
    <m/>
    <n v="426.40499999999997"/>
    <n v="3.0383333333333331"/>
    <n v="0.23096557154280645"/>
    <n v="3.0909666666666671"/>
    <n v="0.30765256751545333"/>
    <n v="3.0618666666666665"/>
    <n v="0.28495052202092908"/>
    <n v="93"/>
    <m/>
    <n v="1"/>
    <n v="0"/>
    <s v="L"/>
    <n v="1"/>
    <n v="0"/>
    <s v="ImagePro Premier (A2)/28x_C2_25Feb2015"/>
    <n v="1"/>
  </r>
  <r>
    <s v="3AHA924"/>
    <s v="W"/>
    <s v="Coho"/>
    <n v="0"/>
    <m/>
    <x v="4"/>
    <m/>
    <m/>
    <d v="2015-09-22T00:00:00"/>
    <d v="2015-05-15T00:00:00"/>
    <x v="2"/>
    <n v="2015"/>
    <s v="Late"/>
    <n v="86"/>
    <n v="6.26"/>
    <n v="5.83"/>
    <n v="2.2999999999999998"/>
    <n v="2.14E-3"/>
    <m/>
    <n v="601.27"/>
    <n v="552.15599999999995"/>
    <n v="502.22300000000001"/>
    <n v="455.24200000000002"/>
    <n v="115"/>
    <n v="100"/>
    <n v="85"/>
    <n v="3.2976000000000001"/>
    <n v="0.31600944832167827"/>
    <n v="3.3279666666666663"/>
    <n v="0.37290578299150973"/>
    <n v="3.2515111111111108"/>
    <n v="0.369482108203944"/>
    <n v="3.1660666666666661"/>
    <n v="0.40108631585777832"/>
    <n v="209.43600000000001"/>
    <n v="115.15600000000001"/>
    <n v="230.11600000000001"/>
    <n v="115.15600000000001"/>
    <m/>
    <m/>
    <m/>
    <n v="94.28"/>
    <m/>
    <m/>
    <m/>
    <n v="391.83399999999995"/>
    <n v="130"/>
    <n v="3.0218062015503899"/>
    <n v="0.38936825992397878"/>
    <n v="320.36"/>
    <n v="2.9757999999999996"/>
    <n v="0.35893119117736777"/>
    <n v="2.886166666666667"/>
    <n v="0.28968235675665849"/>
    <n v="2.9157027027027023"/>
    <n v="0.28540359968773121"/>
    <n v="426.517"/>
    <n v="2.8335999999999997"/>
    <n v="0.56237313489990115"/>
    <n v="2.8130999999999999"/>
    <n v="0.44300325755788317"/>
    <n v="2.9310888888888877"/>
    <n v="0.4161430491714897"/>
    <n v="130"/>
    <m/>
    <n v="1"/>
    <n v="0"/>
    <s v="L"/>
    <n v="1"/>
    <n v="0"/>
    <s v="ImagePro Premier (A2)/28x_C2_25Feb2015"/>
    <n v="1"/>
  </r>
  <r>
    <s v="5AHA924"/>
    <s v="W"/>
    <s v="Coho"/>
    <n v="0"/>
    <m/>
    <x v="4"/>
    <m/>
    <m/>
    <d v="2015-09-22T00:00:00"/>
    <d v="2015-06-21T00:00:00"/>
    <x v="2"/>
    <n v="2015"/>
    <s v="Late"/>
    <n v="46"/>
    <n v="0.65"/>
    <n v="0.69"/>
    <n v="1.35"/>
    <n v="6.8999999999999997E-4"/>
    <m/>
    <n v="465.60500000000002"/>
    <n v="426.08499999999998"/>
    <n v="420.26299999999998"/>
    <n v="372.02499999999998"/>
    <n v="78"/>
    <n v="63"/>
    <n v="48"/>
    <n v="3.0186666666666668"/>
    <n v="0.36662157731423839"/>
    <n v="3.1124666666666672"/>
    <n v="0.3286654029958696"/>
    <n v="3.0661333333333345"/>
    <n v="0.32660301173246364"/>
    <n v="3.0767666666666673"/>
    <n v="0.31493687108427343"/>
    <n v="202.30199999999999"/>
    <n v="114.428"/>
    <n v="224.739"/>
    <n v="114.428"/>
    <m/>
    <m/>
    <m/>
    <n v="87.873999999999995"/>
    <m/>
    <m/>
    <m/>
    <n v="263.303"/>
    <n v="93"/>
    <n v="3.066934782608695"/>
    <n v="0.31791912041985021"/>
    <n v="180.51"/>
    <m/>
    <m/>
    <m/>
    <m/>
    <m/>
    <m/>
    <n v="426.08499999999998"/>
    <n v="3.1534666666666666"/>
    <n v="0.27917451445970065"/>
    <n v="3.0588000000000006"/>
    <n v="0.30043570658812091"/>
    <n v="3.1066000000000007"/>
    <n v="0.28437654295285719"/>
    <n v="93"/>
    <s v="No (R) otolith"/>
    <n v="1"/>
    <n v="0"/>
    <s v="L"/>
    <n v="1"/>
    <n v="0"/>
    <s v="ImagePro Premier (A2)/28x_C2_25Feb2015"/>
    <n v="1"/>
  </r>
  <r>
    <s v="8AHA924"/>
    <s v="W"/>
    <s v="Coho"/>
    <n v="0"/>
    <m/>
    <x v="4"/>
    <m/>
    <m/>
    <d v="2015-09-22T00:00:00"/>
    <d v="2015-05-20T00:00:00"/>
    <x v="2"/>
    <n v="2015"/>
    <s v="Late"/>
    <n v="64"/>
    <n v="2.5299999999999998"/>
    <n v="2.33"/>
    <n v="1.85"/>
    <n v="1.2600000000000001E-3"/>
    <m/>
    <n v="574.827"/>
    <n v="526.88"/>
    <n v="478.02600000000001"/>
    <n v="440.47899999999998"/>
    <n v="110"/>
    <n v="95"/>
    <n v="80"/>
    <n v="3.1315333333333326"/>
    <n v="0.2907553872898922"/>
    <n v="3.1732666666666662"/>
    <n v="0.39802295318783737"/>
    <n v="2.950711111111112"/>
    <n v="0.47421311004375533"/>
    <n v="2.9080500000000011"/>
    <n v="0.44236017325405125"/>
    <n v="202.55799999999999"/>
    <n v="114.096"/>
    <n v="306.40699999999998"/>
    <n v="114.096"/>
    <m/>
    <m/>
    <m/>
    <n v="88.461999999999989"/>
    <m/>
    <m/>
    <m/>
    <n v="372.26900000000001"/>
    <n v="125"/>
    <n v="2.9670322580645165"/>
    <n v="0.39198626853923368"/>
    <n v="306.40699999999998"/>
    <n v="3.2477333333333336"/>
    <n v="0.38343344862415157"/>
    <n v="3.1406000000000001"/>
    <n v="0.33555189741986147"/>
    <n v="3.1482500000000004"/>
    <n v="0.33660879945564381"/>
    <n v="426.13600000000002"/>
    <n v="2.8291333333333335"/>
    <n v="0.23274138519170234"/>
    <n v="2.8371666666666671"/>
    <n v="0.29209930802232842"/>
    <n v="2.8669555555555553"/>
    <n v="0.2725705042699591"/>
    <n v="125"/>
    <m/>
    <n v="1"/>
    <n v="0"/>
    <s v="L"/>
    <n v="1"/>
    <n v="0"/>
    <s v="ImagePro Premier (A2)/28x_C2_25Feb2015"/>
    <n v="1"/>
  </r>
  <r>
    <s v="10AHA924"/>
    <s v="W"/>
    <s v="Coho"/>
    <n v="0"/>
    <m/>
    <x v="4"/>
    <m/>
    <m/>
    <d v="2015-09-22T00:00:00"/>
    <d v="2015-05-20T00:00:00"/>
    <x v="2"/>
    <n v="2015"/>
    <s v="Late"/>
    <n v="56"/>
    <n v="1.78"/>
    <n v="1.57"/>
    <n v="1.65"/>
    <n v="1.01E-3"/>
    <m/>
    <n v="499.33100000000002"/>
    <n v="455.56900000000002"/>
    <n v="426.80700000000002"/>
    <n v="408.23500000000001"/>
    <n v="110"/>
    <n v="95"/>
    <n v="80"/>
    <n v="2.8902666666666668"/>
    <n v="0.21493602591956343"/>
    <n v="3.0243666666666655"/>
    <n v="0.29283730723005075"/>
    <n v="2.9747555555555549"/>
    <n v="0.29500286250965241"/>
    <n v="2.9557166666666661"/>
    <n v="0.30175009817963178"/>
    <n v="205.494"/>
    <n v="112.88500000000001"/>
    <n v="226.048"/>
    <n v="112.88500000000001"/>
    <m/>
    <m/>
    <m/>
    <n v="92.608999999999995"/>
    <m/>
    <m/>
    <m/>
    <n v="293.83699999999999"/>
    <n v="125"/>
    <n v="2.9670322580645165"/>
    <n v="0.39198626853923368"/>
    <n v="219.96"/>
    <n v="2.8902666666666668"/>
    <n v="0.21493602591956343"/>
    <n v="3.0243666666666655"/>
    <n v="0.29283730723005075"/>
    <n v="2.9747555555555549"/>
    <n v="0.29500286250965241"/>
    <n v="426.80700000000002"/>
    <n v="3.0697333333333328"/>
    <n v="0.30746206889553684"/>
    <n v="2.9533333333333327"/>
    <n v="0.33146699355455844"/>
    <n v="2.9597111111111101"/>
    <n v="0.30191333962988165"/>
    <n v="125"/>
    <m/>
    <n v="1"/>
    <n v="0"/>
    <s v="L"/>
    <n v="1"/>
    <n v="0"/>
    <s v="ImagePro Premier (A2)/28x_C2_25Feb2015"/>
    <n v="1"/>
  </r>
  <r>
    <s v="1AMA923"/>
    <s v="W"/>
    <s v="Coho"/>
    <n v="0"/>
    <m/>
    <x v="9"/>
    <m/>
    <m/>
    <d v="2015-09-23T00:00:00"/>
    <d v="2015-04-28T00:00:00"/>
    <x v="2"/>
    <n v="2015"/>
    <s v="Late"/>
    <n v="84"/>
    <n v="6.58"/>
    <n v="6.19"/>
    <n v="2.15"/>
    <n v="1.5900000000000001E-3"/>
    <m/>
    <n v="606.56600000000003"/>
    <n v="562.97"/>
    <n v="525.10400000000004"/>
    <n v="519.77200000000005"/>
    <n v="133"/>
    <n v="118"/>
    <n v="103"/>
    <n v="2.9336666666666669"/>
    <n v="0.2852892433670649"/>
    <n v="2.9001666666666668"/>
    <n v="0.37203884514771746"/>
    <n v="2.8572000000000002"/>
    <n v="0.38750851017048049"/>
    <n v="2.7599333333333318"/>
    <n v="0.41870655824922209"/>
    <n v="204.14099999999999"/>
    <n v="111.904"/>
    <n v="225.64"/>
    <n v="111.904"/>
    <m/>
    <m/>
    <m/>
    <n v="92.236999999999995"/>
    <m/>
    <m/>
    <m/>
    <n v="402.42500000000007"/>
    <n v="148"/>
    <n v="2.7192448979591868"/>
    <n v="0.38706646259202532"/>
    <n v="415.70499999999998"/>
    <n v="2.6941999999999999"/>
    <n v="0.29960216478333274"/>
    <n v="2.5998000000000001"/>
    <n v="0.29728882971928267"/>
    <n v="2.5420888888888888"/>
    <n v="0.28699634319987488"/>
    <n v="525.10400000000004"/>
    <n v="2.7174666666666667"/>
    <n v="0.37441132207138023"/>
    <n v="2.6325333333333329"/>
    <n v="0.4214699018446294"/>
    <n v="2.6321555555555549"/>
    <n v="0.38548086590621067"/>
    <n v="148"/>
    <m/>
    <n v="1"/>
    <n v="0"/>
    <s v="L"/>
    <n v="1"/>
    <n v="0"/>
    <s v="ImagePro Premier (A2)/28x_C2_25Feb2015"/>
    <n v="1"/>
  </r>
  <r>
    <s v="3AMA923"/>
    <s v="W"/>
    <s v="Coho"/>
    <n v="0"/>
    <m/>
    <x v="9"/>
    <m/>
    <m/>
    <d v="2015-09-23T00:00:00"/>
    <d v="2015-05-04T00:00:00"/>
    <x v="2"/>
    <n v="2015"/>
    <s v="Late"/>
    <n v="82"/>
    <n v="5.49"/>
    <n v="5.21"/>
    <n v="2.0499999999999998"/>
    <n v="1.34E-3"/>
    <m/>
    <n v="632.35199999999998"/>
    <n v="585.60699999999997"/>
    <n v="536.14700000000005"/>
    <n v="525.35599999999999"/>
    <n v="127"/>
    <n v="112"/>
    <n v="97"/>
    <n v="3.0912000000000002"/>
    <n v="0.22883062981790078"/>
    <n v="3.1905333333333332"/>
    <n v="0.39710058947440902"/>
    <n v="3.1108666666666669"/>
    <n v="0.40233707035496541"/>
    <n v="3.0397333333333338"/>
    <n v="0.40181612569688285"/>
    <n v="204.91900000000001"/>
    <n v="111.937"/>
    <n v="223.19300000000001"/>
    <n v="111.937"/>
    <m/>
    <m/>
    <m/>
    <n v="92.982000000000014"/>
    <m/>
    <m/>
    <m/>
    <n v="427.43299999999999"/>
    <n v="142"/>
    <n v="3.0002765957446798"/>
    <n v="0.34552341467865133"/>
    <n v="418.89"/>
    <n v="2.9455999999999998"/>
    <n v="0.25104774730829865"/>
    <n v="2.9963666666666673"/>
    <n v="0.30787822081233457"/>
    <n v="2.9289777777777779"/>
    <n v="0.31775730367751831"/>
    <n v="525.35599999999999"/>
    <n v="2.7998666666666665"/>
    <n v="0.29514617847207442"/>
    <n v="2.8933666666666666"/>
    <n v="0.353507497197315"/>
    <n v="2.8980222222222221"/>
    <n v="0.31539646686849598"/>
    <n v="142"/>
    <m/>
    <n v="1"/>
    <n v="0"/>
    <s v="L"/>
    <n v="1"/>
    <n v="0"/>
    <s v="ImagePro Premier (A2)/28x_C2_25Feb2015"/>
    <n v="1"/>
  </r>
  <r>
    <s v="5AMA923"/>
    <s v="W"/>
    <s v="Coho"/>
    <n v="0"/>
    <m/>
    <x v="9"/>
    <m/>
    <m/>
    <d v="2015-09-23T00:00:00"/>
    <d v="2015-04-29T00:00:00"/>
    <x v="2"/>
    <n v="2015"/>
    <s v="Late"/>
    <n v="78"/>
    <n v="5.2"/>
    <n v="4.9000000000000004"/>
    <n v="1.85"/>
    <n v="1.34E-3"/>
    <m/>
    <n v="636.24800000000005"/>
    <n v="591.71500000000003"/>
    <n v="551.25800000000004"/>
    <n v="525.10400000000004"/>
    <n v="132"/>
    <n v="117"/>
    <n v="102"/>
    <n v="2.8530666666666673"/>
    <n v="0.1608279767181012"/>
    <n v="2.785833333333334"/>
    <n v="0.22248162780922764"/>
    <n v="2.8484222222222222"/>
    <n v="0.26018826129003458"/>
    <n v="2.7955166666666673"/>
    <n v="0.28691595011322329"/>
    <n v="209.096"/>
    <n v="112.34"/>
    <n v="233.61799999999999"/>
    <n v="112.34"/>
    <m/>
    <m/>
    <m/>
    <n v="96.756"/>
    <m/>
    <m/>
    <m/>
    <n v="427.15200000000004"/>
    <n v="147"/>
    <n v="2.8890684931506851"/>
    <n v="0.38681569446342712"/>
    <n v="439.25200000000001"/>
    <n v="2.7117333333333336"/>
    <n v="0.477574746081948"/>
    <n v="2.8087666666666662"/>
    <n v="0.43312064762869773"/>
    <n v="2.7724666666666664"/>
    <n v="0.37949204087952637"/>
    <n v="525.10400000000004"/>
    <n v="2.7969999999999997"/>
    <n v="0.25770941553839832"/>
    <n v="2.7411333333333321"/>
    <n v="0.31313836683105051"/>
    <n v="2.7392000000000007"/>
    <n v="0.37310610238424746"/>
    <n v="147"/>
    <m/>
    <n v="1"/>
    <n v="0"/>
    <s v="L"/>
    <n v="1"/>
    <n v="0"/>
    <s v="ImagePro Premier (A2)/28x_C2_25Feb2015"/>
    <n v="1"/>
  </r>
  <r>
    <s v="7AMA923"/>
    <s v="W"/>
    <s v="Coho"/>
    <n v="0"/>
    <m/>
    <x v="9"/>
    <m/>
    <m/>
    <d v="2015-09-23T00:00:00"/>
    <d v="2015-04-20T00:00:00"/>
    <x v="2"/>
    <n v="2015"/>
    <s v="Late"/>
    <n v="88"/>
    <n v="6.61"/>
    <n v="6.23"/>
    <n v="2.25"/>
    <n v="1.82E-3"/>
    <n v="109.96"/>
    <n v="652.23099999999999"/>
    <n v="605.24"/>
    <n v="560.71299999999997"/>
    <n v="525.90099999999995"/>
    <n v="141"/>
    <n v="126"/>
    <n v="111"/>
    <n v="3.1490000000000005"/>
    <n v="0.27293824523925875"/>
    <n v="3.0635666666666661"/>
    <n v="0.29768899338337862"/>
    <n v="2.9706222222222216"/>
    <n v="0.29389595320985851"/>
    <n v="2.9193333333333333"/>
    <n v="0.31884673894811943"/>
    <n v="207.24100000000001"/>
    <n v="112.776"/>
    <n v="229.81100000000001"/>
    <n v="112.776"/>
    <m/>
    <m/>
    <m/>
    <n v="94.465000000000018"/>
    <m/>
    <m/>
    <m/>
    <n v="444.99"/>
    <n v="156"/>
    <n v="2.8456903225806429"/>
    <n v="0.33012373846476745"/>
    <n v="448.38299999999998"/>
    <n v="2.7278666666666664"/>
    <n v="0.26352442734882059"/>
    <n v="2.6994666666666669"/>
    <n v="0.27503601436066932"/>
    <n v="2.6337777777777771"/>
    <n v="0.2947056998005832"/>
    <n v="525.90099999999995"/>
    <n v="2.7644000000000002"/>
    <n v="0.35873245103916851"/>
    <n v="2.816466666666666"/>
    <n v="0.29731287749850227"/>
    <n v="2.8062666666666667"/>
    <n v="0.29670634395889733"/>
    <n v="156"/>
    <m/>
    <n v="1"/>
    <n v="0"/>
    <s v="L"/>
    <n v="1"/>
    <n v="0"/>
    <s v="ImagePro Premier (A2)/28x_C2_25Feb2015"/>
    <n v="1"/>
  </r>
  <r>
    <s v="8AMA923"/>
    <s v="W"/>
    <s v="Coho"/>
    <n v="0"/>
    <m/>
    <x v="9"/>
    <m/>
    <m/>
    <d v="2015-09-23T00:00:00"/>
    <d v="2015-05-02T00:00:00"/>
    <x v="2"/>
    <n v="2015"/>
    <s v="Late"/>
    <n v="81"/>
    <n v="5.68"/>
    <n v="5.3"/>
    <n v="2.1"/>
    <n v="1.58E-3"/>
    <m/>
    <n v="610.53399999999999"/>
    <n v="565.42999999999995"/>
    <n v="525.19899999999996"/>
    <n v="522.92200000000003"/>
    <n v="129"/>
    <n v="114"/>
    <n v="99"/>
    <n v="2.9835333333333343"/>
    <n v="0.30604384995493394"/>
    <n v="2.8852999999999995"/>
    <n v="0.29199364069598605"/>
    <n v="2.8564666666666665"/>
    <n v="0.35915681558591961"/>
    <n v="2.7351999999999994"/>
    <n v="0.39184923596814275"/>
    <n v="210.22499999999999"/>
    <n v="106.872"/>
    <n v="230.85"/>
    <n v="106.872"/>
    <m/>
    <m/>
    <m/>
    <n v="103.35299999999999"/>
    <m/>
    <m/>
    <m/>
    <n v="400.30899999999997"/>
    <n v="144"/>
    <n v="2.7702937062937076"/>
    <n v="0.35419052389021138"/>
    <n v="418.04300000000001"/>
    <n v="2.8106000000000004"/>
    <n v="0.25698354588794764"/>
    <n v="2.8222333333333345"/>
    <n v="0.27189243351424636"/>
    <n v="2.7720666666666673"/>
    <n v="0.33132073172791771"/>
    <n v="525.19899999999996"/>
    <n v="2.7563333333333331"/>
    <n v="0.49158877510529475"/>
    <n v="2.5696999999999997"/>
    <n v="0.4281319608042255"/>
    <n v="2.6460666666666661"/>
    <n v="0.41302638040335077"/>
    <n v="144"/>
    <m/>
    <n v="1"/>
    <n v="0"/>
    <s v="L"/>
    <n v="1"/>
    <n v="0"/>
    <s v="ImagePro Premier (A2)/28x_C2_25Feb2015"/>
    <n v="1"/>
  </r>
  <r>
    <s v="10AMA923"/>
    <s v="W"/>
    <s v="Coho"/>
    <n v="0"/>
    <m/>
    <x v="9"/>
    <m/>
    <m/>
    <d v="2015-09-23T00:00:00"/>
    <d v="2015-05-29T00:00:00"/>
    <x v="2"/>
    <n v="2015"/>
    <s v="Late"/>
    <n v="69"/>
    <n v="3.35"/>
    <n v="3.14"/>
    <n v="1.8"/>
    <n v="1.1800000000000001E-3"/>
    <m/>
    <n v="547.19799999999998"/>
    <n v="502.19900000000001"/>
    <n v="457.83199999999999"/>
    <n v="418.41399999999999"/>
    <n v="102"/>
    <n v="87"/>
    <n v="72"/>
    <n v="3.0340000000000003"/>
    <n v="0.26011783044283165"/>
    <n v="2.9920666666666667"/>
    <n v="0.27064978431014208"/>
    <n v="2.8736888888888887"/>
    <n v="0.30108967421549776"/>
    <n v="2.8342166666666655"/>
    <n v="0.3061461427724857"/>
    <n v="209.38"/>
    <n v="115.18"/>
    <n v="232.88300000000001"/>
    <n v="115.18"/>
    <m/>
    <m/>
    <m/>
    <n v="94.199999999999989"/>
    <m/>
    <m/>
    <m/>
    <n v="337.81799999999998"/>
    <n v="117"/>
    <n v="2.8878534482758629"/>
    <n v="0.34571906801332686"/>
    <n v="345.90800000000002"/>
    <n v="2.7012"/>
    <n v="0.37290925744169462"/>
    <n v="2.7581333333333338"/>
    <n v="0.33842849123286828"/>
    <n v="2.8819555555555558"/>
    <n v="0.37667148428133818"/>
    <n v="525.17100000000005"/>
    <n v="3.1073999999999997"/>
    <n v="0.25654233847178404"/>
    <n v="2.9147666666666674"/>
    <n v="0.31927111852848572"/>
    <n v="2.818688888888889"/>
    <n v="0.31147682112961522"/>
    <n v="117"/>
    <m/>
    <n v="1"/>
    <n v="0"/>
    <s v="L"/>
    <n v="1"/>
    <n v="0"/>
    <s v="ImagePro Premier (A2)/28x_C2_25Feb2015"/>
    <n v="1"/>
  </r>
  <r>
    <s v="1AIS924"/>
    <s v="W"/>
    <s v="Coho"/>
    <n v="0"/>
    <m/>
    <x v="0"/>
    <m/>
    <m/>
    <d v="2015-09-24T00:00:00"/>
    <d v="2015-05-20T00:00:00"/>
    <x v="2"/>
    <n v="2015"/>
    <s v="Late"/>
    <n v="63"/>
    <n v="2.8"/>
    <n v="2.5499999999999998"/>
    <n v="1.9"/>
    <n v="1.1800000000000001E-3"/>
    <m/>
    <n v="569.10400000000004"/>
    <n v="524.94100000000003"/>
    <n v="479.76499999999999"/>
    <n v="440.85599999999999"/>
    <n v="112"/>
    <n v="97"/>
    <n v="82"/>
    <n v="2.9590000000000001"/>
    <n v="0.2576908446735573"/>
    <n v="2.963366666666666"/>
    <n v="0.27755514932989483"/>
    <n v="2.8509777777777781"/>
    <n v="0.32934400976437317"/>
    <n v="2.8084666666666669"/>
    <n v="0.3628733479696028"/>
    <n v="200.88399999999999"/>
    <n v="113.11499999999999"/>
    <n v="219.27099999999999"/>
    <n v="113.11499999999999"/>
    <m/>
    <m/>
    <m/>
    <n v="87.768999999999991"/>
    <m/>
    <m/>
    <m/>
    <n v="368.22"/>
    <n v="127"/>
    <n v="2.9024444444444444"/>
    <n v="0.37055414838980566"/>
    <n v="283.142"/>
    <n v="3.2414000000000001"/>
    <n v="0.28031354893098853"/>
    <n v="3.1728800000000006"/>
    <n v="0.25264951348986736"/>
    <m/>
    <m/>
    <n v="449.74799999999999"/>
    <n v="2.6353999999999993"/>
    <n v="0.37821871979054844"/>
    <n v="2.6389666666666662"/>
    <n v="0.33836783528288594"/>
    <n v="2.7530000000000006"/>
    <n v="0.39373906911233719"/>
    <n v="127"/>
    <m/>
    <n v="1"/>
    <n v="0"/>
    <s v="L"/>
    <n v="1"/>
    <n v="0"/>
    <s v="ImagePro Premier (A2)/28x_C2_25Feb2015"/>
    <n v="1"/>
  </r>
  <r>
    <s v="2AIS924"/>
    <s v="W"/>
    <s v="Coho"/>
    <n v="0"/>
    <m/>
    <x v="0"/>
    <m/>
    <m/>
    <d v="2015-09-24T00:00:00"/>
    <d v="2015-04-24T00:00:00"/>
    <x v="2"/>
    <n v="2015"/>
    <s v="Late"/>
    <n v="74"/>
    <n v="6.86"/>
    <n v="6.38"/>
    <n v="2.15"/>
    <n v="1.6900000000000001E-3"/>
    <m/>
    <n v="623.024"/>
    <n v="582.65599999999995"/>
    <n v="538.66099999999994"/>
    <n v="503.61700000000002"/>
    <n v="138"/>
    <n v="123"/>
    <n v="108"/>
    <n v="2.7126666666666663"/>
    <n v="0.35653544537608584"/>
    <n v="2.8452000000000006"/>
    <n v="0.39453031001082139"/>
    <n v="2.6625555555555556"/>
    <n v="0.45223221888536574"/>
    <n v="2.6165833333333328"/>
    <n v="0.44214988223631368"/>
    <n v="207.351"/>
    <n v="117.986"/>
    <n v="230.548"/>
    <n v="117.986"/>
    <m/>
    <m/>
    <m/>
    <n v="89.364999999999995"/>
    <m/>
    <m/>
    <m/>
    <n v="415.673"/>
    <n v="153"/>
    <n v="2.7177434210526301"/>
    <n v="0.39774935527957395"/>
    <n v="360.89600000000002"/>
    <n v="2.7905999999999995"/>
    <n v="0.21763560633052931"/>
    <n v="2.8383666666666674"/>
    <n v="0.2706775003494053"/>
    <n v="2.9147777777777781"/>
    <n v="0.28892700311897657"/>
    <n v="449.85199999999998"/>
    <n v="2.6152666666666673"/>
    <n v="0.36798359176670209"/>
    <n v="2.5537666666666667"/>
    <n v="0.30482235452159895"/>
    <n v="2.5800666666666672"/>
    <n v="0.2960083229788037"/>
    <n v="153"/>
    <m/>
    <n v="1"/>
    <n v="0"/>
    <s v="L"/>
    <n v="1"/>
    <n v="0"/>
    <s v="ImagePro Premier (A2)/28x_C2_25Feb2015"/>
    <n v="1"/>
  </r>
  <r>
    <s v="3AIS924"/>
    <s v="W"/>
    <s v="Coho"/>
    <n v="0"/>
    <m/>
    <x v="0"/>
    <m/>
    <m/>
    <d v="2015-09-24T00:00:00"/>
    <m/>
    <x v="2"/>
    <n v="2015"/>
    <s v="Late"/>
    <n v="82"/>
    <n v="5.86"/>
    <n v="5.51"/>
    <n v="2.2000000000000002"/>
    <n v="1.74E-3"/>
    <m/>
    <m/>
    <m/>
    <m/>
    <m/>
    <m/>
    <m/>
    <m/>
    <m/>
    <m/>
    <m/>
    <m/>
    <m/>
    <m/>
    <m/>
    <m/>
    <m/>
    <m/>
    <m/>
    <m/>
    <m/>
    <m/>
    <m/>
    <m/>
    <m/>
    <m/>
    <m/>
    <m/>
    <m/>
    <m/>
    <m/>
    <m/>
    <m/>
    <m/>
    <m/>
    <m/>
    <m/>
    <m/>
    <m/>
    <m/>
    <m/>
    <m/>
    <m/>
    <m/>
    <m/>
    <m/>
    <s v="(L) otolith vaterite-not processed"/>
    <n v="0"/>
    <n v="0"/>
    <m/>
    <n v="0"/>
    <n v="0"/>
    <s v="ImagePro Premier (A2)/28x_C2_25Feb2015"/>
    <n v="0"/>
  </r>
  <r>
    <s v="5AIS924"/>
    <s v="W"/>
    <s v="Coho"/>
    <n v="0"/>
    <m/>
    <x v="0"/>
    <m/>
    <m/>
    <d v="2015-09-24T00:00:00"/>
    <d v="2015-05-05T00:00:00"/>
    <x v="2"/>
    <n v="2015"/>
    <s v="Late"/>
    <n v="82"/>
    <n v="5.23"/>
    <n v="4.7300000000000004"/>
    <n v="2.1"/>
    <n v="1.4E-3"/>
    <m/>
    <n v="594.41399999999999"/>
    <n v="555.22900000000004"/>
    <n v="514.404"/>
    <n v="474.57100000000003"/>
    <n v="127"/>
    <n v="112"/>
    <n v="97"/>
    <n v="2.6496666666666671"/>
    <n v="0.34819630478605629"/>
    <n v="2.6727333333333338"/>
    <n v="0.35730697063500549"/>
    <n v="2.6641333333333339"/>
    <n v="0.34944628927906374"/>
    <n v="2.6159666666666661"/>
    <n v="0.36611450309778226"/>
    <n v="202.434"/>
    <n v="114.786"/>
    <n v="225.048"/>
    <n v="114.786"/>
    <m/>
    <m/>
    <m/>
    <n v="87.647999999999996"/>
    <m/>
    <m/>
    <m/>
    <n v="391.98"/>
    <n v="142"/>
    <n v="2.761624113475178"/>
    <n v="0.3725816984042703"/>
    <n v="320.89600000000002"/>
    <n v="2.7044000000000001"/>
    <n v="0.39750593885949931"/>
    <n v="2.8035999999999999"/>
    <n v="0.34238580779482153"/>
    <n v="2.8859500000000002"/>
    <n v="0.3421245799487746"/>
    <n v="449.84399999999999"/>
    <n v="2.8109333333333333"/>
    <n v="0.37444062406792916"/>
    <n v="2.8885333333333332"/>
    <n v="0.36901142243168972"/>
    <n v="2.8299999999999992"/>
    <n v="0.34421821831243471"/>
    <n v="142"/>
    <m/>
    <n v="1"/>
    <n v="0"/>
    <s v="L"/>
    <n v="1"/>
    <n v="0"/>
    <s v="ImagePro Premier (A2)/28x_C2_25Feb2015"/>
    <n v="1"/>
  </r>
  <r>
    <s v="7AIS924"/>
    <s v="W"/>
    <s v="Coho"/>
    <n v="0"/>
    <m/>
    <x v="0"/>
    <m/>
    <m/>
    <d v="2015-09-24T00:00:00"/>
    <m/>
    <x v="2"/>
    <n v="2015"/>
    <s v="Late"/>
    <n v="84"/>
    <n v="5.41"/>
    <n v="5.04"/>
    <n v="1.85"/>
    <n v="1.24E-3"/>
    <m/>
    <m/>
    <m/>
    <m/>
    <m/>
    <m/>
    <m/>
    <m/>
    <m/>
    <m/>
    <m/>
    <m/>
    <m/>
    <m/>
    <m/>
    <m/>
    <m/>
    <m/>
    <m/>
    <m/>
    <m/>
    <m/>
    <m/>
    <m/>
    <m/>
    <m/>
    <m/>
    <m/>
    <m/>
    <m/>
    <m/>
    <m/>
    <m/>
    <m/>
    <m/>
    <m/>
    <m/>
    <m/>
    <m/>
    <m/>
    <m/>
    <m/>
    <m/>
    <m/>
    <m/>
    <m/>
    <s v="(L) cannot use: uneven growth"/>
    <n v="1"/>
    <n v="0"/>
    <s v="L"/>
    <n v="0"/>
    <n v="0"/>
    <s v="ImagePro Premier (A2)/28x_C2_25Feb2015"/>
    <n v="1"/>
  </r>
  <r>
    <s v="8AIS924"/>
    <s v="W"/>
    <s v="Coho"/>
    <n v="0"/>
    <m/>
    <x v="0"/>
    <m/>
    <m/>
    <d v="2015-09-24T00:00:00"/>
    <d v="2015-05-02T00:00:00"/>
    <x v="2"/>
    <n v="2015"/>
    <s v="Late"/>
    <n v="87"/>
    <n v="7.15"/>
    <n v="6.75"/>
    <n v="2"/>
    <n v="1.5E-3"/>
    <m/>
    <n v="632.846"/>
    <n v="586.79499999999996"/>
    <n v="539.803"/>
    <n v="498.19499999999999"/>
    <n v="130"/>
    <n v="115"/>
    <n v="100"/>
    <n v="3.0844666666666662"/>
    <n v="0.2359663616058946"/>
    <n v="3.1088999999999998"/>
    <n v="0.33947965761004667"/>
    <n v="2.9722"/>
    <n v="0.39499324505156236"/>
    <n v="2.9311666666666669"/>
    <n v="0.39098307938014559"/>
    <n v="211.154"/>
    <n v="108.739"/>
    <n v="232.428"/>
    <n v="108.739"/>
    <m/>
    <m/>
    <m/>
    <n v="102.41499999999999"/>
    <m/>
    <m/>
    <m/>
    <n v="421.69200000000001"/>
    <n v="145"/>
    <n v="2.9068472222222206"/>
    <n v="0.36375166968006772"/>
    <n v="345.072"/>
    <n v="2.9950666666666659"/>
    <n v="0.2892802562683231"/>
    <n v="3.0441000000000007"/>
    <n v="0.30332597123818167"/>
    <n v="3.0429534883720932"/>
    <n v="0.27977720332336997"/>
    <n v="449.86"/>
    <n v="2.8194666666666661"/>
    <n v="0.402201595980829"/>
    <n v="2.7404333333333333"/>
    <n v="0.33442618724113821"/>
    <n v="2.7400444444444441"/>
    <n v="0.3421621064213709"/>
    <n v="145"/>
    <m/>
    <n v="1"/>
    <n v="0"/>
    <s v="L"/>
    <n v="1"/>
    <n v="0"/>
    <s v="ImagePro Premier (A2)/28x_C2_25Feb2015"/>
    <n v="1"/>
  </r>
  <r>
    <s v="4ACO929"/>
    <s v="W"/>
    <s v="Coho"/>
    <n v="0"/>
    <m/>
    <x v="5"/>
    <m/>
    <m/>
    <d v="2015-09-29T00:00:00"/>
    <d v="2015-05-21T00:00:00"/>
    <x v="2"/>
    <n v="2015"/>
    <s v="Late"/>
    <n v="68"/>
    <n v="3.05"/>
    <n v="2.9"/>
    <n v="1.85"/>
    <n v="1.15E-3"/>
    <m/>
    <n v="572.12699999999995"/>
    <n v="526.6"/>
    <n v="482.40899999999999"/>
    <n v="438.43299999999999"/>
    <n v="116"/>
    <n v="101"/>
    <n v="86"/>
    <n v="3.0640666666666667"/>
    <n v="0.29523754761853971"/>
    <n v="2.9807333333333337"/>
    <n v="0.28708726696002157"/>
    <n v="2.9787555555555563"/>
    <n v="0.25320797735849432"/>
    <n v="2.9109166666666657"/>
    <n v="0.28009854752869323"/>
    <n v="202.673"/>
    <n v="112.521"/>
    <n v="220.84100000000001"/>
    <n v="112.521"/>
    <m/>
    <m/>
    <m/>
    <n v="90.152000000000001"/>
    <m/>
    <m/>
    <m/>
    <n v="369.45399999999995"/>
    <n v="131"/>
    <n v="2.8220461538461534"/>
    <n v="0.29816903435319181"/>
    <n v="298.47899999999998"/>
    <n v="2.8136666666666668"/>
    <n v="0.32310605659678571"/>
    <n v="2.9028999999999998"/>
    <n v="0.30084952705802209"/>
    <n v="2.9102812499999997"/>
    <n v="0.294258854047731"/>
    <n v="434.24700000000001"/>
    <n v="2.6728666666666663"/>
    <n v="0.24140921590488115"/>
    <n v="2.648366666666667"/>
    <n v="0.23879214498334556"/>
    <n v="2.6257555555555561"/>
    <n v="0.23520727373140826"/>
    <n v="131"/>
    <m/>
    <n v="1"/>
    <n v="0"/>
    <s v="L"/>
    <n v="1"/>
    <n v="0"/>
    <s v="ImagePro Premier (A2)/28x_C2_25Feb2015"/>
    <n v="1"/>
  </r>
  <r>
    <s v="5ACO929"/>
    <s v="W"/>
    <s v="Coho"/>
    <n v="0"/>
    <m/>
    <x v="5"/>
    <m/>
    <m/>
    <d v="2015-09-29T00:00:00"/>
    <d v="2015-05-25T00:00:00"/>
    <x v="2"/>
    <n v="2015"/>
    <s v="Late"/>
    <n v="68"/>
    <n v="3.23"/>
    <n v="3.12"/>
    <n v="1.8"/>
    <n v="1.2199999999999999E-3"/>
    <m/>
    <n v="560.202"/>
    <n v="518.07299999999998"/>
    <n v="474.23200000000003"/>
    <n v="432.23500000000001"/>
    <n v="112"/>
    <n v="97"/>
    <n v="82"/>
    <n v="2.8086666666666673"/>
    <n v="0.23378215337808664"/>
    <n v="2.8786666666666667"/>
    <n v="0.33679046318438777"/>
    <n v="2.8292666666666668"/>
    <n v="0.33871638712806423"/>
    <n v="2.7909999999999995"/>
    <n v="0.34328270703482228"/>
    <n v="208.018"/>
    <n v="111.77800000000001"/>
    <n v="228.477"/>
    <n v="111.77800000000001"/>
    <m/>
    <m/>
    <m/>
    <n v="96.24"/>
    <m/>
    <m/>
    <m/>
    <n v="352.18399999999997"/>
    <n v="127"/>
    <n v="2.7697460317460343"/>
    <n v="0.3712323248103645"/>
    <n v="291.92"/>
    <n v="2.7652000000000001"/>
    <n v="0.46329429092100755"/>
    <n v="2.9040357142857145"/>
    <n v="0.40257288110747652"/>
    <m/>
    <m/>
    <n v="434.60899999999998"/>
    <n v="2.6470000000000002"/>
    <n v="0.33746026221086939"/>
    <n v="2.7132000000000001"/>
    <n v="0.30658839080975137"/>
    <n v="2.6700888888888885"/>
    <n v="0.31788976235497152"/>
    <n v="127"/>
    <m/>
    <n v="1"/>
    <n v="0"/>
    <s v="L"/>
    <n v="1"/>
    <n v="0"/>
    <s v="ImagePro Premier (A2)/28x_C2_25Feb2015"/>
    <n v="1"/>
  </r>
  <r>
    <s v="6ACO929"/>
    <s v="W"/>
    <s v="Coho"/>
    <n v="0"/>
    <m/>
    <x v="5"/>
    <m/>
    <m/>
    <d v="2015-09-29T00:00:00"/>
    <d v="2015-06-20T00:00:00"/>
    <x v="2"/>
    <n v="2015"/>
    <s v="Late"/>
    <n v="63"/>
    <n v="2.0299999999999998"/>
    <n v="1.93"/>
    <n v="1.6"/>
    <n v="8.5999999999999998E-4"/>
    <m/>
    <n v="512.44299999999998"/>
    <n v="465.71800000000002"/>
    <n v="419.572"/>
    <n v="373.50400000000002"/>
    <n v="86"/>
    <n v="71"/>
    <n v="56"/>
    <n v="3.1137333333333337"/>
    <n v="0.3835265806893165"/>
    <n v="3.0937666666666659"/>
    <n v="0.35452208562430465"/>
    <n v="3.0716666666666672"/>
    <n v="0.33852883588738675"/>
    <n v="3.0779666666666672"/>
    <n v="0.32426208100106346"/>
    <n v="209.92"/>
    <n v="114.908"/>
    <n v="218.35499999999999"/>
    <n v="114.908"/>
    <m/>
    <m/>
    <m/>
    <n v="95.011999999999986"/>
    <m/>
    <m/>
    <m/>
    <n v="302.52300000000002"/>
    <n v="101"/>
    <n v="2.9956999999999994"/>
    <n v="0.3213601617116838"/>
    <n v="218.35499999999999"/>
    <n v="2.8849999999999998"/>
    <n v="0.2602152954766494"/>
    <m/>
    <m/>
    <m/>
    <m/>
    <n v="434.02800000000002"/>
    <n v="3.0686666666666667"/>
    <n v="0.28714049987186879"/>
    <n v="2.9998333333333336"/>
    <n v="0.27057067192463252"/>
    <n v="2.9798666666666667"/>
    <n v="0.28939023668898911"/>
    <n v="101"/>
    <m/>
    <n v="1"/>
    <n v="0"/>
    <s v="L"/>
    <n v="1"/>
    <n v="0"/>
    <s v="ImagePro Premier (A2)/28x_C2_25Feb2015"/>
    <n v="1"/>
  </r>
  <r>
    <s v="7ACO929"/>
    <s v="W"/>
    <s v="Coho"/>
    <n v="0"/>
    <m/>
    <x v="5"/>
    <m/>
    <m/>
    <d v="2015-09-29T00:00:00"/>
    <d v="2015-05-30T00:00:00"/>
    <x v="2"/>
    <n v="2015"/>
    <s v="Late"/>
    <n v="74"/>
    <n v="4.37"/>
    <n v="4.1500000000000004"/>
    <n v="1.95"/>
    <n v="1.2700000000000001E-3"/>
    <m/>
    <n v="561.18100000000004"/>
    <n v="514.63599999999997"/>
    <n v="468.21"/>
    <n v="424.529"/>
    <n v="107"/>
    <n v="92"/>
    <n v="77"/>
    <n v="3.1153333333333331"/>
    <n v="0.36908490441451014"/>
    <n v="3.0899000000000001"/>
    <n v="0.30252481801868986"/>
    <n v="3.0355555555555549"/>
    <n v="0.28082294288844217"/>
    <n v="2.9288166666666671"/>
    <n v="0.34695017429931968"/>
    <n v="209.83799999999999"/>
    <n v="117.36199999999999"/>
    <n v="229.643"/>
    <n v="117.36199999999999"/>
    <m/>
    <m/>
    <m/>
    <n v="92.475999999999999"/>
    <m/>
    <m/>
    <m/>
    <n v="351.34300000000007"/>
    <n v="122"/>
    <n v="2.8749008264462814"/>
    <n v="0.36015749806990643"/>
    <n v="281.09500000000003"/>
    <n v="2.8676000000000004"/>
    <n v="0.33170119944655585"/>
    <n v="2.9423913043478258"/>
    <n v="0.33623081075768252"/>
    <m/>
    <m/>
    <n v="434.77199999999999"/>
    <n v="2.5291333333333337"/>
    <n v="0.22397891057184907"/>
    <n v="2.6813999999999996"/>
    <n v="0.34885424285598465"/>
    <n v="2.6803111111111106"/>
    <n v="0.35605986615010793"/>
    <n v="122"/>
    <m/>
    <n v="1"/>
    <n v="0"/>
    <s v="L"/>
    <n v="1"/>
    <n v="0"/>
    <s v="ImagePro Premier (A2)/28x_C2_25Feb2015"/>
    <n v="1"/>
  </r>
  <r>
    <s v="8ACO929"/>
    <s v="W"/>
    <s v="Coho"/>
    <n v="0"/>
    <m/>
    <x v="5"/>
    <m/>
    <m/>
    <d v="2015-09-29T00:00:00"/>
    <d v="2015-05-03T00:00:00"/>
    <x v="2"/>
    <n v="2015"/>
    <s v="Late"/>
    <n v="83"/>
    <n v="6.44"/>
    <n v="6.19"/>
    <n v="2.1"/>
    <n v="1.65E-3"/>
    <m/>
    <n v="630.399"/>
    <n v="585.649"/>
    <n v="538.43600000000004"/>
    <n v="492.99099999999999"/>
    <n v="134"/>
    <n v="119"/>
    <n v="104"/>
    <n v="2.9892666666666665"/>
    <n v="0.17444502476902762"/>
    <n v="3.0844"/>
    <n v="0.30766087465438868"/>
    <n v="3.0556666666666659"/>
    <n v="0.3133170047325099"/>
    <n v="2.9527333333333328"/>
    <n v="0.34472410322551944"/>
    <n v="201.37700000000001"/>
    <n v="114.63200000000001"/>
    <n v="221.74600000000001"/>
    <n v="114.63200000000001"/>
    <m/>
    <m/>
    <m/>
    <n v="86.745000000000005"/>
    <m/>
    <m/>
    <m/>
    <n v="429.02199999999999"/>
    <n v="149"/>
    <n v="2.881317567567566"/>
    <n v="0.39208231880984562"/>
    <n v="352.303"/>
    <n v="2.5401333333333329"/>
    <n v="0.28075608800590729"/>
    <n v="2.7849666666666675"/>
    <n v="0.35796989695564196"/>
    <n v="2.920266666666667"/>
    <n v="0.44005709340328086"/>
    <n v="434.38400000000001"/>
    <n v="2.7622666666666671"/>
    <n v="0.29763843517804706"/>
    <n v="2.6485000000000007"/>
    <n v="0.27107547619269756"/>
    <n v="2.6048444444444452"/>
    <n v="0.2778475673945508"/>
    <n v="149"/>
    <m/>
    <n v="1"/>
    <n v="0"/>
    <s v="L"/>
    <n v="1"/>
    <n v="0"/>
    <s v="ImagePro Premier (A2)/28x_C2_25Feb2015"/>
    <n v="1"/>
  </r>
  <r>
    <s v="10ACO929"/>
    <s v="W"/>
    <s v="Coho"/>
    <n v="0"/>
    <m/>
    <x v="5"/>
    <m/>
    <m/>
    <d v="2015-09-29T00:00:00"/>
    <d v="2015-05-26T00:00:00"/>
    <x v="2"/>
    <n v="2015"/>
    <s v="Late"/>
    <n v="67"/>
    <n v="2.97"/>
    <n v="2.81"/>
    <n v="1.95"/>
    <n v="1.1800000000000001E-3"/>
    <m/>
    <n v="558.10699999999997"/>
    <n v="512.96100000000001"/>
    <n v="469.63299999999998"/>
    <n v="424.88400000000001"/>
    <n v="111"/>
    <n v="96"/>
    <n v="81"/>
    <n v="3.0701333333333327"/>
    <n v="0.24652929894455802"/>
    <n v="2.9838"/>
    <n v="0.27760930124534922"/>
    <n v="2.9664888888888887"/>
    <n v="0.32339812378034433"/>
    <n v="2.8124999999999996"/>
    <n v="0.39484820082522837"/>
    <n v="200.2"/>
    <n v="113.709"/>
    <n v="224.625"/>
    <n v="113.709"/>
    <m/>
    <m/>
    <m/>
    <n v="86.490999999999985"/>
    <m/>
    <m/>
    <m/>
    <n v="357.90699999999998"/>
    <n v="126"/>
    <n v="2.8490239999999996"/>
    <n v="0.37628205498433653"/>
    <n v="289.06299999999999"/>
    <n v="3.0151333333333339"/>
    <n v="0.2228721179339869"/>
    <n v="3.1661851851851845"/>
    <n v="0.28710813254256629"/>
    <m/>
    <m/>
    <n v="434.20400000000001"/>
    <n v="2.4398666666666666"/>
    <n v="0.24760996595067661"/>
    <n v="2.5088999999999992"/>
    <n v="0.24915074373448748"/>
    <n v="2.5156444444444443"/>
    <n v="0.21632258693017148"/>
    <n v="126"/>
    <m/>
    <n v="1"/>
    <n v="0"/>
    <s v="L"/>
    <n v="1"/>
    <n v="0"/>
    <s v="ImagePro Premier (A2)/28x_C2_25Feb2015"/>
    <n v="1"/>
  </r>
  <r>
    <s v="1ABS529"/>
    <s v="W"/>
    <s v="Coho"/>
    <n v="0"/>
    <m/>
    <x v="10"/>
    <m/>
    <m/>
    <d v="2015-05-29T00:00:00"/>
    <d v="2015-04-02T00:00:00"/>
    <x v="3"/>
    <n v="2015"/>
    <s v="Early"/>
    <n v="48"/>
    <n v="1.26"/>
    <m/>
    <n v="1.2"/>
    <n v="4.6999999999999999E-4"/>
    <n v="105.77"/>
    <n v="369.48200000000003"/>
    <n v="328.14"/>
    <n v="281.48200000000003"/>
    <n v="233.44399999999999"/>
    <n v="42"/>
    <n v="27"/>
    <n v="12"/>
    <n v="2.760933333333333"/>
    <n v="0.23527414607118186"/>
    <n v="2.9538999999999995"/>
    <n v="0.35361603470430963"/>
    <n v="2.9764782608695648"/>
    <n v="0.3864752249716798"/>
    <m/>
    <m/>
    <n v="201.20699999999999"/>
    <n v="110.568"/>
    <n v="220.10499999999999"/>
    <n v="110.568"/>
    <m/>
    <m/>
    <m/>
    <n v="90.638999999999996"/>
    <m/>
    <m/>
    <m/>
    <n v="168.27500000000003"/>
    <n v="57"/>
    <n v="2.968946428571428"/>
    <n v="0.36110005763414005"/>
    <m/>
    <m/>
    <m/>
    <m/>
    <m/>
    <m/>
    <m/>
    <m/>
    <m/>
    <m/>
    <m/>
    <m/>
    <m/>
    <m/>
    <n v="57"/>
    <m/>
    <n v="1"/>
    <n v="0"/>
    <s v="L"/>
    <n v="1"/>
    <n v="0"/>
    <s v="ImagePro Premier (A2)/28x_C2_25Feb2015"/>
    <n v="1"/>
  </r>
  <r>
    <s v="2ABS529"/>
    <s v="W"/>
    <s v="Coho"/>
    <n v="0"/>
    <m/>
    <x v="10"/>
    <m/>
    <m/>
    <d v="2015-05-29T00:00:00"/>
    <d v="2015-03-31T00:00:00"/>
    <x v="3"/>
    <n v="2015"/>
    <s v="Early"/>
    <n v="43"/>
    <n v="0.82"/>
    <m/>
    <n v="1.25"/>
    <n v="4.2000000000000002E-4"/>
    <n v="104.96"/>
    <n v="373.46100000000001"/>
    <n v="330.13400000000001"/>
    <n v="287.51400000000001"/>
    <n v="243.10599999999999"/>
    <n v="44"/>
    <n v="29"/>
    <n v="14"/>
    <n v="2.9279333333333333"/>
    <n v="0.27406997716085635"/>
    <n v="2.8650000000000007"/>
    <n v="0.23683662344936546"/>
    <n v="2.9060666666666672"/>
    <n v="0.29276708086184078"/>
    <m/>
    <m/>
    <n v="200.13300000000001"/>
    <n v="110.331"/>
    <n v="218.85599999999999"/>
    <n v="110.331"/>
    <m/>
    <m/>
    <m/>
    <n v="89.802000000000007"/>
    <m/>
    <m/>
    <m/>
    <n v="173.328"/>
    <n v="59"/>
    <n v="2.9522413793103452"/>
    <n v="0.29488066633897897"/>
    <m/>
    <m/>
    <m/>
    <m/>
    <m/>
    <m/>
    <m/>
    <m/>
    <m/>
    <m/>
    <m/>
    <m/>
    <m/>
    <m/>
    <n v="59"/>
    <m/>
    <n v="1"/>
    <n v="0"/>
    <s v="L"/>
    <n v="1"/>
    <n v="0"/>
    <s v="ImagePro Premier (A2)/28x_C2_25Feb2015"/>
    <n v="1"/>
  </r>
  <r>
    <s v="3ABS529"/>
    <s v="W"/>
    <s v="Coho"/>
    <n v="0"/>
    <m/>
    <x v="10"/>
    <m/>
    <m/>
    <d v="2015-05-29T00:00:00"/>
    <d v="2015-03-11T00:00:00"/>
    <x v="3"/>
    <n v="2015"/>
    <s v="Early"/>
    <n v="67"/>
    <n v="2.2999999999999998"/>
    <m/>
    <n v="1.5"/>
    <n v="6.3000000000000003E-4"/>
    <n v="103.88"/>
    <n v="419.71899999999999"/>
    <n v="375.14400000000001"/>
    <n v="338.43900000000002"/>
    <n v="302.38900000000001"/>
    <n v="64"/>
    <n v="49"/>
    <n v="34"/>
    <n v="2.9948000000000001"/>
    <n v="0.44446391465288948"/>
    <n v="2.7137333333333324"/>
    <n v="0.45530186525617361"/>
    <n v="2.6078444444444449"/>
    <n v="0.42375770068387908"/>
    <m/>
    <m/>
    <n v="204.47"/>
    <n v="113.21599999999999"/>
    <n v="227.18899999999999"/>
    <n v="113.21599999999999"/>
    <m/>
    <m/>
    <m/>
    <n v="91.254000000000005"/>
    <m/>
    <m/>
    <m/>
    <n v="215.249"/>
    <n v="79"/>
    <n v="2.727589743589744"/>
    <n v="0.43300404712716761"/>
    <m/>
    <m/>
    <m/>
    <m/>
    <m/>
    <m/>
    <m/>
    <m/>
    <m/>
    <m/>
    <m/>
    <m/>
    <m/>
    <m/>
    <n v="79"/>
    <m/>
    <n v="1"/>
    <n v="0"/>
    <s v="L"/>
    <n v="1"/>
    <n v="0"/>
    <s v="ImagePro Premier (A2)/28x_C2_25Feb2015"/>
    <n v="1"/>
  </r>
  <r>
    <s v="4ABS529"/>
    <s v="W"/>
    <s v="Coho"/>
    <n v="0"/>
    <m/>
    <x v="10"/>
    <m/>
    <m/>
    <d v="2015-05-29T00:00:00"/>
    <d v="2015-03-17T00:00:00"/>
    <x v="3"/>
    <n v="2015"/>
    <s v="Early"/>
    <n v="63"/>
    <n v="2.97"/>
    <m/>
    <n v="1.4"/>
    <n v="5.9000000000000003E-4"/>
    <n v="100.27"/>
    <n v="412.63900000000001"/>
    <n v="372.72800000000001"/>
    <n v="331.29300000000001"/>
    <n v="290.339"/>
    <n v="58"/>
    <n v="43"/>
    <n v="28"/>
    <n v="2.7355333333333336"/>
    <n v="0.33646903204278644"/>
    <n v="2.7306000000000004"/>
    <n v="0.30412436203994619"/>
    <n v="2.7375555555555553"/>
    <n v="0.28620435765975943"/>
    <m/>
    <m/>
    <n v="204.93299999999999"/>
    <n v="110.997"/>
    <n v="225.44200000000001"/>
    <n v="110.997"/>
    <m/>
    <m/>
    <m/>
    <n v="93.935999999999993"/>
    <m/>
    <m/>
    <m/>
    <n v="207.70600000000002"/>
    <n v="73"/>
    <n v="2.8500277777777785"/>
    <n v="0.30149444543137216"/>
    <m/>
    <m/>
    <m/>
    <m/>
    <m/>
    <m/>
    <m/>
    <m/>
    <m/>
    <m/>
    <m/>
    <m/>
    <m/>
    <m/>
    <n v="73"/>
    <s v="No (R) otolith"/>
    <n v="1"/>
    <n v="0"/>
    <s v="L"/>
    <n v="1"/>
    <n v="0"/>
    <s v="ImagePro Premier (A2)/28x_C2_25Feb2015"/>
    <n v="1"/>
  </r>
  <r>
    <s v="5ABS529"/>
    <s v="W"/>
    <s v="Coho"/>
    <n v="0"/>
    <m/>
    <x v="10"/>
    <m/>
    <m/>
    <d v="2015-05-29T00:00:00"/>
    <d v="2015-04-06T00:00:00"/>
    <x v="3"/>
    <n v="2015"/>
    <s v="Early"/>
    <n v="68"/>
    <n v="3.18"/>
    <m/>
    <n v="1.3"/>
    <n v="3.8000000000000002E-4"/>
    <n v="102.3"/>
    <n v="348.57799999999997"/>
    <n v="300.33"/>
    <n v="259.78300000000002"/>
    <n v="219.41300000000001"/>
    <n v="38"/>
    <n v="23"/>
    <n v="8"/>
    <n v="3.1789333333333336"/>
    <n v="0.47617155771943381"/>
    <n v="2.9764999999999997"/>
    <n v="0.44031021587841529"/>
    <n v="2.8588666666666667"/>
    <n v="0.44427226500710953"/>
    <m/>
    <m/>
    <n v="201.114"/>
    <n v="115.943"/>
    <n v="216.72300000000001"/>
    <n v="115.943"/>
    <m/>
    <m/>
    <m/>
    <n v="85.171000000000006"/>
    <m/>
    <m/>
    <m/>
    <n v="147.46399999999997"/>
    <n v="53"/>
    <n v="2.7757692307692312"/>
    <n v="0.47236159360507018"/>
    <m/>
    <m/>
    <m/>
    <m/>
    <m/>
    <m/>
    <m/>
    <m/>
    <m/>
    <m/>
    <m/>
    <m/>
    <m/>
    <m/>
    <n v="53"/>
    <s v="No (R) otolith; (L) good sample"/>
    <n v="1"/>
    <n v="0"/>
    <s v="L"/>
    <n v="1"/>
    <n v="0"/>
    <s v="ImagePro Premier (A2)/28x_C2_25Feb2015"/>
    <n v="1"/>
  </r>
  <r>
    <s v="6ABS529"/>
    <s v="W"/>
    <s v="Coho"/>
    <n v="0"/>
    <m/>
    <x v="10"/>
    <m/>
    <m/>
    <d v="2015-05-29T00:00:00"/>
    <d v="2015-04-12T00:00:00"/>
    <x v="3"/>
    <n v="2015"/>
    <s v="Early"/>
    <n v="44"/>
    <n v="0.88"/>
    <m/>
    <n v="1.2"/>
    <n v="4.2000000000000002E-4"/>
    <n v="105.18"/>
    <n v="342.18"/>
    <n v="301.83999999999997"/>
    <n v="259.19400000000002"/>
    <n v="208.56299999999999"/>
    <n v="32"/>
    <n v="17"/>
    <n v="2"/>
    <n v="2.7120000000000011"/>
    <n v="0.27115493725912498"/>
    <n v="2.8189666666666673"/>
    <n v="0.33337474857658556"/>
    <n v="2.9847333333333337"/>
    <n v="0.39504881171364026"/>
    <m/>
    <m/>
    <n v="202.62700000000001"/>
    <n v="102.514"/>
    <n v="208.56299999999999"/>
    <n v="102.514"/>
    <m/>
    <m/>
    <m/>
    <n v="100.11300000000001"/>
    <m/>
    <m/>
    <m/>
    <n v="139.553"/>
    <n v="47"/>
    <n v="2.9904347826086957"/>
    <n v="0.39254399058075057"/>
    <m/>
    <m/>
    <m/>
    <m/>
    <m/>
    <m/>
    <m/>
    <m/>
    <m/>
    <m/>
    <m/>
    <m/>
    <m/>
    <m/>
    <n v="47"/>
    <m/>
    <n v="1"/>
    <n v="0"/>
    <s v="L"/>
    <n v="1"/>
    <n v="0"/>
    <s v="ImagePro Premier (A2)/28x_C2_25Feb2015"/>
    <n v="1"/>
  </r>
  <r>
    <s v="8ABS529"/>
    <s v="W"/>
    <s v="Coho"/>
    <n v="0"/>
    <m/>
    <x v="10"/>
    <m/>
    <m/>
    <d v="2015-05-29T00:00:00"/>
    <d v="2015-03-28T00:00:00"/>
    <x v="3"/>
    <n v="2015"/>
    <s v="Early"/>
    <n v="46"/>
    <n v="1.4"/>
    <m/>
    <n v="1.35"/>
    <n v="4.8000000000000001E-4"/>
    <n v="100.1"/>
    <n v="383.89"/>
    <n v="345.21300000000002"/>
    <n v="302.63900000000001"/>
    <n v="259.42700000000002"/>
    <n v="47"/>
    <n v="32"/>
    <n v="17"/>
    <n v="2.5810666666666666"/>
    <n v="0.3245395566175619"/>
    <n v="2.719333333333334"/>
    <n v="0.40681380417134361"/>
    <n v="2.7808666666666664"/>
    <n v="0.41473751830634803"/>
    <m/>
    <m/>
    <n v="207.202"/>
    <n v="105.45399999999999"/>
    <n v="225.42"/>
    <n v="105.45399999999999"/>
    <m/>
    <m/>
    <m/>
    <n v="101.748"/>
    <m/>
    <m/>
    <m/>
    <n v="176.68799999999999"/>
    <n v="62"/>
    <n v="2.8588688524590165"/>
    <n v="0.41182506299842764"/>
    <m/>
    <m/>
    <m/>
    <m/>
    <m/>
    <m/>
    <m/>
    <m/>
    <m/>
    <m/>
    <m/>
    <m/>
    <m/>
    <m/>
    <n v="62"/>
    <m/>
    <n v="1"/>
    <n v="0"/>
    <s v="L"/>
    <n v="1"/>
    <n v="0"/>
    <s v="ImagePro Premier (A2)/28x_C2_25Feb2015"/>
    <n v="1"/>
  </r>
  <r>
    <s v="9ABS529"/>
    <s v="W"/>
    <s v="Coho"/>
    <n v="0"/>
    <m/>
    <x v="10"/>
    <m/>
    <m/>
    <d v="2015-05-29T00:00:00"/>
    <d v="2015-03-23T00:00:00"/>
    <x v="3"/>
    <n v="2015"/>
    <s v="Early"/>
    <n v="47"/>
    <n v="1.1200000000000001"/>
    <m/>
    <n v="1.3"/>
    <n v="4.4000000000000002E-4"/>
    <n v="107.77"/>
    <n v="403.642"/>
    <n v="362.69099999999997"/>
    <n v="321.96600000000001"/>
    <n v="274.428"/>
    <n v="52"/>
    <n v="37"/>
    <n v="22"/>
    <n v="2.8064666666666671"/>
    <n v="0.26636249914802379"/>
    <n v="2.7550000000000008"/>
    <n v="0.42370028443993324"/>
    <n v="2.8891777777777774"/>
    <n v="0.44806555369058015"/>
    <m/>
    <m/>
    <n v="205.18199999999999"/>
    <n v="107.21"/>
    <n v="228.179"/>
    <n v="107.21"/>
    <m/>
    <m/>
    <m/>
    <n v="97.971999999999994"/>
    <m/>
    <m/>
    <m/>
    <n v="198.46"/>
    <n v="67"/>
    <n v="2.9742575757575773"/>
    <n v="0.44302774042702203"/>
    <m/>
    <m/>
    <m/>
    <m/>
    <m/>
    <m/>
    <m/>
    <m/>
    <m/>
    <m/>
    <m/>
    <m/>
    <m/>
    <m/>
    <n v="67"/>
    <m/>
    <n v="1"/>
    <n v="0"/>
    <s v="L"/>
    <n v="1"/>
    <n v="0"/>
    <s v="ImagePro Premier (A2)/28x_C2_25Feb2015"/>
    <n v="1"/>
  </r>
  <r>
    <s v="10ABS529"/>
    <s v="W"/>
    <s v="Coho"/>
    <n v="0"/>
    <m/>
    <x v="10"/>
    <m/>
    <m/>
    <d v="2015-05-29T00:00:00"/>
    <d v="2015-03-17T00:00:00"/>
    <x v="3"/>
    <n v="2015"/>
    <s v="Early"/>
    <n v="53"/>
    <n v="1.67"/>
    <m/>
    <n v="1.35"/>
    <n v="5.0000000000000001E-4"/>
    <n v="104.72"/>
    <n v="409.53500000000003"/>
    <n v="368.839"/>
    <n v="329.77699999999999"/>
    <n v="284.88499999999999"/>
    <n v="58"/>
    <n v="43"/>
    <n v="28"/>
    <n v="2.7435333333333336"/>
    <n v="0.38392426088388504"/>
    <n v="2.7013000000000003"/>
    <n v="0.44859475222536588"/>
    <n v="2.7803777777777783"/>
    <n v="0.42458328709072751"/>
    <m/>
    <m/>
    <n v="204.63499999999999"/>
    <n v="108.077"/>
    <n v="224.89500000000001"/>
    <n v="108.077"/>
    <m/>
    <m/>
    <m/>
    <n v="96.557999999999993"/>
    <m/>
    <m/>
    <m/>
    <n v="204.90000000000003"/>
    <n v="73"/>
    <n v="2.8154444444444451"/>
    <n v="0.38251126795107948"/>
    <m/>
    <m/>
    <m/>
    <m/>
    <m/>
    <m/>
    <m/>
    <m/>
    <m/>
    <m/>
    <m/>
    <m/>
    <m/>
    <m/>
    <n v="73"/>
    <m/>
    <n v="1"/>
    <n v="0"/>
    <s v="L"/>
    <n v="1"/>
    <n v="0"/>
    <s v="ImagePro Premier (A2)/28x_C2_25Feb2015"/>
    <n v="1"/>
  </r>
  <r>
    <s v="11ABS529"/>
    <s v="W"/>
    <s v="Coho"/>
    <n v="0"/>
    <m/>
    <x v="10"/>
    <m/>
    <m/>
    <d v="2015-05-29T00:00:00"/>
    <d v="2015-03-08T00:00:00"/>
    <x v="3"/>
    <n v="2015"/>
    <s v="Early"/>
    <n v="53"/>
    <n v="1.56"/>
    <m/>
    <n v="1.5"/>
    <n v="6.6E-4"/>
    <n v="105.02"/>
    <n v="442.50900000000001"/>
    <n v="401.67099999999999"/>
    <n v="359.28800000000001"/>
    <n v="322.51"/>
    <n v="67"/>
    <n v="52"/>
    <n v="37"/>
    <n v="2.7513333333333327"/>
    <n v="0.3039188488176926"/>
    <n v="2.7730000000000006"/>
    <n v="0.34984163905085824"/>
    <n v="2.669111111111111"/>
    <n v="0.37464354102037478"/>
    <m/>
    <m/>
    <n v="204.81899999999999"/>
    <n v="115.042"/>
    <n v="227.05199999999999"/>
    <n v="115.042"/>
    <m/>
    <m/>
    <m/>
    <n v="89.776999999999987"/>
    <m/>
    <m/>
    <m/>
    <n v="237.69000000000003"/>
    <n v="82"/>
    <n v="2.8974814814814804"/>
    <n v="0.43690680102028728"/>
    <m/>
    <m/>
    <m/>
    <m/>
    <m/>
    <m/>
    <m/>
    <m/>
    <m/>
    <m/>
    <m/>
    <m/>
    <m/>
    <m/>
    <n v="82"/>
    <s v="good sample"/>
    <n v="1"/>
    <n v="0"/>
    <s v="L"/>
    <n v="1"/>
    <n v="0"/>
    <s v="ImagePro Premier (A2)/28x_C2_25Feb2015"/>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3:D32" firstHeaderRow="0" firstDataRow="1" firstDataCol="1"/>
  <pivotFields count="72">
    <pivotField showAll="0"/>
    <pivotField showAll="0"/>
    <pivotField showAll="0"/>
    <pivotField showAll="0"/>
    <pivotField showAll="0"/>
    <pivotField axis="axisRow" showAll="0">
      <items count="12">
        <item x="9"/>
        <item x="10"/>
        <item x="2"/>
        <item x="5"/>
        <item x="7"/>
        <item x="4"/>
        <item x="0"/>
        <item x="1"/>
        <item x="3"/>
        <item x="8"/>
        <item x="6"/>
        <item t="default"/>
      </items>
    </pivotField>
    <pivotField showAll="0"/>
    <pivotField showAll="0"/>
    <pivotField numFmtId="14" showAll="0"/>
    <pivotField numFmtId="14" showAll="0"/>
    <pivotField axis="axisRow" showAll="0">
      <items count="5">
        <item x="3"/>
        <item x="0"/>
        <item x="1"/>
        <item x="2"/>
        <item t="default"/>
      </items>
    </pivotField>
    <pivotField showAll="0"/>
    <pivotField showAll="0" defaultSubtotal="0"/>
    <pivotField showAll="0"/>
    <pivotField showAll="0"/>
    <pivotField showAll="0"/>
    <pivotField showAll="0"/>
    <pivotField showAll="0"/>
    <pivotField showAll="0"/>
    <pivotField showAll="0" defaultSubtotal="0"/>
    <pivotField showAll="0"/>
    <pivotField showAll="0"/>
    <pivotField showAll="0"/>
    <pivotField showAll="0"/>
    <pivotField showAll="0"/>
    <pivotField showAll="0"/>
    <pivotField dataField="1" showAll="0"/>
    <pivotField showAll="0"/>
    <pivotField dataField="1" showAll="0"/>
    <pivotField showAll="0"/>
    <pivotField dataField="1" showAll="0"/>
    <pivotField showAll="0"/>
    <pivotField showAll="0" defaultSubtota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5"/>
    <field x="10"/>
  </rowFields>
  <rowItems count="29">
    <i>
      <x/>
    </i>
    <i r="1">
      <x v="2"/>
    </i>
    <i r="1">
      <x v="3"/>
    </i>
    <i>
      <x v="1"/>
    </i>
    <i r="1">
      <x/>
    </i>
    <i>
      <x v="2"/>
    </i>
    <i r="1">
      <x v="1"/>
    </i>
    <i>
      <x v="3"/>
    </i>
    <i r="1">
      <x v="1"/>
    </i>
    <i r="1">
      <x v="3"/>
    </i>
    <i>
      <x v="4"/>
    </i>
    <i r="1">
      <x v="1"/>
    </i>
    <i>
      <x v="5"/>
    </i>
    <i r="1">
      <x v="1"/>
    </i>
    <i r="1">
      <x v="3"/>
    </i>
    <i>
      <x v="6"/>
    </i>
    <i r="1">
      <x v="1"/>
    </i>
    <i r="1">
      <x v="3"/>
    </i>
    <i>
      <x v="7"/>
    </i>
    <i r="1">
      <x v="1"/>
    </i>
    <i r="1">
      <x v="3"/>
    </i>
    <i>
      <x v="8"/>
    </i>
    <i r="1">
      <x v="1"/>
    </i>
    <i>
      <x v="9"/>
    </i>
    <i r="1">
      <x v="2"/>
    </i>
    <i r="1">
      <x v="3"/>
    </i>
    <i>
      <x v="10"/>
    </i>
    <i r="1">
      <x v="1"/>
    </i>
    <i t="grand">
      <x/>
    </i>
  </rowItems>
  <colFields count="1">
    <field x="-2"/>
  </colFields>
  <colItems count="3">
    <i>
      <x/>
    </i>
    <i i="1">
      <x v="1"/>
    </i>
    <i i="2">
      <x v="2"/>
    </i>
  </colItems>
  <dataFields count="3">
    <dataField name="Average of 15_DAYS_MIW" fld="26" subtotal="average" baseField="5" baseItem="0"/>
    <dataField name="Average of 30_DAYS_MIW" fld="28" subtotal="average" baseField="5" baseItem="0"/>
    <dataField name="Average of 45_DAYS_MIW" fld="30" subtotal="average" baseField="5" baseItem="0"/>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3:E32" firstHeaderRow="0" firstDataRow="1" firstDataCol="1"/>
  <pivotFields count="72">
    <pivotField showAll="0"/>
    <pivotField showAll="0"/>
    <pivotField showAll="0"/>
    <pivotField showAll="0"/>
    <pivotField showAll="0"/>
    <pivotField axis="axisRow" showAll="0">
      <items count="12">
        <item x="9"/>
        <item x="10"/>
        <item x="2"/>
        <item x="5"/>
        <item x="7"/>
        <item x="4"/>
        <item x="0"/>
        <item x="1"/>
        <item x="3"/>
        <item x="8"/>
        <item x="6"/>
        <item t="default"/>
      </items>
    </pivotField>
    <pivotField showAll="0"/>
    <pivotField showAll="0"/>
    <pivotField numFmtId="14" showAll="0"/>
    <pivotField numFmtId="14" showAll="0"/>
    <pivotField axis="axisRow" showAll="0">
      <items count="5">
        <item x="3"/>
        <item x="0"/>
        <item x="1"/>
        <item x="2"/>
        <item t="default"/>
      </items>
    </pivotField>
    <pivotField showAll="0"/>
    <pivotField showAll="0" defaultSubtotal="0"/>
    <pivotField showAll="0"/>
    <pivotField showAll="0"/>
    <pivotField showAll="0"/>
    <pivotField showAll="0"/>
    <pivotField showAll="0"/>
    <pivotField showAll="0"/>
    <pivotField showAll="0" defaultSubtotal="0"/>
    <pivotField showAll="0"/>
    <pivotField showAll="0"/>
    <pivotField showAll="0"/>
    <pivotField showAll="0"/>
    <pivotField showAll="0"/>
    <pivotField showAll="0"/>
    <pivotField dataField="1" showAll="0"/>
    <pivotField showAll="0"/>
    <pivotField showAll="0"/>
    <pivotField showAll="0"/>
    <pivotField showAll="0"/>
    <pivotField showAll="0"/>
    <pivotField showAll="0" defaultSubtota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dataField="1"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5"/>
    <field x="10"/>
  </rowFields>
  <rowItems count="29">
    <i>
      <x/>
    </i>
    <i r="1">
      <x v="2"/>
    </i>
    <i r="1">
      <x v="3"/>
    </i>
    <i>
      <x v="1"/>
    </i>
    <i r="1">
      <x/>
    </i>
    <i>
      <x v="2"/>
    </i>
    <i r="1">
      <x v="1"/>
    </i>
    <i>
      <x v="3"/>
    </i>
    <i r="1">
      <x v="1"/>
    </i>
    <i r="1">
      <x v="3"/>
    </i>
    <i>
      <x v="4"/>
    </i>
    <i r="1">
      <x v="1"/>
    </i>
    <i>
      <x v="5"/>
    </i>
    <i r="1">
      <x v="1"/>
    </i>
    <i r="1">
      <x v="3"/>
    </i>
    <i>
      <x v="6"/>
    </i>
    <i r="1">
      <x v="1"/>
    </i>
    <i r="1">
      <x v="3"/>
    </i>
    <i>
      <x v="7"/>
    </i>
    <i r="1">
      <x v="1"/>
    </i>
    <i r="1">
      <x v="3"/>
    </i>
    <i>
      <x v="8"/>
    </i>
    <i r="1">
      <x v="1"/>
    </i>
    <i>
      <x v="9"/>
    </i>
    <i r="1">
      <x v="2"/>
    </i>
    <i r="1">
      <x v="3"/>
    </i>
    <i>
      <x v="10"/>
    </i>
    <i r="1">
      <x v="1"/>
    </i>
    <i t="grand">
      <x/>
    </i>
  </rowItems>
  <colFields count="1">
    <field x="-2"/>
  </colFields>
  <colItems count="4">
    <i>
      <x/>
    </i>
    <i i="1">
      <x v="1"/>
    </i>
    <i i="2">
      <x v="2"/>
    </i>
    <i i="3">
      <x v="3"/>
    </i>
  </colItems>
  <dataFields count="4">
    <dataField name="Average of FW_AVE_p" fld="47" subtotal="average" baseField="5" baseItem="0"/>
    <dataField name="Average of 15_DAYS_MIW" fld="26" subtotal="average" baseField="5" baseItem="0"/>
    <dataField name="Average of C2_15dAVE" fld="50" subtotal="average" baseField="5" baseItem="0"/>
    <dataField name="Average of H2_15dAVE" fld="57" subtotal="average" baseField="5"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able2" displayName="Table2" ref="A6:L144" totalsRowShown="0" headerRowDxfId="15" dataDxfId="14" dataCellStyle="Normal_Coulter">
  <autoFilter ref="A6:L144"/>
  <tableColumns count="12">
    <tableColumn id="1" name="SampleID" dataDxfId="13"/>
    <tableColumn id="2" name="Date" dataDxfId="12" dataCellStyle="Normal_Coulter"/>
    <tableColumn id="3" name="Species" dataDxfId="11"/>
    <tableColumn id="4" name="Site" dataDxfId="10"/>
    <tableColumn id="5" name="FL" dataDxfId="9" dataCellStyle="Normal_Coulter"/>
    <tableColumn id="6" name="Weight Initial" dataDxfId="8" dataCellStyle="Normal_Coulter"/>
    <tableColumn id="7" name="Weight Final" dataDxfId="7" dataCellStyle="Normal_Coulter"/>
    <tableColumn id="8" name="(L) Otolith Length (mm)" dataDxfId="6" dataCellStyle="Normal_Coulter"/>
    <tableColumn id="9" name="(L) Otolith Weight (g)" dataDxfId="5" dataCellStyle="Normal_Coulter"/>
    <tableColumn id="10" name="(R) Otolith Length (mm)" dataDxfId="4" dataCellStyle="Normal_Coulter"/>
    <tableColumn id="11" name="(R) Otolith Weight (g)" dataDxfId="3" dataCellStyle="Normal_Coulter"/>
    <tableColumn id="12" name="Comments" dataDxfId="2" dataCellStyle="Normal_Coulter"/>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4" Type="http://schemas.openxmlformats.org/officeDocument/2006/relationships/comments" Target="../comments3.xml"/><Relationship Id="rId1" Type="http://schemas.openxmlformats.org/officeDocument/2006/relationships/printerSettings" Target="../printerSettings/printerSettings4.bin"/><Relationship Id="rId2"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pageSetUpPr fitToPage="1"/>
  </sheetPr>
  <dimension ref="A1:L144"/>
  <sheetViews>
    <sheetView topLeftCell="A35" workbookViewId="0">
      <selection activeCell="I6" sqref="I6"/>
    </sheetView>
  </sheetViews>
  <sheetFormatPr baseColWidth="10" defaultColWidth="8.83203125" defaultRowHeight="15" x14ac:dyDescent="0.2"/>
  <cols>
    <col min="1" max="1" width="9.5" customWidth="1"/>
    <col min="2" max="2" width="13.5" customWidth="1"/>
    <col min="3" max="3" width="6.33203125" customWidth="1"/>
    <col min="4" max="4" width="8.5" customWidth="1"/>
    <col min="5" max="5" width="3.5" customWidth="1"/>
    <col min="6" max="6" width="7.5" customWidth="1"/>
    <col min="7" max="7" width="12" customWidth="1"/>
    <col min="12" max="12" width="35.33203125" customWidth="1"/>
  </cols>
  <sheetData>
    <row r="1" spans="1:12" x14ac:dyDescent="0.2">
      <c r="A1" s="2" t="s">
        <v>149</v>
      </c>
      <c r="B1" s="2"/>
      <c r="C1" s="2"/>
      <c r="D1" s="2"/>
      <c r="G1" s="1">
        <v>42444</v>
      </c>
    </row>
    <row r="2" spans="1:12" x14ac:dyDescent="0.2">
      <c r="A2" t="s">
        <v>147</v>
      </c>
    </row>
    <row r="3" spans="1:12" x14ac:dyDescent="0.2">
      <c r="A3" s="2" t="s">
        <v>146</v>
      </c>
      <c r="B3" s="2"/>
      <c r="C3">
        <v>128</v>
      </c>
    </row>
    <row r="4" spans="1:12" x14ac:dyDescent="0.2">
      <c r="A4" t="s">
        <v>148</v>
      </c>
    </row>
    <row r="6" spans="1:12" s="6" customFormat="1" ht="60" x14ac:dyDescent="0.2">
      <c r="A6" s="3" t="s">
        <v>3</v>
      </c>
      <c r="B6" s="3" t="s">
        <v>2</v>
      </c>
      <c r="C6" s="4" t="s">
        <v>0</v>
      </c>
      <c r="D6" s="4" t="s">
        <v>1</v>
      </c>
      <c r="E6" s="4" t="s">
        <v>4</v>
      </c>
      <c r="F6" s="4" t="s">
        <v>5</v>
      </c>
      <c r="G6" s="4" t="s">
        <v>6</v>
      </c>
      <c r="H6" s="5" t="s">
        <v>150</v>
      </c>
      <c r="I6" s="5" t="s">
        <v>151</v>
      </c>
      <c r="J6" s="5" t="s">
        <v>152</v>
      </c>
      <c r="K6" s="5" t="s">
        <v>153</v>
      </c>
      <c r="L6" s="5" t="s">
        <v>154</v>
      </c>
    </row>
    <row r="7" spans="1:12" x14ac:dyDescent="0.2">
      <c r="A7" s="7" t="s">
        <v>26</v>
      </c>
      <c r="B7" s="8">
        <v>42170</v>
      </c>
      <c r="C7" s="7" t="s">
        <v>99</v>
      </c>
      <c r="D7" s="7" t="s">
        <v>102</v>
      </c>
      <c r="E7" s="7">
        <v>62</v>
      </c>
      <c r="F7" s="7">
        <v>2.5099999999999998</v>
      </c>
      <c r="G7" s="7">
        <v>2.2400000000000002</v>
      </c>
      <c r="H7" s="9">
        <v>1.5</v>
      </c>
      <c r="I7" s="9">
        <v>6.8999999999999997E-4</v>
      </c>
      <c r="J7" s="9">
        <v>1.5</v>
      </c>
      <c r="K7" s="9">
        <v>6.7000000000000002E-4</v>
      </c>
      <c r="L7" s="9"/>
    </row>
    <row r="8" spans="1:12" x14ac:dyDescent="0.2">
      <c r="A8" s="7" t="s">
        <v>27</v>
      </c>
      <c r="B8" s="8">
        <v>42170</v>
      </c>
      <c r="C8" s="7" t="s">
        <v>99</v>
      </c>
      <c r="D8" s="7" t="s">
        <v>102</v>
      </c>
      <c r="E8" s="7">
        <v>66</v>
      </c>
      <c r="F8" s="7">
        <v>3.41</v>
      </c>
      <c r="G8" s="7">
        <v>3.04</v>
      </c>
      <c r="H8" s="9">
        <v>1.55</v>
      </c>
      <c r="I8" s="9">
        <v>7.6000000000000004E-4</v>
      </c>
      <c r="J8" s="9">
        <v>1.6</v>
      </c>
      <c r="K8" s="9">
        <v>7.9000000000000001E-4</v>
      </c>
      <c r="L8" s="9" t="s">
        <v>223</v>
      </c>
    </row>
    <row r="9" spans="1:12" x14ac:dyDescent="0.2">
      <c r="A9" s="7" t="s">
        <v>28</v>
      </c>
      <c r="B9" s="8">
        <v>42170</v>
      </c>
      <c r="C9" s="7" t="s">
        <v>99</v>
      </c>
      <c r="D9" s="7" t="s">
        <v>102</v>
      </c>
      <c r="E9" s="7">
        <v>59</v>
      </c>
      <c r="F9" s="7">
        <v>2</v>
      </c>
      <c r="G9" s="7">
        <v>1.72</v>
      </c>
      <c r="H9" s="9">
        <v>1.4</v>
      </c>
      <c r="I9" s="9">
        <v>5.9999999999999995E-4</v>
      </c>
      <c r="J9" s="9">
        <v>1.45</v>
      </c>
      <c r="K9" s="9">
        <v>6.2E-4</v>
      </c>
      <c r="L9" s="9"/>
    </row>
    <row r="10" spans="1:12" x14ac:dyDescent="0.2">
      <c r="A10" s="7" t="s">
        <v>29</v>
      </c>
      <c r="B10" s="8">
        <v>42170</v>
      </c>
      <c r="C10" s="7" t="s">
        <v>99</v>
      </c>
      <c r="D10" s="7" t="s">
        <v>102</v>
      </c>
      <c r="E10" s="7">
        <v>59</v>
      </c>
      <c r="F10" s="7">
        <v>2.1</v>
      </c>
      <c r="G10" s="7">
        <v>1.82</v>
      </c>
      <c r="H10" s="9">
        <v>1.35</v>
      </c>
      <c r="I10" s="9">
        <v>5.8E-4</v>
      </c>
      <c r="J10" s="9">
        <v>1.35</v>
      </c>
      <c r="K10" s="9">
        <v>5.9000000000000003E-4</v>
      </c>
      <c r="L10" s="9"/>
    </row>
    <row r="11" spans="1:12" x14ac:dyDescent="0.2">
      <c r="A11" s="7" t="s">
        <v>30</v>
      </c>
      <c r="B11" s="8">
        <v>42170</v>
      </c>
      <c r="C11" s="7" t="s">
        <v>99</v>
      </c>
      <c r="D11" s="7" t="s">
        <v>102</v>
      </c>
      <c r="E11" s="7">
        <v>54</v>
      </c>
      <c r="F11" s="7">
        <v>1.69</v>
      </c>
      <c r="G11" s="7">
        <v>1.43</v>
      </c>
      <c r="H11" s="9">
        <v>1.4</v>
      </c>
      <c r="I11" s="9">
        <v>5.4000000000000001E-4</v>
      </c>
      <c r="J11" s="9">
        <v>1.4</v>
      </c>
      <c r="K11" s="9">
        <v>5.2999999999999998E-4</v>
      </c>
      <c r="L11" s="9"/>
    </row>
    <row r="12" spans="1:12" x14ac:dyDescent="0.2">
      <c r="A12" s="7" t="s">
        <v>31</v>
      </c>
      <c r="B12" s="8">
        <v>42170</v>
      </c>
      <c r="C12" s="7" t="s">
        <v>99</v>
      </c>
      <c r="D12" s="7" t="s">
        <v>102</v>
      </c>
      <c r="E12" s="7">
        <v>73</v>
      </c>
      <c r="F12" s="7">
        <v>4.07</v>
      </c>
      <c r="G12" s="7">
        <v>3.56</v>
      </c>
      <c r="H12" s="9">
        <v>1.5</v>
      </c>
      <c r="I12" s="9">
        <v>7.6000000000000004E-4</v>
      </c>
      <c r="J12" s="9">
        <v>1.55</v>
      </c>
      <c r="K12" s="9">
        <v>7.6000000000000004E-4</v>
      </c>
      <c r="L12" s="9"/>
    </row>
    <row r="13" spans="1:12" x14ac:dyDescent="0.2">
      <c r="A13" s="7" t="s">
        <v>32</v>
      </c>
      <c r="B13" s="8">
        <v>42170</v>
      </c>
      <c r="C13" s="7" t="s">
        <v>99</v>
      </c>
      <c r="D13" s="7" t="s">
        <v>102</v>
      </c>
      <c r="E13" s="7">
        <v>66</v>
      </c>
      <c r="F13" s="7">
        <v>3.55</v>
      </c>
      <c r="G13" s="7">
        <v>3.36</v>
      </c>
      <c r="H13" s="9">
        <v>1.55</v>
      </c>
      <c r="I13" s="9">
        <v>7.3999999999999999E-4</v>
      </c>
      <c r="J13" s="9">
        <v>1.5</v>
      </c>
      <c r="K13" s="9">
        <v>7.1000000000000002E-4</v>
      </c>
      <c r="L13" s="9"/>
    </row>
    <row r="14" spans="1:12" x14ac:dyDescent="0.2">
      <c r="A14" s="7" t="s">
        <v>33</v>
      </c>
      <c r="B14" s="8">
        <v>42170</v>
      </c>
      <c r="C14" s="7" t="s">
        <v>99</v>
      </c>
      <c r="D14" s="7" t="s">
        <v>102</v>
      </c>
      <c r="E14" s="7">
        <v>56</v>
      </c>
      <c r="F14" s="7">
        <v>1.71</v>
      </c>
      <c r="G14" s="7">
        <v>1.44</v>
      </c>
      <c r="H14" s="9">
        <v>1.4</v>
      </c>
      <c r="I14" s="9">
        <v>5.6999999999999998E-4</v>
      </c>
      <c r="J14" s="9">
        <v>1.45</v>
      </c>
      <c r="K14" s="9">
        <v>5.8E-4</v>
      </c>
      <c r="L14" s="9"/>
    </row>
    <row r="15" spans="1:12" x14ac:dyDescent="0.2">
      <c r="A15" s="7" t="s">
        <v>34</v>
      </c>
      <c r="B15" s="8">
        <v>42170</v>
      </c>
      <c r="C15" s="7" t="s">
        <v>99</v>
      </c>
      <c r="D15" s="7" t="s">
        <v>102</v>
      </c>
      <c r="E15" s="7">
        <v>65</v>
      </c>
      <c r="F15" s="7">
        <v>2.97</v>
      </c>
      <c r="G15" s="7">
        <v>2.97</v>
      </c>
      <c r="H15" s="9">
        <v>1.5</v>
      </c>
      <c r="I15" s="9">
        <v>7.1000000000000002E-4</v>
      </c>
      <c r="J15" s="9">
        <v>1.55</v>
      </c>
      <c r="K15" s="9">
        <v>6.8999999999999997E-4</v>
      </c>
      <c r="L15" s="9"/>
    </row>
    <row r="16" spans="1:12" x14ac:dyDescent="0.2">
      <c r="A16" s="7" t="s">
        <v>35</v>
      </c>
      <c r="B16" s="8">
        <v>42170</v>
      </c>
      <c r="C16" s="7" t="s">
        <v>99</v>
      </c>
      <c r="D16" s="7" t="s">
        <v>102</v>
      </c>
      <c r="E16" s="7">
        <v>66</v>
      </c>
      <c r="F16" s="7">
        <v>2.77</v>
      </c>
      <c r="G16" s="7">
        <v>2.4</v>
      </c>
      <c r="H16" s="9">
        <v>1.45</v>
      </c>
      <c r="I16" s="9">
        <v>7.2999999999999996E-4</v>
      </c>
      <c r="J16" s="9">
        <v>1.5</v>
      </c>
      <c r="K16" s="9">
        <v>6.9999999999999999E-4</v>
      </c>
      <c r="L16" s="9"/>
    </row>
    <row r="17" spans="1:12" x14ac:dyDescent="0.2">
      <c r="A17" s="7" t="s">
        <v>59</v>
      </c>
      <c r="B17" s="8">
        <v>42171</v>
      </c>
      <c r="C17" s="7" t="s">
        <v>99</v>
      </c>
      <c r="D17" s="7" t="s">
        <v>106</v>
      </c>
      <c r="E17" s="7">
        <v>63</v>
      </c>
      <c r="F17" s="7">
        <v>2.93</v>
      </c>
      <c r="G17" s="7">
        <v>2.68</v>
      </c>
      <c r="H17" s="9">
        <v>1.6</v>
      </c>
      <c r="I17" s="9">
        <v>7.6999999999999996E-4</v>
      </c>
      <c r="J17" s="9">
        <v>1.65</v>
      </c>
      <c r="K17" s="9">
        <v>8.0000000000000004E-4</v>
      </c>
      <c r="L17" s="9"/>
    </row>
    <row r="18" spans="1:12" x14ac:dyDescent="0.2">
      <c r="A18" s="7" t="s">
        <v>60</v>
      </c>
      <c r="B18" s="8">
        <v>42171</v>
      </c>
      <c r="C18" s="7" t="s">
        <v>99</v>
      </c>
      <c r="D18" s="7" t="s">
        <v>106</v>
      </c>
      <c r="E18" s="7">
        <v>46</v>
      </c>
      <c r="F18" s="7">
        <v>1.07</v>
      </c>
      <c r="G18" s="7">
        <v>0.93</v>
      </c>
      <c r="H18" s="9">
        <v>1.25</v>
      </c>
      <c r="I18" s="9">
        <v>4.4000000000000002E-4</v>
      </c>
      <c r="J18" s="9">
        <v>1.3</v>
      </c>
      <c r="K18" s="9">
        <v>4.6000000000000001E-4</v>
      </c>
      <c r="L18" s="9"/>
    </row>
    <row r="19" spans="1:12" x14ac:dyDescent="0.2">
      <c r="A19" s="7" t="s">
        <v>61</v>
      </c>
      <c r="B19" s="8">
        <v>42171</v>
      </c>
      <c r="C19" s="7" t="s">
        <v>99</v>
      </c>
      <c r="D19" s="7" t="s">
        <v>106</v>
      </c>
      <c r="E19" s="7">
        <v>58</v>
      </c>
      <c r="F19" s="7">
        <v>2.06</v>
      </c>
      <c r="G19" s="7">
        <v>1.87</v>
      </c>
      <c r="H19" s="9">
        <v>1.65</v>
      </c>
      <c r="I19" s="9">
        <v>7.7999999999999999E-4</v>
      </c>
      <c r="J19" s="9">
        <v>1.6</v>
      </c>
      <c r="K19" s="9">
        <v>7.5000000000000002E-4</v>
      </c>
      <c r="L19" s="9"/>
    </row>
    <row r="20" spans="1:12" x14ac:dyDescent="0.2">
      <c r="A20" s="7" t="s">
        <v>62</v>
      </c>
      <c r="B20" s="8">
        <v>42171</v>
      </c>
      <c r="C20" s="7" t="s">
        <v>99</v>
      </c>
      <c r="D20" s="7" t="s">
        <v>106</v>
      </c>
      <c r="E20" s="7">
        <v>63</v>
      </c>
      <c r="F20" s="7">
        <v>2.72</v>
      </c>
      <c r="G20" s="7">
        <v>2.5299999999999998</v>
      </c>
      <c r="H20" s="9">
        <v>1.6</v>
      </c>
      <c r="I20" s="9">
        <v>7.3999999999999999E-4</v>
      </c>
      <c r="J20" s="9">
        <v>1.65</v>
      </c>
      <c r="K20" s="9">
        <v>7.6000000000000004E-4</v>
      </c>
      <c r="L20" s="9"/>
    </row>
    <row r="21" spans="1:12" x14ac:dyDescent="0.2">
      <c r="A21" s="7" t="s">
        <v>63</v>
      </c>
      <c r="B21" s="8">
        <v>42171</v>
      </c>
      <c r="C21" s="7" t="s">
        <v>99</v>
      </c>
      <c r="D21" s="7" t="s">
        <v>106</v>
      </c>
      <c r="E21" s="7">
        <v>54</v>
      </c>
      <c r="F21" s="7">
        <v>1.8</v>
      </c>
      <c r="G21" s="7">
        <v>1.77</v>
      </c>
      <c r="H21" s="9">
        <v>1.4</v>
      </c>
      <c r="I21" s="9">
        <v>6.2E-4</v>
      </c>
      <c r="J21" s="9">
        <v>1.45</v>
      </c>
      <c r="K21" s="9">
        <v>6.3000000000000003E-4</v>
      </c>
      <c r="L21" s="9"/>
    </row>
    <row r="22" spans="1:12" x14ac:dyDescent="0.2">
      <c r="A22" s="7" t="s">
        <v>64</v>
      </c>
      <c r="B22" s="8">
        <v>42171</v>
      </c>
      <c r="C22" s="7" t="s">
        <v>99</v>
      </c>
      <c r="D22" s="7" t="s">
        <v>106</v>
      </c>
      <c r="E22" s="7">
        <v>54</v>
      </c>
      <c r="F22" s="7">
        <v>1.76</v>
      </c>
      <c r="G22" s="7">
        <v>1.61</v>
      </c>
      <c r="H22" s="9">
        <v>1.5</v>
      </c>
      <c r="I22" s="9">
        <v>7.2999999999999996E-4</v>
      </c>
      <c r="J22" s="9">
        <v>1.55</v>
      </c>
      <c r="K22" s="9">
        <v>7.1000000000000002E-4</v>
      </c>
      <c r="L22" s="9"/>
    </row>
    <row r="23" spans="1:12" x14ac:dyDescent="0.2">
      <c r="A23" s="7" t="s">
        <v>65</v>
      </c>
      <c r="B23" s="8">
        <v>42171</v>
      </c>
      <c r="C23" s="7" t="s">
        <v>99</v>
      </c>
      <c r="D23" s="7" t="s">
        <v>106</v>
      </c>
      <c r="E23" s="7">
        <v>52</v>
      </c>
      <c r="F23" s="7">
        <v>1.65</v>
      </c>
      <c r="G23" s="7">
        <v>1.52</v>
      </c>
      <c r="H23" s="9">
        <v>1.4</v>
      </c>
      <c r="I23" s="9">
        <v>6.0999999999999997E-4</v>
      </c>
      <c r="J23" s="9">
        <v>1.45</v>
      </c>
      <c r="K23" s="9">
        <v>6.0999999999999997E-4</v>
      </c>
      <c r="L23" s="9"/>
    </row>
    <row r="24" spans="1:12" x14ac:dyDescent="0.2">
      <c r="A24" s="7" t="s">
        <v>66</v>
      </c>
      <c r="B24" s="8">
        <v>42171</v>
      </c>
      <c r="C24" s="7" t="s">
        <v>99</v>
      </c>
      <c r="D24" s="7" t="s">
        <v>106</v>
      </c>
      <c r="E24" s="7">
        <v>61</v>
      </c>
      <c r="F24" s="7">
        <v>2.4</v>
      </c>
      <c r="G24" s="7">
        <v>2.29</v>
      </c>
      <c r="H24" s="9">
        <v>1.6</v>
      </c>
      <c r="I24" s="9">
        <v>7.7999999999999999E-4</v>
      </c>
      <c r="J24" s="9">
        <v>1.6</v>
      </c>
      <c r="K24" s="9">
        <v>7.6000000000000004E-4</v>
      </c>
      <c r="L24" s="9"/>
    </row>
    <row r="25" spans="1:12" x14ac:dyDescent="0.2">
      <c r="A25" s="7" t="s">
        <v>67</v>
      </c>
      <c r="B25" s="8">
        <v>42171</v>
      </c>
      <c r="C25" s="7" t="s">
        <v>99</v>
      </c>
      <c r="D25" s="7" t="s">
        <v>106</v>
      </c>
      <c r="E25" s="7">
        <v>61</v>
      </c>
      <c r="F25" s="7">
        <v>2.58</v>
      </c>
      <c r="G25" s="7">
        <v>2.4700000000000002</v>
      </c>
      <c r="H25" s="9">
        <v>1.65</v>
      </c>
      <c r="I25" s="9">
        <v>7.7999999999999999E-4</v>
      </c>
      <c r="J25" s="9">
        <v>1.65</v>
      </c>
      <c r="K25" s="9">
        <v>7.7999999999999999E-4</v>
      </c>
      <c r="L25" s="9"/>
    </row>
    <row r="26" spans="1:12" x14ac:dyDescent="0.2">
      <c r="A26" s="7" t="s">
        <v>68</v>
      </c>
      <c r="B26" s="8">
        <v>42171</v>
      </c>
      <c r="C26" s="7" t="s">
        <v>99</v>
      </c>
      <c r="D26" s="7" t="s">
        <v>106</v>
      </c>
      <c r="E26" s="7">
        <v>61</v>
      </c>
      <c r="F26" s="7">
        <v>3.27</v>
      </c>
      <c r="G26" s="7">
        <v>3.04</v>
      </c>
      <c r="H26" s="9">
        <v>1.6</v>
      </c>
      <c r="I26" s="9">
        <v>7.6999999999999996E-4</v>
      </c>
      <c r="J26" s="9">
        <v>1.65</v>
      </c>
      <c r="K26" s="9">
        <v>7.9000000000000001E-4</v>
      </c>
      <c r="L26" s="9"/>
    </row>
    <row r="27" spans="1:12" x14ac:dyDescent="0.2">
      <c r="A27" s="7" t="s">
        <v>46</v>
      </c>
      <c r="B27" s="8">
        <v>42174</v>
      </c>
      <c r="C27" s="7" t="s">
        <v>99</v>
      </c>
      <c r="D27" s="7" t="s">
        <v>104</v>
      </c>
      <c r="E27" s="7">
        <v>58</v>
      </c>
      <c r="F27" s="7">
        <v>2.1800000000000002</v>
      </c>
      <c r="G27" s="7">
        <v>2.0099999999999998</v>
      </c>
      <c r="H27" s="9">
        <v>1.5</v>
      </c>
      <c r="I27" s="9">
        <v>6.0999999999999997E-4</v>
      </c>
      <c r="J27" s="9">
        <v>1.55</v>
      </c>
      <c r="K27" s="9">
        <v>6.2E-4</v>
      </c>
      <c r="L27" s="9"/>
    </row>
    <row r="28" spans="1:12" x14ac:dyDescent="0.2">
      <c r="A28" s="7" t="s">
        <v>47</v>
      </c>
      <c r="B28" s="8">
        <v>42174</v>
      </c>
      <c r="C28" s="7" t="s">
        <v>99</v>
      </c>
      <c r="D28" s="7" t="s">
        <v>104</v>
      </c>
      <c r="E28" s="7">
        <v>57</v>
      </c>
      <c r="F28" s="7">
        <v>1.86</v>
      </c>
      <c r="G28" s="7">
        <v>1.7</v>
      </c>
      <c r="H28" s="9">
        <v>1.35</v>
      </c>
      <c r="I28" s="9">
        <v>4.6000000000000001E-4</v>
      </c>
      <c r="J28" s="9">
        <v>1.35</v>
      </c>
      <c r="K28" s="9">
        <v>4.2999999999999999E-4</v>
      </c>
      <c r="L28" s="9"/>
    </row>
    <row r="29" spans="1:12" x14ac:dyDescent="0.2">
      <c r="A29" s="7" t="s">
        <v>48</v>
      </c>
      <c r="B29" s="8">
        <v>42174</v>
      </c>
      <c r="C29" s="7" t="s">
        <v>99</v>
      </c>
      <c r="D29" s="7" t="s">
        <v>104</v>
      </c>
      <c r="E29" s="7">
        <v>55</v>
      </c>
      <c r="F29" s="7">
        <v>1.22</v>
      </c>
      <c r="G29" s="7">
        <v>1.1100000000000001</v>
      </c>
      <c r="H29" s="9">
        <v>1.3</v>
      </c>
      <c r="I29" s="9">
        <v>4.8000000000000001E-4</v>
      </c>
      <c r="J29" s="9">
        <v>1.3</v>
      </c>
      <c r="K29" s="9">
        <v>4.8000000000000001E-4</v>
      </c>
      <c r="L29" s="9"/>
    </row>
    <row r="30" spans="1:12" x14ac:dyDescent="0.2">
      <c r="A30" s="7" t="s">
        <v>49</v>
      </c>
      <c r="B30" s="8">
        <v>42174</v>
      </c>
      <c r="C30" s="7" t="s">
        <v>99</v>
      </c>
      <c r="D30" s="7" t="s">
        <v>104</v>
      </c>
      <c r="E30" s="7">
        <v>55</v>
      </c>
      <c r="F30" s="7">
        <v>1.8</v>
      </c>
      <c r="G30" s="7">
        <v>1.69</v>
      </c>
      <c r="H30" s="9">
        <v>1.35</v>
      </c>
      <c r="I30" s="9">
        <v>5.1000000000000004E-4</v>
      </c>
      <c r="J30" s="9">
        <v>1.35</v>
      </c>
      <c r="K30" s="9">
        <v>4.6999999999999999E-4</v>
      </c>
      <c r="L30" s="9"/>
    </row>
    <row r="31" spans="1:12" x14ac:dyDescent="0.2">
      <c r="A31" s="7" t="s">
        <v>50</v>
      </c>
      <c r="B31" s="8">
        <v>42174</v>
      </c>
      <c r="C31" s="7" t="s">
        <v>99</v>
      </c>
      <c r="D31" s="7" t="s">
        <v>104</v>
      </c>
      <c r="E31" s="7">
        <v>66</v>
      </c>
      <c r="F31" s="7">
        <v>2.3199999999999998</v>
      </c>
      <c r="G31" s="7">
        <v>1.99</v>
      </c>
      <c r="H31" s="9">
        <v>1.45</v>
      </c>
      <c r="I31" s="9">
        <v>5.6999999999999998E-4</v>
      </c>
      <c r="J31" s="9">
        <v>1.55</v>
      </c>
      <c r="K31" s="9">
        <v>5.8E-4</v>
      </c>
      <c r="L31" s="9" t="s">
        <v>224</v>
      </c>
    </row>
    <row r="32" spans="1:12" x14ac:dyDescent="0.2">
      <c r="A32" s="7" t="s">
        <v>51</v>
      </c>
      <c r="B32" s="8">
        <v>42174</v>
      </c>
      <c r="C32" s="7" t="s">
        <v>99</v>
      </c>
      <c r="D32" s="7" t="s">
        <v>104</v>
      </c>
      <c r="E32" s="7">
        <v>54</v>
      </c>
      <c r="F32" s="7">
        <v>1.99</v>
      </c>
      <c r="G32" s="7">
        <v>1.82</v>
      </c>
      <c r="H32" s="9">
        <v>1.4</v>
      </c>
      <c r="I32" s="9">
        <v>5.2999999999999998E-4</v>
      </c>
      <c r="J32" s="9">
        <v>1.4</v>
      </c>
      <c r="K32" s="9">
        <v>5.2999999999999998E-4</v>
      </c>
      <c r="L32" s="9"/>
    </row>
    <row r="33" spans="1:12" x14ac:dyDescent="0.2">
      <c r="A33" s="7" t="s">
        <v>52</v>
      </c>
      <c r="B33" s="8">
        <v>42174</v>
      </c>
      <c r="C33" s="7" t="s">
        <v>99</v>
      </c>
      <c r="D33" s="7" t="s">
        <v>104</v>
      </c>
      <c r="E33" s="7">
        <v>58</v>
      </c>
      <c r="F33" s="7">
        <v>1.9</v>
      </c>
      <c r="G33" s="7">
        <v>1.63</v>
      </c>
      <c r="H33" s="9">
        <v>1.4</v>
      </c>
      <c r="I33" s="9">
        <v>5.1999999999999995E-4</v>
      </c>
      <c r="J33" s="9">
        <v>1.4</v>
      </c>
      <c r="K33" s="9">
        <v>5.0000000000000001E-4</v>
      </c>
      <c r="L33" s="9"/>
    </row>
    <row r="34" spans="1:12" x14ac:dyDescent="0.2">
      <c r="A34" s="7" t="s">
        <v>53</v>
      </c>
      <c r="B34" s="8">
        <v>42174</v>
      </c>
      <c r="C34" s="7" t="s">
        <v>99</v>
      </c>
      <c r="D34" s="7" t="s">
        <v>104</v>
      </c>
      <c r="E34" s="7">
        <v>58</v>
      </c>
      <c r="F34" s="7">
        <v>1.78</v>
      </c>
      <c r="G34" s="7">
        <v>1.62</v>
      </c>
      <c r="H34" s="9">
        <v>1.4</v>
      </c>
      <c r="I34" s="9">
        <v>5.1000000000000004E-4</v>
      </c>
      <c r="J34" s="9">
        <v>1.45</v>
      </c>
      <c r="K34" s="9">
        <v>5.1000000000000004E-4</v>
      </c>
      <c r="L34" s="9"/>
    </row>
    <row r="35" spans="1:12" x14ac:dyDescent="0.2">
      <c r="A35" s="7" t="s">
        <v>54</v>
      </c>
      <c r="B35" s="8">
        <v>42174</v>
      </c>
      <c r="C35" s="7" t="s">
        <v>99</v>
      </c>
      <c r="D35" s="7" t="s">
        <v>104</v>
      </c>
      <c r="E35" s="7">
        <v>56</v>
      </c>
      <c r="F35" s="7">
        <v>1.38</v>
      </c>
      <c r="G35" s="7">
        <v>1.29</v>
      </c>
      <c r="H35" s="9">
        <v>1.3</v>
      </c>
      <c r="I35" s="9">
        <v>4.4000000000000002E-4</v>
      </c>
      <c r="J35" s="9">
        <v>1.35</v>
      </c>
      <c r="K35" s="9">
        <v>4.6999999999999999E-4</v>
      </c>
      <c r="L35" s="9"/>
    </row>
    <row r="36" spans="1:12" x14ac:dyDescent="0.2">
      <c r="A36" s="7" t="s">
        <v>55</v>
      </c>
      <c r="B36" s="8">
        <v>42174</v>
      </c>
      <c r="C36" s="7" t="s">
        <v>99</v>
      </c>
      <c r="D36" s="7" t="s">
        <v>104</v>
      </c>
      <c r="E36" s="7">
        <v>60</v>
      </c>
      <c r="F36" s="7">
        <v>1.95</v>
      </c>
      <c r="G36" s="7">
        <v>1.8</v>
      </c>
      <c r="H36" s="9">
        <v>1.3</v>
      </c>
      <c r="I36" s="9">
        <v>4.4999999999999999E-4</v>
      </c>
      <c r="J36" s="9">
        <v>1.3</v>
      </c>
      <c r="K36" s="9">
        <v>4.6000000000000001E-4</v>
      </c>
      <c r="L36" s="9"/>
    </row>
    <row r="37" spans="1:12" x14ac:dyDescent="0.2">
      <c r="A37" s="7" t="s">
        <v>79</v>
      </c>
      <c r="B37" s="8">
        <v>42176</v>
      </c>
      <c r="C37" s="7" t="s">
        <v>99</v>
      </c>
      <c r="D37" s="7" t="s">
        <v>108</v>
      </c>
      <c r="E37" s="7">
        <v>54</v>
      </c>
      <c r="F37" s="7">
        <v>7.46</v>
      </c>
      <c r="G37" s="7">
        <v>7.02</v>
      </c>
      <c r="H37" s="9">
        <v>1.7</v>
      </c>
      <c r="I37" s="9">
        <v>9.7999999999999997E-4</v>
      </c>
      <c r="J37" s="9">
        <v>1.75</v>
      </c>
      <c r="K37" s="9">
        <v>9.7999999999999997E-4</v>
      </c>
      <c r="L37" s="9"/>
    </row>
    <row r="38" spans="1:12" x14ac:dyDescent="0.2">
      <c r="A38" s="7" t="s">
        <v>80</v>
      </c>
      <c r="B38" s="8">
        <v>42176</v>
      </c>
      <c r="C38" s="7" t="s">
        <v>99</v>
      </c>
      <c r="D38" s="7" t="s">
        <v>108</v>
      </c>
      <c r="E38" s="7">
        <v>78</v>
      </c>
      <c r="F38" s="7">
        <v>6.4</v>
      </c>
      <c r="G38" s="7">
        <v>5.98</v>
      </c>
      <c r="H38" s="9">
        <v>1.85</v>
      </c>
      <c r="I38" s="9">
        <v>9.7999999999999997E-4</v>
      </c>
      <c r="J38" s="9">
        <v>1.8</v>
      </c>
      <c r="K38" s="9">
        <v>9.8999999999999999E-4</v>
      </c>
      <c r="L38" s="9"/>
    </row>
    <row r="39" spans="1:12" x14ac:dyDescent="0.2">
      <c r="A39" s="7" t="s">
        <v>81</v>
      </c>
      <c r="B39" s="8">
        <v>42176</v>
      </c>
      <c r="C39" s="7" t="s">
        <v>99</v>
      </c>
      <c r="D39" s="7" t="s">
        <v>108</v>
      </c>
      <c r="E39" s="7">
        <v>92</v>
      </c>
      <c r="F39" s="7">
        <v>10</v>
      </c>
      <c r="G39" s="7">
        <v>9.5500000000000007</v>
      </c>
      <c r="H39" s="9">
        <v>1.85</v>
      </c>
      <c r="I39" s="9">
        <v>1.1000000000000001E-3</v>
      </c>
      <c r="J39" s="9">
        <v>1.8</v>
      </c>
      <c r="K39" s="9">
        <v>1.0399999999999999E-3</v>
      </c>
      <c r="L39" s="9"/>
    </row>
    <row r="40" spans="1:12" x14ac:dyDescent="0.2">
      <c r="A40" s="7" t="s">
        <v>82</v>
      </c>
      <c r="B40" s="8">
        <v>42176</v>
      </c>
      <c r="C40" s="7" t="s">
        <v>99</v>
      </c>
      <c r="D40" s="7" t="s">
        <v>108</v>
      </c>
      <c r="E40" s="7">
        <v>89</v>
      </c>
      <c r="F40" s="7">
        <v>6.11</v>
      </c>
      <c r="G40" s="7">
        <v>5.65</v>
      </c>
      <c r="H40" s="9">
        <v>1.6</v>
      </c>
      <c r="I40" s="9">
        <v>9.1E-4</v>
      </c>
      <c r="J40" s="9">
        <v>1.65</v>
      </c>
      <c r="K40" s="9">
        <v>9.7000000000000005E-4</v>
      </c>
      <c r="L40" s="9"/>
    </row>
    <row r="41" spans="1:12" x14ac:dyDescent="0.2">
      <c r="A41" s="7" t="s">
        <v>83</v>
      </c>
      <c r="B41" s="8">
        <v>42176</v>
      </c>
      <c r="C41" s="7" t="s">
        <v>99</v>
      </c>
      <c r="D41" s="7" t="s">
        <v>108</v>
      </c>
      <c r="E41" s="7">
        <v>85</v>
      </c>
      <c r="F41" s="7">
        <v>8.65</v>
      </c>
      <c r="G41" s="7">
        <v>8.11</v>
      </c>
      <c r="H41" s="9">
        <v>2.1</v>
      </c>
      <c r="I41" s="9">
        <v>1.14E-3</v>
      </c>
      <c r="J41" s="9">
        <v>2</v>
      </c>
      <c r="K41" s="9">
        <v>1.09E-3</v>
      </c>
      <c r="L41" s="9"/>
    </row>
    <row r="42" spans="1:12" x14ac:dyDescent="0.2">
      <c r="A42" s="7" t="s">
        <v>84</v>
      </c>
      <c r="B42" s="8">
        <v>42176</v>
      </c>
      <c r="C42" s="7" t="s">
        <v>99</v>
      </c>
      <c r="D42" s="7" t="s">
        <v>108</v>
      </c>
      <c r="E42" s="7">
        <v>97</v>
      </c>
      <c r="F42" s="7">
        <v>12.41</v>
      </c>
      <c r="G42" s="7">
        <v>11.99</v>
      </c>
      <c r="H42" s="9">
        <v>2</v>
      </c>
      <c r="I42" s="9">
        <v>1.25E-3</v>
      </c>
      <c r="J42" s="9">
        <v>2.1</v>
      </c>
      <c r="K42" s="9">
        <v>1.33E-3</v>
      </c>
      <c r="L42" s="9"/>
    </row>
    <row r="43" spans="1:12" x14ac:dyDescent="0.2">
      <c r="A43" s="7" t="s">
        <v>85</v>
      </c>
      <c r="B43" s="8">
        <v>42176</v>
      </c>
      <c r="C43" s="7" t="s">
        <v>99</v>
      </c>
      <c r="D43" s="7" t="s">
        <v>108</v>
      </c>
      <c r="E43" s="7">
        <v>72</v>
      </c>
      <c r="F43" s="7">
        <v>4.3899999999999997</v>
      </c>
      <c r="G43" s="7">
        <v>4.09</v>
      </c>
      <c r="H43" s="9">
        <v>1.7</v>
      </c>
      <c r="I43" s="9">
        <v>9.1E-4</v>
      </c>
      <c r="J43" s="9">
        <v>1.7</v>
      </c>
      <c r="K43" s="9">
        <v>8.8999999999999995E-4</v>
      </c>
      <c r="L43" s="9"/>
    </row>
    <row r="44" spans="1:12" x14ac:dyDescent="0.2">
      <c r="A44" s="7" t="s">
        <v>86</v>
      </c>
      <c r="B44" s="8">
        <v>42176</v>
      </c>
      <c r="C44" s="7" t="s">
        <v>99</v>
      </c>
      <c r="D44" s="7" t="s">
        <v>108</v>
      </c>
      <c r="E44" s="7">
        <v>87</v>
      </c>
      <c r="F44" s="7">
        <v>7.9</v>
      </c>
      <c r="G44" s="7">
        <v>7.23</v>
      </c>
      <c r="H44" s="9">
        <v>1.6</v>
      </c>
      <c r="I44" s="9">
        <v>8.8000000000000003E-4</v>
      </c>
      <c r="J44" s="9">
        <v>1.8</v>
      </c>
      <c r="K44" s="9">
        <v>9.3999999999999997E-4</v>
      </c>
      <c r="L44" s="9"/>
    </row>
    <row r="45" spans="1:12" x14ac:dyDescent="0.2">
      <c r="A45" s="7" t="s">
        <v>87</v>
      </c>
      <c r="B45" s="8">
        <v>42176</v>
      </c>
      <c r="C45" s="7" t="s">
        <v>99</v>
      </c>
      <c r="D45" s="7" t="s">
        <v>108</v>
      </c>
      <c r="E45" s="7">
        <v>86</v>
      </c>
      <c r="F45" s="7">
        <v>9.27</v>
      </c>
      <c r="G45" s="7">
        <v>8.7100000000000009</v>
      </c>
      <c r="H45" s="9">
        <v>1.9</v>
      </c>
      <c r="I45" s="9">
        <v>1.1800000000000001E-3</v>
      </c>
      <c r="J45" s="9">
        <v>2</v>
      </c>
      <c r="K45" s="9">
        <v>1.17E-3</v>
      </c>
      <c r="L45" s="9"/>
    </row>
    <row r="46" spans="1:12" x14ac:dyDescent="0.2">
      <c r="A46" s="7" t="s">
        <v>88</v>
      </c>
      <c r="B46" s="8">
        <v>42176</v>
      </c>
      <c r="C46" s="7" t="s">
        <v>99</v>
      </c>
      <c r="D46" s="7" t="s">
        <v>108</v>
      </c>
      <c r="E46" s="7">
        <v>85</v>
      </c>
      <c r="F46" s="7">
        <v>8.3000000000000007</v>
      </c>
      <c r="G46" s="7">
        <v>7.87</v>
      </c>
      <c r="H46" s="9">
        <v>1.95</v>
      </c>
      <c r="I46" s="9">
        <v>1.2099999999999999E-3</v>
      </c>
      <c r="J46" s="9">
        <v>2</v>
      </c>
      <c r="K46" s="9">
        <v>1.1800000000000001E-3</v>
      </c>
      <c r="L46" s="9"/>
    </row>
    <row r="47" spans="1:12" x14ac:dyDescent="0.2">
      <c r="A47" s="7" t="s">
        <v>36</v>
      </c>
      <c r="B47" s="8">
        <v>42177</v>
      </c>
      <c r="C47" s="7" t="s">
        <v>99</v>
      </c>
      <c r="D47" s="7" t="s">
        <v>103</v>
      </c>
      <c r="E47" s="7">
        <v>48</v>
      </c>
      <c r="F47" s="7">
        <v>0.72</v>
      </c>
      <c r="G47" s="7">
        <v>0.7</v>
      </c>
      <c r="H47" s="9">
        <v>1.25</v>
      </c>
      <c r="I47" s="9">
        <v>4.6999999999999999E-4</v>
      </c>
      <c r="J47" s="9">
        <v>1.3</v>
      </c>
      <c r="K47" s="9">
        <v>4.8999999999999998E-4</v>
      </c>
      <c r="L47" s="9"/>
    </row>
    <row r="48" spans="1:12" x14ac:dyDescent="0.2">
      <c r="A48" s="7" t="s">
        <v>37</v>
      </c>
      <c r="B48" s="8">
        <v>42177</v>
      </c>
      <c r="C48" s="7" t="s">
        <v>99</v>
      </c>
      <c r="D48" s="7" t="s">
        <v>103</v>
      </c>
      <c r="E48" s="7">
        <v>42</v>
      </c>
      <c r="F48" s="7">
        <v>0.69</v>
      </c>
      <c r="G48" s="7">
        <v>0.63</v>
      </c>
      <c r="H48" s="9">
        <v>1.25</v>
      </c>
      <c r="I48" s="9">
        <v>4.4999999999999999E-4</v>
      </c>
      <c r="J48" s="9">
        <v>1.25</v>
      </c>
      <c r="K48" s="9">
        <v>5.1999999999999995E-4</v>
      </c>
      <c r="L48" s="9"/>
    </row>
    <row r="49" spans="1:12" x14ac:dyDescent="0.2">
      <c r="A49" s="7" t="s">
        <v>38</v>
      </c>
      <c r="B49" s="8">
        <v>42177</v>
      </c>
      <c r="C49" s="7" t="s">
        <v>99</v>
      </c>
      <c r="D49" s="7" t="s">
        <v>103</v>
      </c>
      <c r="E49" s="7">
        <v>44</v>
      </c>
      <c r="F49" s="7">
        <v>0.92</v>
      </c>
      <c r="G49" s="7">
        <v>0.83</v>
      </c>
      <c r="H49" s="9">
        <v>1.35</v>
      </c>
      <c r="I49" s="9">
        <v>4.8999999999999998E-4</v>
      </c>
      <c r="J49" s="9">
        <v>1.35</v>
      </c>
      <c r="K49" s="9">
        <v>5.9999999999999995E-4</v>
      </c>
      <c r="L49" s="9"/>
    </row>
    <row r="50" spans="1:12" x14ac:dyDescent="0.2">
      <c r="A50" s="7" t="s">
        <v>39</v>
      </c>
      <c r="B50" s="8">
        <v>42177</v>
      </c>
      <c r="C50" s="7" t="s">
        <v>99</v>
      </c>
      <c r="D50" s="7" t="s">
        <v>103</v>
      </c>
      <c r="E50" s="7">
        <v>66</v>
      </c>
      <c r="F50" s="7">
        <v>3.15</v>
      </c>
      <c r="G50" s="7">
        <v>2.99</v>
      </c>
      <c r="H50" s="9">
        <v>1.65</v>
      </c>
      <c r="I50" s="9">
        <v>8.0000000000000004E-4</v>
      </c>
      <c r="J50" s="9">
        <v>1.65</v>
      </c>
      <c r="K50" s="9">
        <v>8.0000000000000004E-4</v>
      </c>
      <c r="L50" s="9"/>
    </row>
    <row r="51" spans="1:12" x14ac:dyDescent="0.2">
      <c r="A51" s="7" t="s">
        <v>40</v>
      </c>
      <c r="B51" s="8">
        <v>42177</v>
      </c>
      <c r="C51" s="7" t="s">
        <v>99</v>
      </c>
      <c r="D51" s="7" t="s">
        <v>103</v>
      </c>
      <c r="E51" s="7">
        <v>46</v>
      </c>
      <c r="F51" s="7">
        <v>1.23</v>
      </c>
      <c r="G51" s="7">
        <v>1.17</v>
      </c>
      <c r="H51" s="9">
        <v>1.5</v>
      </c>
      <c r="I51" s="9">
        <v>6.0999999999999997E-4</v>
      </c>
      <c r="J51" s="9">
        <v>1.5</v>
      </c>
      <c r="K51" s="9">
        <v>6.0999999999999997E-4</v>
      </c>
      <c r="L51" s="9"/>
    </row>
    <row r="52" spans="1:12" x14ac:dyDescent="0.2">
      <c r="A52" s="7" t="s">
        <v>41</v>
      </c>
      <c r="B52" s="8">
        <v>42177</v>
      </c>
      <c r="C52" s="7" t="s">
        <v>99</v>
      </c>
      <c r="D52" s="7" t="s">
        <v>103</v>
      </c>
      <c r="E52" s="7">
        <v>51</v>
      </c>
      <c r="F52" s="7">
        <v>1.46</v>
      </c>
      <c r="G52" s="7">
        <v>1.37</v>
      </c>
      <c r="H52" s="9">
        <v>1.45</v>
      </c>
      <c r="I52" s="9">
        <v>5.9999999999999995E-4</v>
      </c>
      <c r="J52" s="9">
        <v>1.45</v>
      </c>
      <c r="K52" s="9">
        <v>6.3000000000000003E-4</v>
      </c>
      <c r="L52" s="9"/>
    </row>
    <row r="53" spans="1:12" x14ac:dyDescent="0.2">
      <c r="A53" s="7" t="s">
        <v>42</v>
      </c>
      <c r="B53" s="8">
        <v>42177</v>
      </c>
      <c r="C53" s="7" t="s">
        <v>99</v>
      </c>
      <c r="D53" s="7" t="s">
        <v>103</v>
      </c>
      <c r="E53" s="7">
        <v>67</v>
      </c>
      <c r="F53" s="7">
        <v>3.39</v>
      </c>
      <c r="G53" s="7">
        <v>3.2</v>
      </c>
      <c r="H53" s="9">
        <v>1.8</v>
      </c>
      <c r="I53" s="9">
        <v>8.7000000000000001E-4</v>
      </c>
      <c r="J53" s="9">
        <v>1.8</v>
      </c>
      <c r="K53" s="9">
        <v>8.4000000000000003E-4</v>
      </c>
      <c r="L53" s="9"/>
    </row>
    <row r="54" spans="1:12" x14ac:dyDescent="0.2">
      <c r="A54" s="7" t="s">
        <v>43</v>
      </c>
      <c r="B54" s="8">
        <v>42177</v>
      </c>
      <c r="C54" s="7" t="s">
        <v>99</v>
      </c>
      <c r="D54" s="7" t="s">
        <v>103</v>
      </c>
      <c r="E54" s="7">
        <v>57</v>
      </c>
      <c r="F54" s="7">
        <v>2.42</v>
      </c>
      <c r="G54" s="7">
        <v>2.19</v>
      </c>
      <c r="H54" s="9">
        <v>1.45</v>
      </c>
      <c r="I54" s="9">
        <v>5.9999999999999995E-4</v>
      </c>
      <c r="J54" s="9">
        <v>1.5</v>
      </c>
      <c r="K54" s="9">
        <v>6.4000000000000005E-4</v>
      </c>
      <c r="L54" s="9"/>
    </row>
    <row r="55" spans="1:12" x14ac:dyDescent="0.2">
      <c r="A55" s="7" t="s">
        <v>44</v>
      </c>
      <c r="B55" s="8">
        <v>42177</v>
      </c>
      <c r="C55" s="7" t="s">
        <v>99</v>
      </c>
      <c r="D55" s="7" t="s">
        <v>103</v>
      </c>
      <c r="E55" s="7">
        <v>59</v>
      </c>
      <c r="F55" s="7">
        <v>2.2200000000000002</v>
      </c>
      <c r="G55" s="7">
        <v>2.0499999999999998</v>
      </c>
      <c r="H55" s="9">
        <v>1.5</v>
      </c>
      <c r="I55" s="9">
        <v>6.4999999999999997E-4</v>
      </c>
      <c r="J55" s="9">
        <v>1.55</v>
      </c>
      <c r="K55" s="9">
        <v>6.4999999999999997E-4</v>
      </c>
      <c r="L55" s="9"/>
    </row>
    <row r="56" spans="1:12" x14ac:dyDescent="0.2">
      <c r="A56" s="7" t="s">
        <v>45</v>
      </c>
      <c r="B56" s="8">
        <v>42177</v>
      </c>
      <c r="C56" s="7" t="s">
        <v>99</v>
      </c>
      <c r="D56" s="7" t="s">
        <v>103</v>
      </c>
      <c r="E56" s="7">
        <v>44</v>
      </c>
      <c r="F56" s="7">
        <v>0.86</v>
      </c>
      <c r="G56" s="7">
        <v>0.79</v>
      </c>
      <c r="H56" s="9">
        <v>1.3</v>
      </c>
      <c r="I56" s="9">
        <v>5.1000000000000004E-4</v>
      </c>
      <c r="J56" s="9">
        <v>1.35</v>
      </c>
      <c r="K56" s="9">
        <v>5.1000000000000004E-4</v>
      </c>
      <c r="L56" s="9"/>
    </row>
    <row r="57" spans="1:12" x14ac:dyDescent="0.2">
      <c r="A57" s="10" t="s">
        <v>7</v>
      </c>
      <c r="B57" s="8">
        <v>42178</v>
      </c>
      <c r="C57" s="7" t="s">
        <v>99</v>
      </c>
      <c r="D57" s="7" t="s">
        <v>100</v>
      </c>
      <c r="E57" s="7">
        <v>63</v>
      </c>
      <c r="F57" s="7">
        <v>2.39</v>
      </c>
      <c r="G57" s="7">
        <v>2.2799999999999998</v>
      </c>
      <c r="H57" s="9">
        <v>1.45</v>
      </c>
      <c r="I57" s="9">
        <v>6.9999999999999999E-4</v>
      </c>
      <c r="J57" s="9">
        <v>1.5</v>
      </c>
      <c r="K57" s="9">
        <v>7.2000000000000005E-4</v>
      </c>
      <c r="L57" s="9"/>
    </row>
    <row r="58" spans="1:12" x14ac:dyDescent="0.2">
      <c r="A58" s="10" t="s">
        <v>8</v>
      </c>
      <c r="B58" s="8">
        <v>42178</v>
      </c>
      <c r="C58" s="7" t="s">
        <v>99</v>
      </c>
      <c r="D58" s="7" t="s">
        <v>100</v>
      </c>
      <c r="E58" s="7">
        <v>47</v>
      </c>
      <c r="F58" s="7">
        <v>0.98</v>
      </c>
      <c r="G58" s="7">
        <v>0.88</v>
      </c>
      <c r="H58" s="9">
        <v>1.25</v>
      </c>
      <c r="I58" s="9">
        <v>4.2999999999999999E-4</v>
      </c>
      <c r="J58" s="9">
        <v>1.25</v>
      </c>
      <c r="K58" s="9">
        <v>4.4999999999999999E-4</v>
      </c>
      <c r="L58" s="9"/>
    </row>
    <row r="59" spans="1:12" x14ac:dyDescent="0.2">
      <c r="A59" s="10" t="s">
        <v>9</v>
      </c>
      <c r="B59" s="8">
        <v>42178</v>
      </c>
      <c r="C59" s="7" t="s">
        <v>99</v>
      </c>
      <c r="D59" s="7" t="s">
        <v>100</v>
      </c>
      <c r="E59" s="7">
        <v>48</v>
      </c>
      <c r="F59" s="7">
        <v>1.19</v>
      </c>
      <c r="G59" s="7">
        <v>1.17</v>
      </c>
      <c r="H59" s="9">
        <v>1.4</v>
      </c>
      <c r="I59" s="9">
        <v>5.4000000000000001E-4</v>
      </c>
      <c r="J59" s="9">
        <v>1.4</v>
      </c>
      <c r="K59" s="9">
        <v>5.4000000000000001E-4</v>
      </c>
      <c r="L59" s="9"/>
    </row>
    <row r="60" spans="1:12" x14ac:dyDescent="0.2">
      <c r="A60" s="10" t="s">
        <v>10</v>
      </c>
      <c r="B60" s="8">
        <v>42178</v>
      </c>
      <c r="C60" s="7" t="s">
        <v>99</v>
      </c>
      <c r="D60" s="7" t="s">
        <v>100</v>
      </c>
      <c r="E60" s="7">
        <v>67</v>
      </c>
      <c r="F60" s="7">
        <v>3.03</v>
      </c>
      <c r="G60" s="7">
        <v>2.85</v>
      </c>
      <c r="H60" s="9">
        <v>1.55</v>
      </c>
      <c r="I60" s="9">
        <v>7.2999999999999996E-4</v>
      </c>
      <c r="J60" s="9">
        <v>1.6</v>
      </c>
      <c r="K60" s="9">
        <v>7.2999999999999996E-4</v>
      </c>
      <c r="L60" s="9" t="s">
        <v>224</v>
      </c>
    </row>
    <row r="61" spans="1:12" x14ac:dyDescent="0.2">
      <c r="A61" s="10" t="s">
        <v>11</v>
      </c>
      <c r="B61" s="8">
        <v>42178</v>
      </c>
      <c r="C61" s="7" t="s">
        <v>99</v>
      </c>
      <c r="D61" s="7" t="s">
        <v>100</v>
      </c>
      <c r="E61" s="7">
        <v>46</v>
      </c>
      <c r="F61" s="7">
        <v>0.95</v>
      </c>
      <c r="G61" s="7">
        <v>0.89</v>
      </c>
      <c r="H61" s="9">
        <v>1.4</v>
      </c>
      <c r="I61" s="9">
        <v>5.1999999999999995E-4</v>
      </c>
      <c r="J61" s="9">
        <v>1.4</v>
      </c>
      <c r="K61" s="9">
        <v>5.5999999999999995E-4</v>
      </c>
      <c r="L61" s="9"/>
    </row>
    <row r="62" spans="1:12" x14ac:dyDescent="0.2">
      <c r="A62" s="10" t="s">
        <v>12</v>
      </c>
      <c r="B62" s="8">
        <v>42178</v>
      </c>
      <c r="C62" s="7" t="s">
        <v>99</v>
      </c>
      <c r="D62" s="7" t="s">
        <v>100</v>
      </c>
      <c r="E62" s="7">
        <v>57</v>
      </c>
      <c r="F62" s="7">
        <v>1.78</v>
      </c>
      <c r="G62" s="7">
        <v>1.64</v>
      </c>
      <c r="H62" s="9">
        <v>1.45</v>
      </c>
      <c r="I62" s="9">
        <v>6.7000000000000002E-4</v>
      </c>
      <c r="J62" s="9">
        <v>1.45</v>
      </c>
      <c r="K62" s="9">
        <v>6.4999999999999997E-4</v>
      </c>
      <c r="L62" s="9"/>
    </row>
    <row r="63" spans="1:12" x14ac:dyDescent="0.2">
      <c r="A63" s="10" t="s">
        <v>13</v>
      </c>
      <c r="B63" s="8">
        <v>42178</v>
      </c>
      <c r="C63" s="7" t="s">
        <v>99</v>
      </c>
      <c r="D63" s="7" t="s">
        <v>100</v>
      </c>
      <c r="E63" s="7">
        <v>65</v>
      </c>
      <c r="F63" s="7">
        <v>2.97</v>
      </c>
      <c r="G63" s="7">
        <v>2.78</v>
      </c>
      <c r="H63" s="9">
        <v>1.5</v>
      </c>
      <c r="I63" s="9">
        <v>6.9999999999999999E-4</v>
      </c>
      <c r="J63" s="9">
        <v>1.5</v>
      </c>
      <c r="K63" s="9">
        <v>6.8999999999999997E-4</v>
      </c>
      <c r="L63" s="9"/>
    </row>
    <row r="64" spans="1:12" x14ac:dyDescent="0.2">
      <c r="A64" s="10" t="s">
        <v>14</v>
      </c>
      <c r="B64" s="8">
        <v>42178</v>
      </c>
      <c r="C64" s="7" t="s">
        <v>99</v>
      </c>
      <c r="D64" s="7" t="s">
        <v>100</v>
      </c>
      <c r="E64" s="7">
        <v>63</v>
      </c>
      <c r="F64" s="7">
        <v>2.48</v>
      </c>
      <c r="G64" s="7">
        <v>2.3199999999999998</v>
      </c>
      <c r="H64" s="9">
        <v>1.5</v>
      </c>
      <c r="I64" s="9">
        <v>7.2000000000000005E-4</v>
      </c>
      <c r="J64" s="9">
        <v>1.55</v>
      </c>
      <c r="K64" s="9">
        <v>7.2000000000000005E-4</v>
      </c>
      <c r="L64" s="9"/>
    </row>
    <row r="65" spans="1:12" x14ac:dyDescent="0.2">
      <c r="A65" s="10" t="s">
        <v>15</v>
      </c>
      <c r="B65" s="8">
        <v>42178</v>
      </c>
      <c r="C65" s="7" t="s">
        <v>99</v>
      </c>
      <c r="D65" s="7" t="s">
        <v>100</v>
      </c>
      <c r="E65" s="7">
        <v>66</v>
      </c>
      <c r="F65" s="7">
        <v>3.21</v>
      </c>
      <c r="G65" s="7">
        <v>3.06</v>
      </c>
      <c r="H65" s="9">
        <v>1.6</v>
      </c>
      <c r="I65" s="9">
        <v>8.8000000000000003E-4</v>
      </c>
      <c r="J65" s="9">
        <v>1.65</v>
      </c>
      <c r="K65" s="9">
        <v>8.7000000000000001E-4</v>
      </c>
      <c r="L65" s="9"/>
    </row>
    <row r="66" spans="1:12" x14ac:dyDescent="0.2">
      <c r="A66" s="10" t="s">
        <v>16</v>
      </c>
      <c r="B66" s="8">
        <v>42178</v>
      </c>
      <c r="C66" s="7" t="s">
        <v>99</v>
      </c>
      <c r="D66" s="7" t="s">
        <v>100</v>
      </c>
      <c r="E66" s="7">
        <v>72</v>
      </c>
      <c r="F66" s="7">
        <v>4.0599999999999996</v>
      </c>
      <c r="G66" s="7">
        <v>3.89</v>
      </c>
      <c r="H66" s="9">
        <v>1.6</v>
      </c>
      <c r="I66" s="9">
        <v>8.1999999999999998E-4</v>
      </c>
      <c r="J66" s="9">
        <v>1.6</v>
      </c>
      <c r="K66" s="9">
        <v>8.0000000000000004E-4</v>
      </c>
      <c r="L66" s="9"/>
    </row>
    <row r="67" spans="1:12" x14ac:dyDescent="0.2">
      <c r="A67" s="7" t="s">
        <v>69</v>
      </c>
      <c r="B67" s="8">
        <v>42179</v>
      </c>
      <c r="C67" s="7" t="s">
        <v>99</v>
      </c>
      <c r="D67" s="7" t="s">
        <v>107</v>
      </c>
      <c r="E67" s="7">
        <v>63</v>
      </c>
      <c r="F67" s="7">
        <v>3.22</v>
      </c>
      <c r="G67" s="7">
        <v>2.95</v>
      </c>
      <c r="H67" s="9">
        <v>1.75</v>
      </c>
      <c r="I67" s="9">
        <v>9.5E-4</v>
      </c>
      <c r="J67" s="9">
        <v>1.7</v>
      </c>
      <c r="K67" s="9">
        <v>9.3999999999999997E-4</v>
      </c>
      <c r="L67" s="9"/>
    </row>
    <row r="68" spans="1:12" x14ac:dyDescent="0.2">
      <c r="A68" s="7" t="s">
        <v>70</v>
      </c>
      <c r="B68" s="8">
        <v>42179</v>
      </c>
      <c r="C68" s="7" t="s">
        <v>99</v>
      </c>
      <c r="D68" s="7" t="s">
        <v>107</v>
      </c>
      <c r="E68" s="7">
        <v>68</v>
      </c>
      <c r="F68" s="7">
        <v>3.55</v>
      </c>
      <c r="G68" s="7">
        <v>3.29</v>
      </c>
      <c r="H68" s="9">
        <v>1.75</v>
      </c>
      <c r="I68" s="9">
        <v>9.7000000000000005E-4</v>
      </c>
      <c r="J68" s="9">
        <v>1.8</v>
      </c>
      <c r="K68" s="9">
        <v>9.7000000000000005E-4</v>
      </c>
      <c r="L68" s="9"/>
    </row>
    <row r="69" spans="1:12" x14ac:dyDescent="0.2">
      <c r="A69" s="7" t="s">
        <v>71</v>
      </c>
      <c r="B69" s="8">
        <v>42179</v>
      </c>
      <c r="C69" s="7" t="s">
        <v>99</v>
      </c>
      <c r="D69" s="7" t="s">
        <v>107</v>
      </c>
      <c r="E69" s="7">
        <v>51</v>
      </c>
      <c r="F69" s="7">
        <v>1.72</v>
      </c>
      <c r="G69" s="7">
        <v>1.57</v>
      </c>
      <c r="H69" s="9">
        <v>1.4</v>
      </c>
      <c r="I69" s="9">
        <v>6.0999999999999997E-4</v>
      </c>
      <c r="J69" s="9">
        <v>1.4</v>
      </c>
      <c r="K69" s="9">
        <v>5.8E-4</v>
      </c>
      <c r="L69" s="9"/>
    </row>
    <row r="70" spans="1:12" x14ac:dyDescent="0.2">
      <c r="A70" s="7" t="s">
        <v>72</v>
      </c>
      <c r="B70" s="8">
        <v>42179</v>
      </c>
      <c r="C70" s="7" t="s">
        <v>99</v>
      </c>
      <c r="D70" s="7" t="s">
        <v>107</v>
      </c>
      <c r="E70" s="7">
        <v>76</v>
      </c>
      <c r="F70" s="7">
        <v>5.18</v>
      </c>
      <c r="G70" s="7">
        <v>4.8499999999999996</v>
      </c>
      <c r="H70" s="9">
        <v>1.8</v>
      </c>
      <c r="I70" s="9">
        <v>9.7999999999999997E-4</v>
      </c>
      <c r="J70" s="9">
        <v>1.8</v>
      </c>
      <c r="K70" s="9">
        <v>9.7000000000000005E-4</v>
      </c>
      <c r="L70" s="9"/>
    </row>
    <row r="71" spans="1:12" x14ac:dyDescent="0.2">
      <c r="A71" s="7" t="s">
        <v>73</v>
      </c>
      <c r="B71" s="8">
        <v>42179</v>
      </c>
      <c r="C71" s="7" t="s">
        <v>99</v>
      </c>
      <c r="D71" s="7" t="s">
        <v>107</v>
      </c>
      <c r="E71" s="7">
        <v>54</v>
      </c>
      <c r="F71" s="7">
        <v>2.11</v>
      </c>
      <c r="G71" s="7">
        <v>1.98</v>
      </c>
      <c r="H71" s="9">
        <v>1.5</v>
      </c>
      <c r="I71" s="9">
        <v>7.1000000000000002E-4</v>
      </c>
      <c r="J71" s="9">
        <v>1.45</v>
      </c>
      <c r="K71" s="9">
        <v>6.8999999999999997E-4</v>
      </c>
      <c r="L71" s="9"/>
    </row>
    <row r="72" spans="1:12" x14ac:dyDescent="0.2">
      <c r="A72" s="7" t="s">
        <v>74</v>
      </c>
      <c r="B72" s="8">
        <v>42179</v>
      </c>
      <c r="C72" s="7" t="s">
        <v>99</v>
      </c>
      <c r="D72" s="7" t="s">
        <v>107</v>
      </c>
      <c r="E72" s="7">
        <v>87</v>
      </c>
      <c r="F72" s="7">
        <v>6.44</v>
      </c>
      <c r="G72" s="7">
        <v>6.13</v>
      </c>
      <c r="H72" s="9">
        <v>1.95</v>
      </c>
      <c r="I72" s="9">
        <v>1.14E-3</v>
      </c>
      <c r="J72" s="9">
        <v>2</v>
      </c>
      <c r="K72" s="9">
        <v>1.1800000000000001E-3</v>
      </c>
      <c r="L72" s="9"/>
    </row>
    <row r="73" spans="1:12" x14ac:dyDescent="0.2">
      <c r="A73" s="7" t="s">
        <v>75</v>
      </c>
      <c r="B73" s="8">
        <v>42179</v>
      </c>
      <c r="C73" s="7" t="s">
        <v>99</v>
      </c>
      <c r="D73" s="7" t="s">
        <v>107</v>
      </c>
      <c r="E73" s="7">
        <v>51</v>
      </c>
      <c r="F73" s="7">
        <v>1.77</v>
      </c>
      <c r="G73" s="7">
        <v>1.63</v>
      </c>
      <c r="H73" s="9">
        <v>1.35</v>
      </c>
      <c r="I73" s="9">
        <v>6.7000000000000002E-4</v>
      </c>
      <c r="J73" s="9">
        <v>1.4</v>
      </c>
      <c r="K73" s="9">
        <v>6.8000000000000005E-4</v>
      </c>
      <c r="L73" s="9"/>
    </row>
    <row r="74" spans="1:12" x14ac:dyDescent="0.2">
      <c r="A74" s="7" t="s">
        <v>76</v>
      </c>
      <c r="B74" s="8">
        <v>42179</v>
      </c>
      <c r="C74" s="7" t="s">
        <v>99</v>
      </c>
      <c r="D74" s="7" t="s">
        <v>107</v>
      </c>
      <c r="E74" s="7">
        <v>71</v>
      </c>
      <c r="F74" s="7">
        <v>4.0999999999999996</v>
      </c>
      <c r="G74" s="7">
        <v>3.81</v>
      </c>
      <c r="H74" s="9">
        <v>1.8</v>
      </c>
      <c r="I74" s="9">
        <v>9.5E-4</v>
      </c>
      <c r="J74" s="9">
        <v>1.85</v>
      </c>
      <c r="K74" s="9">
        <v>9.7000000000000005E-4</v>
      </c>
      <c r="L74" s="9"/>
    </row>
    <row r="75" spans="1:12" x14ac:dyDescent="0.2">
      <c r="A75" s="7" t="s">
        <v>77</v>
      </c>
      <c r="B75" s="8">
        <v>42179</v>
      </c>
      <c r="C75" s="7" t="s">
        <v>99</v>
      </c>
      <c r="D75" s="7" t="s">
        <v>107</v>
      </c>
      <c r="E75" s="7">
        <v>57</v>
      </c>
      <c r="F75" s="7">
        <v>2.58</v>
      </c>
      <c r="G75" s="7">
        <v>2.4300000000000002</v>
      </c>
      <c r="H75" s="9">
        <v>1.65</v>
      </c>
      <c r="I75" s="9">
        <v>8.1999999999999998E-4</v>
      </c>
      <c r="J75" s="9">
        <v>1.65</v>
      </c>
      <c r="K75" s="9">
        <v>8.0000000000000004E-4</v>
      </c>
      <c r="L75" s="9"/>
    </row>
    <row r="76" spans="1:12" x14ac:dyDescent="0.2">
      <c r="A76" s="7" t="s">
        <v>78</v>
      </c>
      <c r="B76" s="8">
        <v>42179</v>
      </c>
      <c r="C76" s="7" t="s">
        <v>99</v>
      </c>
      <c r="D76" s="7" t="s">
        <v>107</v>
      </c>
      <c r="E76" s="7">
        <v>72</v>
      </c>
      <c r="F76" s="7">
        <v>5.0999999999999996</v>
      </c>
      <c r="G76" s="7">
        <v>4.83</v>
      </c>
      <c r="H76" s="9">
        <v>1.85</v>
      </c>
      <c r="I76" s="9">
        <v>1.09E-3</v>
      </c>
      <c r="J76" s="9">
        <v>1.9</v>
      </c>
      <c r="K76" s="9">
        <v>1.08E-3</v>
      </c>
      <c r="L76" s="9"/>
    </row>
    <row r="77" spans="1:12" x14ac:dyDescent="0.2">
      <c r="A77" s="7" t="s">
        <v>17</v>
      </c>
      <c r="B77" s="8">
        <v>42185</v>
      </c>
      <c r="C77" s="7" t="s">
        <v>99</v>
      </c>
      <c r="D77" s="7" t="s">
        <v>101</v>
      </c>
      <c r="E77" s="7">
        <v>73</v>
      </c>
      <c r="F77" s="7">
        <v>4.17</v>
      </c>
      <c r="G77" s="7">
        <v>3.81</v>
      </c>
      <c r="H77" s="9">
        <v>1.65</v>
      </c>
      <c r="I77" s="9">
        <v>8.4000000000000003E-4</v>
      </c>
      <c r="J77" s="9">
        <v>1.6</v>
      </c>
      <c r="K77" s="9">
        <v>8.0000000000000004E-4</v>
      </c>
      <c r="L77" s="9"/>
    </row>
    <row r="78" spans="1:12" x14ac:dyDescent="0.2">
      <c r="A78" s="7" t="s">
        <v>18</v>
      </c>
      <c r="B78" s="8">
        <v>42185</v>
      </c>
      <c r="C78" s="7" t="s">
        <v>99</v>
      </c>
      <c r="D78" s="7" t="s">
        <v>101</v>
      </c>
      <c r="E78" s="7">
        <v>84</v>
      </c>
      <c r="F78" s="7">
        <v>6.64</v>
      </c>
      <c r="G78" s="7">
        <v>6.49</v>
      </c>
      <c r="H78" s="9">
        <v>1.75</v>
      </c>
      <c r="I78" s="9">
        <v>9.2000000000000003E-4</v>
      </c>
      <c r="J78" s="9">
        <v>1.8</v>
      </c>
      <c r="K78" s="9">
        <v>8.8999999999999995E-4</v>
      </c>
      <c r="L78" s="9"/>
    </row>
    <row r="79" spans="1:12" x14ac:dyDescent="0.2">
      <c r="A79" s="7" t="s">
        <v>19</v>
      </c>
      <c r="B79" s="8">
        <v>42185</v>
      </c>
      <c r="C79" s="7" t="s">
        <v>99</v>
      </c>
      <c r="D79" s="7" t="s">
        <v>101</v>
      </c>
      <c r="E79" s="7">
        <v>75</v>
      </c>
      <c r="F79" s="7">
        <v>4.54</v>
      </c>
      <c r="G79" s="7">
        <v>4.3099999999999996</v>
      </c>
      <c r="H79" s="9">
        <v>1.7</v>
      </c>
      <c r="I79" s="9">
        <v>9.3000000000000005E-4</v>
      </c>
      <c r="J79" s="9">
        <v>1.75</v>
      </c>
      <c r="K79" s="9">
        <v>9.3999999999999997E-4</v>
      </c>
      <c r="L79" s="9"/>
    </row>
    <row r="80" spans="1:12" x14ac:dyDescent="0.2">
      <c r="A80" s="7" t="s">
        <v>20</v>
      </c>
      <c r="B80" s="8">
        <v>42185</v>
      </c>
      <c r="C80" s="7" t="s">
        <v>99</v>
      </c>
      <c r="D80" s="7" t="s">
        <v>101</v>
      </c>
      <c r="E80" s="7">
        <v>86</v>
      </c>
      <c r="F80" s="7">
        <v>5.59</v>
      </c>
      <c r="G80" s="7">
        <v>5.37</v>
      </c>
      <c r="H80" s="9">
        <v>1.85</v>
      </c>
      <c r="I80" s="9">
        <v>1.09E-3</v>
      </c>
      <c r="J80" s="9">
        <v>1.85</v>
      </c>
      <c r="K80" s="9">
        <v>1.1E-4</v>
      </c>
      <c r="L80" s="9"/>
    </row>
    <row r="81" spans="1:12" x14ac:dyDescent="0.2">
      <c r="A81" s="7" t="s">
        <v>21</v>
      </c>
      <c r="B81" s="8">
        <v>42185</v>
      </c>
      <c r="C81" s="7" t="s">
        <v>99</v>
      </c>
      <c r="D81" s="7" t="s">
        <v>101</v>
      </c>
      <c r="E81" s="7">
        <v>84</v>
      </c>
      <c r="F81" s="7">
        <v>5.39</v>
      </c>
      <c r="G81" s="7">
        <v>5.12</v>
      </c>
      <c r="H81" s="9">
        <v>1.75</v>
      </c>
      <c r="I81" s="9">
        <v>9.2000000000000003E-4</v>
      </c>
      <c r="J81" s="9">
        <v>1.8</v>
      </c>
      <c r="K81" s="9">
        <v>9.7000000000000005E-4</v>
      </c>
      <c r="L81" s="9"/>
    </row>
    <row r="82" spans="1:12" x14ac:dyDescent="0.2">
      <c r="A82" s="7" t="s">
        <v>22</v>
      </c>
      <c r="B82" s="8">
        <v>42185</v>
      </c>
      <c r="C82" s="7" t="s">
        <v>99</v>
      </c>
      <c r="D82" s="7" t="s">
        <v>101</v>
      </c>
      <c r="E82" s="7">
        <v>62</v>
      </c>
      <c r="F82" s="7">
        <v>2.44</v>
      </c>
      <c r="G82" s="7">
        <v>2.23</v>
      </c>
      <c r="H82" s="9">
        <v>1.45</v>
      </c>
      <c r="I82" s="9">
        <v>6.4000000000000005E-4</v>
      </c>
      <c r="J82" s="9">
        <v>1.5</v>
      </c>
      <c r="K82" s="9">
        <v>6.6E-4</v>
      </c>
      <c r="L82" s="9"/>
    </row>
    <row r="83" spans="1:12" x14ac:dyDescent="0.2">
      <c r="A83" s="7" t="s">
        <v>23</v>
      </c>
      <c r="B83" s="8">
        <v>42185</v>
      </c>
      <c r="C83" s="7" t="s">
        <v>99</v>
      </c>
      <c r="D83" s="7" t="s">
        <v>101</v>
      </c>
      <c r="E83" s="7">
        <v>76</v>
      </c>
      <c r="F83" s="7">
        <v>4.1100000000000003</v>
      </c>
      <c r="G83" s="7">
        <v>3.88</v>
      </c>
      <c r="H83" s="9">
        <v>1.8</v>
      </c>
      <c r="I83" s="9">
        <v>9.2000000000000003E-4</v>
      </c>
      <c r="J83" s="9">
        <v>1.8</v>
      </c>
      <c r="K83" s="9">
        <v>9.3000000000000005E-4</v>
      </c>
      <c r="L83" s="9"/>
    </row>
    <row r="84" spans="1:12" x14ac:dyDescent="0.2">
      <c r="A84" s="7" t="s">
        <v>24</v>
      </c>
      <c r="B84" s="8">
        <v>42185</v>
      </c>
      <c r="C84" s="7" t="s">
        <v>99</v>
      </c>
      <c r="D84" s="7" t="s">
        <v>101</v>
      </c>
      <c r="E84" s="7">
        <v>59</v>
      </c>
      <c r="F84" s="7">
        <v>2.63</v>
      </c>
      <c r="G84" s="7">
        <v>2.4</v>
      </c>
      <c r="H84" s="9">
        <v>1.55</v>
      </c>
      <c r="I84" s="9">
        <v>6.3000000000000003E-4</v>
      </c>
      <c r="J84" s="9">
        <v>1.6</v>
      </c>
      <c r="K84" s="9">
        <v>6.4999999999999997E-4</v>
      </c>
      <c r="L84" s="9"/>
    </row>
    <row r="85" spans="1:12" x14ac:dyDescent="0.2">
      <c r="A85" s="7" t="s">
        <v>25</v>
      </c>
      <c r="B85" s="8">
        <v>42185</v>
      </c>
      <c r="C85" s="7" t="s">
        <v>99</v>
      </c>
      <c r="D85" s="7" t="s">
        <v>101</v>
      </c>
      <c r="E85" s="7">
        <v>77</v>
      </c>
      <c r="F85" s="7">
        <v>5.19</v>
      </c>
      <c r="G85" s="7">
        <v>5.03</v>
      </c>
      <c r="H85" s="9">
        <v>1.85</v>
      </c>
      <c r="I85" s="9">
        <v>1.07E-3</v>
      </c>
      <c r="J85" s="9">
        <v>1.85</v>
      </c>
      <c r="K85" s="9">
        <v>1.1100000000000001E-3</v>
      </c>
      <c r="L85" s="9"/>
    </row>
    <row r="86" spans="1:12" x14ac:dyDescent="0.2">
      <c r="A86" s="7" t="s">
        <v>89</v>
      </c>
      <c r="B86" s="8">
        <v>42194</v>
      </c>
      <c r="C86" s="7" t="s">
        <v>99</v>
      </c>
      <c r="D86" s="7" t="s">
        <v>109</v>
      </c>
      <c r="E86" s="11">
        <v>85</v>
      </c>
      <c r="F86" s="11">
        <v>7.34</v>
      </c>
      <c r="G86" s="11">
        <v>6.86</v>
      </c>
      <c r="H86" s="9">
        <v>2.2000000000000002</v>
      </c>
      <c r="I86" s="9">
        <v>1.2899999999999999E-3</v>
      </c>
      <c r="J86" s="9">
        <v>2.15</v>
      </c>
      <c r="K86" s="9">
        <v>1.2899999999999999E-3</v>
      </c>
      <c r="L86" s="9"/>
    </row>
    <row r="87" spans="1:12" x14ac:dyDescent="0.2">
      <c r="A87" s="7" t="s">
        <v>90</v>
      </c>
      <c r="B87" s="8">
        <v>42194</v>
      </c>
      <c r="C87" s="7" t="s">
        <v>99</v>
      </c>
      <c r="D87" s="7" t="s">
        <v>109</v>
      </c>
      <c r="E87" s="11">
        <v>84</v>
      </c>
      <c r="F87" s="11">
        <v>6.83</v>
      </c>
      <c r="G87" s="11">
        <v>6.45</v>
      </c>
      <c r="H87" s="9">
        <v>2.0499999999999998</v>
      </c>
      <c r="I87" s="9">
        <v>1.25E-3</v>
      </c>
      <c r="J87" s="9">
        <v>2.0499999999999998</v>
      </c>
      <c r="K87" s="9">
        <v>1.1900000000000001E-3</v>
      </c>
      <c r="L87" s="9"/>
    </row>
    <row r="88" spans="1:12" x14ac:dyDescent="0.2">
      <c r="A88" s="7" t="s">
        <v>91</v>
      </c>
      <c r="B88" s="8">
        <v>42194</v>
      </c>
      <c r="C88" s="7" t="s">
        <v>99</v>
      </c>
      <c r="D88" s="7" t="s">
        <v>109</v>
      </c>
      <c r="E88" s="11">
        <v>75</v>
      </c>
      <c r="F88" s="11">
        <v>4.5999999999999996</v>
      </c>
      <c r="G88" s="11">
        <v>4.45</v>
      </c>
      <c r="H88" s="9">
        <v>1.75</v>
      </c>
      <c r="I88" s="9">
        <v>9.7000000000000005E-4</v>
      </c>
      <c r="J88" s="9">
        <v>1.95</v>
      </c>
      <c r="K88" s="9">
        <v>1E-3</v>
      </c>
      <c r="L88" s="9"/>
    </row>
    <row r="89" spans="1:12" x14ac:dyDescent="0.2">
      <c r="A89" s="7" t="s">
        <v>92</v>
      </c>
      <c r="B89" s="8">
        <v>42194</v>
      </c>
      <c r="C89" s="7" t="s">
        <v>99</v>
      </c>
      <c r="D89" s="7" t="s">
        <v>109</v>
      </c>
      <c r="E89" s="11">
        <v>89</v>
      </c>
      <c r="F89" s="11">
        <v>8.3000000000000007</v>
      </c>
      <c r="G89" s="11">
        <v>7.95</v>
      </c>
      <c r="H89" s="9">
        <v>2</v>
      </c>
      <c r="I89" s="9">
        <v>1.1999999999999999E-3</v>
      </c>
      <c r="J89" s="9">
        <v>2.1</v>
      </c>
      <c r="K89" s="9">
        <v>1.23E-3</v>
      </c>
      <c r="L89" s="9"/>
    </row>
    <row r="90" spans="1:12" x14ac:dyDescent="0.2">
      <c r="A90" s="7" t="s">
        <v>93</v>
      </c>
      <c r="B90" s="8">
        <v>42194</v>
      </c>
      <c r="C90" s="7" t="s">
        <v>99</v>
      </c>
      <c r="D90" s="7" t="s">
        <v>109</v>
      </c>
      <c r="E90" s="11">
        <v>74</v>
      </c>
      <c r="F90" s="11">
        <v>4.5999999999999996</v>
      </c>
      <c r="G90" s="11">
        <v>4.4000000000000004</v>
      </c>
      <c r="H90" s="9">
        <v>1.9</v>
      </c>
      <c r="I90" s="9">
        <v>9.8999999999999999E-4</v>
      </c>
      <c r="J90" s="9">
        <v>1.9</v>
      </c>
      <c r="K90" s="9">
        <v>9.8999999999999999E-4</v>
      </c>
      <c r="L90" s="9"/>
    </row>
    <row r="91" spans="1:12" x14ac:dyDescent="0.2">
      <c r="A91" s="7" t="s">
        <v>94</v>
      </c>
      <c r="B91" s="8">
        <v>42194</v>
      </c>
      <c r="C91" s="7" t="s">
        <v>99</v>
      </c>
      <c r="D91" s="7" t="s">
        <v>109</v>
      </c>
      <c r="E91" s="11">
        <v>83</v>
      </c>
      <c r="F91" s="11">
        <v>6.46</v>
      </c>
      <c r="G91" s="11">
        <v>6.07</v>
      </c>
      <c r="H91" s="9">
        <v>2</v>
      </c>
      <c r="I91" s="9">
        <v>1.01E-3</v>
      </c>
      <c r="J91" s="9">
        <v>1.85</v>
      </c>
      <c r="K91" s="9">
        <v>1.1199999999999999E-3</v>
      </c>
      <c r="L91" s="9" t="s">
        <v>225</v>
      </c>
    </row>
    <row r="92" spans="1:12" x14ac:dyDescent="0.2">
      <c r="A92" s="7" t="s">
        <v>95</v>
      </c>
      <c r="B92" s="8">
        <v>42194</v>
      </c>
      <c r="C92" s="7" t="s">
        <v>99</v>
      </c>
      <c r="D92" s="7" t="s">
        <v>109</v>
      </c>
      <c r="E92" s="11">
        <v>78</v>
      </c>
      <c r="F92" s="11">
        <v>4.99</v>
      </c>
      <c r="G92" s="11">
        <v>4.7</v>
      </c>
      <c r="H92" s="9">
        <v>1.9</v>
      </c>
      <c r="I92" s="9">
        <v>1.1000000000000001E-3</v>
      </c>
      <c r="J92" s="9">
        <v>1.95</v>
      </c>
      <c r="K92" s="9">
        <v>1.1000000000000001E-3</v>
      </c>
      <c r="L92" s="9"/>
    </row>
    <row r="93" spans="1:12" x14ac:dyDescent="0.2">
      <c r="A93" s="7" t="s">
        <v>96</v>
      </c>
      <c r="B93" s="8">
        <v>42194</v>
      </c>
      <c r="C93" s="7" t="s">
        <v>99</v>
      </c>
      <c r="D93" s="7" t="s">
        <v>109</v>
      </c>
      <c r="E93" s="11">
        <v>79</v>
      </c>
      <c r="F93" s="11">
        <v>6</v>
      </c>
      <c r="G93" s="11">
        <v>5.83</v>
      </c>
      <c r="H93" s="9">
        <v>1.85</v>
      </c>
      <c r="I93" s="9">
        <v>9.3999999999999997E-4</v>
      </c>
      <c r="J93" s="9">
        <v>1.9</v>
      </c>
      <c r="K93" s="9">
        <v>9.3000000000000005E-4</v>
      </c>
      <c r="L93" s="9"/>
    </row>
    <row r="94" spans="1:12" x14ac:dyDescent="0.2">
      <c r="A94" s="7" t="s">
        <v>97</v>
      </c>
      <c r="B94" s="8">
        <v>42194</v>
      </c>
      <c r="C94" s="7" t="s">
        <v>99</v>
      </c>
      <c r="D94" s="7" t="s">
        <v>109</v>
      </c>
      <c r="E94" s="11">
        <v>76</v>
      </c>
      <c r="F94" s="11">
        <v>5.18</v>
      </c>
      <c r="G94" s="11">
        <v>5.0199999999999996</v>
      </c>
      <c r="H94" s="9">
        <v>1.9</v>
      </c>
      <c r="I94" s="9">
        <v>1.01E-3</v>
      </c>
      <c r="J94" s="9"/>
      <c r="K94" s="9"/>
      <c r="L94" s="9" t="s">
        <v>226</v>
      </c>
    </row>
    <row r="95" spans="1:12" x14ac:dyDescent="0.2">
      <c r="A95" s="7" t="s">
        <v>98</v>
      </c>
      <c r="B95" s="8">
        <v>42194</v>
      </c>
      <c r="C95" s="7" t="s">
        <v>99</v>
      </c>
      <c r="D95" s="7" t="s">
        <v>109</v>
      </c>
      <c r="E95" s="11">
        <v>82</v>
      </c>
      <c r="F95" s="11">
        <v>5.98</v>
      </c>
      <c r="G95" s="11">
        <v>5.69</v>
      </c>
      <c r="H95" s="9">
        <v>1.9</v>
      </c>
      <c r="I95" s="9">
        <v>1.0300000000000001E-3</v>
      </c>
      <c r="J95" s="9">
        <v>1.9</v>
      </c>
      <c r="K95" s="9">
        <v>1.0399999999999999E-3</v>
      </c>
      <c r="L95" s="9"/>
    </row>
    <row r="96" spans="1:12" x14ac:dyDescent="0.2">
      <c r="A96" s="7" t="s">
        <v>56</v>
      </c>
      <c r="B96" s="12">
        <v>42200</v>
      </c>
      <c r="C96" s="7" t="s">
        <v>99</v>
      </c>
      <c r="D96" s="13" t="s">
        <v>105</v>
      </c>
      <c r="E96" s="14">
        <v>68</v>
      </c>
      <c r="F96" s="14">
        <v>3.46</v>
      </c>
      <c r="G96" s="14">
        <v>3.37</v>
      </c>
      <c r="H96" s="9">
        <v>1.75</v>
      </c>
      <c r="I96" s="9">
        <v>8.7000000000000001E-4</v>
      </c>
      <c r="J96" s="9">
        <v>1.75</v>
      </c>
      <c r="K96" s="9">
        <v>8.7000000000000001E-4</v>
      </c>
      <c r="L96" s="9"/>
    </row>
    <row r="97" spans="1:12" x14ac:dyDescent="0.2">
      <c r="A97" s="7" t="s">
        <v>57</v>
      </c>
      <c r="B97" s="12">
        <v>42200</v>
      </c>
      <c r="C97" s="7" t="s">
        <v>99</v>
      </c>
      <c r="D97" s="13" t="s">
        <v>105</v>
      </c>
      <c r="E97" s="14">
        <v>69</v>
      </c>
      <c r="F97" s="14">
        <v>3.73</v>
      </c>
      <c r="G97" s="14">
        <v>3.62</v>
      </c>
      <c r="H97" s="9">
        <v>1.8</v>
      </c>
      <c r="I97" s="9">
        <v>1.01E-3</v>
      </c>
      <c r="J97" s="9">
        <v>1.8</v>
      </c>
      <c r="K97" s="9">
        <v>9.7000000000000005E-4</v>
      </c>
      <c r="L97" s="9"/>
    </row>
    <row r="98" spans="1:12" x14ac:dyDescent="0.2">
      <c r="A98" s="7" t="s">
        <v>58</v>
      </c>
      <c r="B98" s="12">
        <v>42200</v>
      </c>
      <c r="C98" s="7" t="s">
        <v>99</v>
      </c>
      <c r="D98" s="13" t="s">
        <v>105</v>
      </c>
      <c r="E98" s="14">
        <v>77</v>
      </c>
      <c r="F98" s="14">
        <v>4.17</v>
      </c>
      <c r="G98" s="14">
        <v>4.0999999999999996</v>
      </c>
      <c r="H98" s="9">
        <v>1.8</v>
      </c>
      <c r="I98" s="9">
        <v>1.01E-3</v>
      </c>
      <c r="J98" s="9">
        <v>1.6</v>
      </c>
      <c r="K98" s="9">
        <v>8.8999999999999995E-4</v>
      </c>
      <c r="L98" s="9"/>
    </row>
    <row r="99" spans="1:12" x14ac:dyDescent="0.2">
      <c r="A99" s="7" t="s">
        <v>140</v>
      </c>
      <c r="B99" s="8">
        <v>42264</v>
      </c>
      <c r="C99" s="7" t="s">
        <v>99</v>
      </c>
      <c r="D99" s="7" t="s">
        <v>109</v>
      </c>
      <c r="E99" s="7">
        <v>76</v>
      </c>
      <c r="F99" s="7">
        <v>4.3</v>
      </c>
      <c r="G99" s="7">
        <v>3.98</v>
      </c>
      <c r="H99" s="9">
        <v>2</v>
      </c>
      <c r="I99" s="9">
        <v>1.34E-4</v>
      </c>
      <c r="J99" s="9">
        <v>2.1</v>
      </c>
      <c r="K99" s="9">
        <v>1.3600000000000001E-3</v>
      </c>
      <c r="L99" s="9"/>
    </row>
    <row r="100" spans="1:12" x14ac:dyDescent="0.2">
      <c r="A100" s="7" t="s">
        <v>142</v>
      </c>
      <c r="B100" s="8">
        <v>42264</v>
      </c>
      <c r="C100" s="7" t="s">
        <v>99</v>
      </c>
      <c r="D100" s="7" t="s">
        <v>109</v>
      </c>
      <c r="E100" s="7">
        <v>83</v>
      </c>
      <c r="F100" s="7">
        <v>7.26</v>
      </c>
      <c r="G100" s="7">
        <v>6.73</v>
      </c>
      <c r="H100" s="9">
        <v>2.2000000000000002</v>
      </c>
      <c r="I100" s="9">
        <v>1.67E-3</v>
      </c>
      <c r="J100" s="9">
        <v>2.2999999999999998</v>
      </c>
      <c r="K100" s="9">
        <v>1.7600000000000001E-3</v>
      </c>
      <c r="L100" s="9"/>
    </row>
    <row r="101" spans="1:12" x14ac:dyDescent="0.2">
      <c r="A101" s="7" t="s">
        <v>145</v>
      </c>
      <c r="B101" s="8">
        <v>42264</v>
      </c>
      <c r="C101" s="7" t="s">
        <v>99</v>
      </c>
      <c r="D101" s="7" t="s">
        <v>109</v>
      </c>
      <c r="E101" s="7">
        <v>91</v>
      </c>
      <c r="F101" s="7">
        <v>7</v>
      </c>
      <c r="G101" s="7">
        <v>6.64</v>
      </c>
      <c r="H101" s="9">
        <v>2.25</v>
      </c>
      <c r="I101" s="9">
        <v>1.7600000000000001E-3</v>
      </c>
      <c r="J101" s="9">
        <v>2.25</v>
      </c>
      <c r="K101" s="9">
        <v>1.73E-3</v>
      </c>
      <c r="L101" s="9"/>
    </row>
    <row r="102" spans="1:12" x14ac:dyDescent="0.2">
      <c r="A102" s="7" t="s">
        <v>141</v>
      </c>
      <c r="B102" s="8">
        <v>42264</v>
      </c>
      <c r="C102" s="7" t="s">
        <v>99</v>
      </c>
      <c r="D102" s="7" t="s">
        <v>109</v>
      </c>
      <c r="E102" s="7">
        <v>79</v>
      </c>
      <c r="F102" s="7">
        <v>5.17</v>
      </c>
      <c r="G102" s="7">
        <v>4.7300000000000004</v>
      </c>
      <c r="H102" s="9">
        <v>2</v>
      </c>
      <c r="I102" s="9">
        <v>1.41E-3</v>
      </c>
      <c r="J102" s="9">
        <v>2</v>
      </c>
      <c r="K102" s="9">
        <v>1.3500000000000001E-3</v>
      </c>
      <c r="L102" s="9"/>
    </row>
    <row r="103" spans="1:12" x14ac:dyDescent="0.2">
      <c r="A103" s="7" t="s">
        <v>144</v>
      </c>
      <c r="B103" s="8">
        <v>42264</v>
      </c>
      <c r="C103" s="7" t="s">
        <v>99</v>
      </c>
      <c r="D103" s="7" t="s">
        <v>109</v>
      </c>
      <c r="E103" s="7">
        <v>84</v>
      </c>
      <c r="F103" s="7">
        <v>6.04</v>
      </c>
      <c r="G103" s="7">
        <v>5.69</v>
      </c>
      <c r="H103" s="9">
        <v>2.25</v>
      </c>
      <c r="I103" s="9">
        <v>1.6100000000000001E-3</v>
      </c>
      <c r="J103" s="9">
        <v>2.2999999999999998</v>
      </c>
      <c r="K103" s="9">
        <v>1.65E-3</v>
      </c>
      <c r="L103" s="9"/>
    </row>
    <row r="104" spans="1:12" x14ac:dyDescent="0.2">
      <c r="A104" s="7" t="s">
        <v>143</v>
      </c>
      <c r="B104" s="8">
        <v>42264</v>
      </c>
      <c r="C104" s="7" t="s">
        <v>99</v>
      </c>
      <c r="D104" s="7" t="s">
        <v>109</v>
      </c>
      <c r="E104" s="7">
        <v>83</v>
      </c>
      <c r="F104" s="7">
        <v>5.81</v>
      </c>
      <c r="G104" s="7">
        <v>5.52</v>
      </c>
      <c r="H104" s="9">
        <v>2.2000000000000002</v>
      </c>
      <c r="I104" s="9">
        <v>1.5100000000000001E-3</v>
      </c>
      <c r="J104" s="9">
        <v>2.15</v>
      </c>
      <c r="K104" s="9">
        <v>1.45E-4</v>
      </c>
      <c r="L104" s="9"/>
    </row>
    <row r="105" spans="1:12" x14ac:dyDescent="0.2">
      <c r="A105" s="7" t="s">
        <v>136</v>
      </c>
      <c r="B105" s="15">
        <v>42268</v>
      </c>
      <c r="C105" s="7" t="s">
        <v>99</v>
      </c>
      <c r="D105" s="7" t="s">
        <v>106</v>
      </c>
      <c r="E105" s="16">
        <v>75</v>
      </c>
      <c r="F105" s="16">
        <v>5.16</v>
      </c>
      <c r="G105" s="16">
        <v>4.78</v>
      </c>
      <c r="H105" s="9">
        <v>2.25</v>
      </c>
      <c r="I105" s="9">
        <v>1.6100000000000001E-3</v>
      </c>
      <c r="J105" s="9">
        <v>2.25</v>
      </c>
      <c r="K105" s="9">
        <v>1.6000000000000001E-3</v>
      </c>
      <c r="L105" s="9"/>
    </row>
    <row r="106" spans="1:12" x14ac:dyDescent="0.2">
      <c r="A106" s="7" t="s">
        <v>137</v>
      </c>
      <c r="B106" s="15">
        <v>42268</v>
      </c>
      <c r="C106" s="7" t="s">
        <v>99</v>
      </c>
      <c r="D106" s="7" t="s">
        <v>106</v>
      </c>
      <c r="E106" s="16">
        <v>77</v>
      </c>
      <c r="F106" s="16">
        <v>4.76</v>
      </c>
      <c r="G106" s="16">
        <v>4.38</v>
      </c>
      <c r="H106" s="9">
        <v>2</v>
      </c>
      <c r="I106" s="9">
        <v>1.25E-3</v>
      </c>
      <c r="J106" s="9">
        <v>2</v>
      </c>
      <c r="K106" s="9">
        <v>1.25E-3</v>
      </c>
      <c r="L106" s="9"/>
    </row>
    <row r="107" spans="1:12" x14ac:dyDescent="0.2">
      <c r="A107" s="7" t="s">
        <v>138</v>
      </c>
      <c r="B107" s="15">
        <v>42268</v>
      </c>
      <c r="C107" s="7" t="s">
        <v>99</v>
      </c>
      <c r="D107" s="7" t="s">
        <v>106</v>
      </c>
      <c r="E107" s="16">
        <v>82</v>
      </c>
      <c r="F107" s="16">
        <v>5.74</v>
      </c>
      <c r="G107" s="16">
        <v>5.35</v>
      </c>
      <c r="H107" s="9">
        <v>2.15</v>
      </c>
      <c r="I107" s="9">
        <v>1.49E-3</v>
      </c>
      <c r="J107" s="9">
        <v>2.15</v>
      </c>
      <c r="K107" s="9">
        <v>1.3600000000000001E-3</v>
      </c>
      <c r="L107" s="9"/>
    </row>
    <row r="108" spans="1:12" x14ac:dyDescent="0.2">
      <c r="A108" s="7" t="s">
        <v>139</v>
      </c>
      <c r="B108" s="15">
        <v>42268</v>
      </c>
      <c r="C108" s="7" t="s">
        <v>99</v>
      </c>
      <c r="D108" s="7" t="s">
        <v>106</v>
      </c>
      <c r="E108" s="16">
        <v>98</v>
      </c>
      <c r="F108" s="16">
        <v>10.58</v>
      </c>
      <c r="G108" s="16">
        <v>9.64</v>
      </c>
      <c r="H108" s="9">
        <v>2.8</v>
      </c>
      <c r="I108" s="9">
        <v>2.4299999999999999E-3</v>
      </c>
      <c r="J108" s="9">
        <v>2.75</v>
      </c>
      <c r="K108" s="9">
        <v>2.3600000000000001E-3</v>
      </c>
      <c r="L108" s="9" t="s">
        <v>227</v>
      </c>
    </row>
    <row r="109" spans="1:12" x14ac:dyDescent="0.2">
      <c r="A109" s="7" t="s">
        <v>135</v>
      </c>
      <c r="B109" s="15">
        <v>42268</v>
      </c>
      <c r="C109" s="7" t="s">
        <v>99</v>
      </c>
      <c r="D109" s="7" t="s">
        <v>106</v>
      </c>
      <c r="E109" s="16">
        <v>73</v>
      </c>
      <c r="F109" s="16">
        <v>4.1100000000000003</v>
      </c>
      <c r="G109" s="16">
        <v>3.8</v>
      </c>
      <c r="H109" s="9">
        <v>2</v>
      </c>
      <c r="I109" s="9">
        <v>1.24E-3</v>
      </c>
      <c r="J109" s="9">
        <v>2</v>
      </c>
      <c r="K109" s="9">
        <v>1.23E-3</v>
      </c>
      <c r="L109" s="9"/>
    </row>
    <row r="110" spans="1:12" x14ac:dyDescent="0.2">
      <c r="A110" s="7" t="s">
        <v>134</v>
      </c>
      <c r="B110" s="15">
        <v>42268</v>
      </c>
      <c r="C110" s="7" t="s">
        <v>99</v>
      </c>
      <c r="D110" s="7" t="s">
        <v>106</v>
      </c>
      <c r="E110" s="16">
        <v>64</v>
      </c>
      <c r="F110" s="16">
        <v>3.12</v>
      </c>
      <c r="G110" s="16">
        <v>2.83</v>
      </c>
      <c r="H110" s="9">
        <v>1.95</v>
      </c>
      <c r="I110" s="9">
        <v>1.2899999999999999E-3</v>
      </c>
      <c r="J110" s="9">
        <v>1.95</v>
      </c>
      <c r="K110" s="9">
        <v>1.1900000000000001E-3</v>
      </c>
      <c r="L110" s="9"/>
    </row>
    <row r="111" spans="1:12" x14ac:dyDescent="0.2">
      <c r="A111" s="7" t="s">
        <v>124</v>
      </c>
      <c r="B111" s="8">
        <v>42269</v>
      </c>
      <c r="C111" s="7" t="s">
        <v>99</v>
      </c>
      <c r="D111" s="7" t="s">
        <v>103</v>
      </c>
      <c r="E111" s="7">
        <v>58</v>
      </c>
      <c r="F111" s="7">
        <v>2.42</v>
      </c>
      <c r="G111" s="7">
        <v>2.17</v>
      </c>
      <c r="H111" s="9">
        <v>1.8</v>
      </c>
      <c r="I111" s="9">
        <v>1.06E-3</v>
      </c>
      <c r="J111" s="9">
        <v>1.85</v>
      </c>
      <c r="K111" s="9">
        <v>1.08E-3</v>
      </c>
      <c r="L111" s="9"/>
    </row>
    <row r="112" spans="1:12" x14ac:dyDescent="0.2">
      <c r="A112" s="7" t="s">
        <v>125</v>
      </c>
      <c r="B112" s="8">
        <v>42269</v>
      </c>
      <c r="C112" s="7" t="s">
        <v>99</v>
      </c>
      <c r="D112" s="7" t="s">
        <v>103</v>
      </c>
      <c r="E112" s="7">
        <v>59</v>
      </c>
      <c r="F112" s="7">
        <v>1.78</v>
      </c>
      <c r="G112" s="7">
        <v>1.61</v>
      </c>
      <c r="H112" s="9">
        <v>1.7</v>
      </c>
      <c r="I112" s="9">
        <v>9.1E-4</v>
      </c>
      <c r="J112" s="9">
        <v>1.7</v>
      </c>
      <c r="K112" s="9">
        <v>8.9999999999999998E-4</v>
      </c>
      <c r="L112" s="9"/>
    </row>
    <row r="113" spans="1:12" x14ac:dyDescent="0.2">
      <c r="A113" s="7" t="s">
        <v>127</v>
      </c>
      <c r="B113" s="8">
        <v>42269</v>
      </c>
      <c r="C113" s="7" t="s">
        <v>99</v>
      </c>
      <c r="D113" s="7" t="s">
        <v>103</v>
      </c>
      <c r="E113" s="7">
        <v>86</v>
      </c>
      <c r="F113" s="7">
        <v>6.26</v>
      </c>
      <c r="G113" s="7">
        <v>5.83</v>
      </c>
      <c r="H113" s="9">
        <v>2.2999999999999998</v>
      </c>
      <c r="I113" s="9">
        <v>2.14E-3</v>
      </c>
      <c r="J113" s="9">
        <v>2.2999999999999998</v>
      </c>
      <c r="K113" s="9">
        <v>1.92E-3</v>
      </c>
      <c r="L113" s="9"/>
    </row>
    <row r="114" spans="1:12" x14ac:dyDescent="0.2">
      <c r="A114" s="7" t="s">
        <v>122</v>
      </c>
      <c r="B114" s="8">
        <v>42269</v>
      </c>
      <c r="C114" s="7" t="s">
        <v>99</v>
      </c>
      <c r="D114" s="7" t="s">
        <v>103</v>
      </c>
      <c r="E114" s="7">
        <v>46</v>
      </c>
      <c r="F114" s="7">
        <v>0.65</v>
      </c>
      <c r="G114" s="7">
        <v>0.69</v>
      </c>
      <c r="H114" s="9">
        <v>1.35</v>
      </c>
      <c r="I114" s="9">
        <v>6.8999999999999997E-4</v>
      </c>
      <c r="J114" s="9"/>
      <c r="K114" s="9"/>
      <c r="L114" s="9" t="s">
        <v>226</v>
      </c>
    </row>
    <row r="115" spans="1:12" x14ac:dyDescent="0.2">
      <c r="A115" s="7" t="s">
        <v>126</v>
      </c>
      <c r="B115" s="8">
        <v>42269</v>
      </c>
      <c r="C115" s="7" t="s">
        <v>99</v>
      </c>
      <c r="D115" s="7" t="s">
        <v>103</v>
      </c>
      <c r="E115" s="7">
        <v>64</v>
      </c>
      <c r="F115" s="7">
        <v>2.5299999999999998</v>
      </c>
      <c r="G115" s="7">
        <v>2.33</v>
      </c>
      <c r="H115" s="9">
        <v>1.85</v>
      </c>
      <c r="I115" s="9">
        <v>1.2600000000000001E-3</v>
      </c>
      <c r="J115" s="9">
        <v>1.9</v>
      </c>
      <c r="K115" s="9">
        <v>1.2600000000000001E-3</v>
      </c>
      <c r="L115" s="9"/>
    </row>
    <row r="116" spans="1:12" x14ac:dyDescent="0.2">
      <c r="A116" s="7" t="s">
        <v>123</v>
      </c>
      <c r="B116" s="8">
        <v>42269</v>
      </c>
      <c r="C116" s="7" t="s">
        <v>99</v>
      </c>
      <c r="D116" s="7" t="s">
        <v>103</v>
      </c>
      <c r="E116" s="7">
        <v>56</v>
      </c>
      <c r="F116" s="7">
        <v>1.78</v>
      </c>
      <c r="G116" s="7">
        <v>1.57</v>
      </c>
      <c r="H116" s="9">
        <v>1.65</v>
      </c>
      <c r="I116" s="9">
        <v>1.01E-3</v>
      </c>
      <c r="J116" s="9">
        <v>1.65</v>
      </c>
      <c r="K116" s="9">
        <v>8.5999999999999998E-4</v>
      </c>
      <c r="L116" s="9"/>
    </row>
    <row r="117" spans="1:12" x14ac:dyDescent="0.2">
      <c r="A117" s="7" t="s">
        <v>132</v>
      </c>
      <c r="B117" s="8">
        <v>42270</v>
      </c>
      <c r="C117" s="7" t="s">
        <v>99</v>
      </c>
      <c r="D117" s="7" t="s">
        <v>105</v>
      </c>
      <c r="E117" s="7">
        <v>84</v>
      </c>
      <c r="F117" s="7">
        <v>6.58</v>
      </c>
      <c r="G117" s="7">
        <v>6.19</v>
      </c>
      <c r="H117" s="9">
        <v>2.15</v>
      </c>
      <c r="I117" s="9">
        <v>1.5900000000000001E-3</v>
      </c>
      <c r="J117" s="9">
        <v>2.2000000000000002</v>
      </c>
      <c r="K117" s="9">
        <v>1.5E-3</v>
      </c>
      <c r="L117" s="9"/>
    </row>
    <row r="118" spans="1:12" x14ac:dyDescent="0.2">
      <c r="A118" s="7" t="s">
        <v>131</v>
      </c>
      <c r="B118" s="8">
        <v>42270</v>
      </c>
      <c r="C118" s="7" t="s">
        <v>99</v>
      </c>
      <c r="D118" s="7" t="s">
        <v>105</v>
      </c>
      <c r="E118" s="7">
        <v>82</v>
      </c>
      <c r="F118" s="7">
        <v>5.49</v>
      </c>
      <c r="G118" s="7">
        <v>5.21</v>
      </c>
      <c r="H118" s="9">
        <v>2.0499999999999998</v>
      </c>
      <c r="I118" s="9">
        <v>1.34E-3</v>
      </c>
      <c r="J118" s="9">
        <v>2.0499999999999998</v>
      </c>
      <c r="K118" s="9">
        <v>1.32E-3</v>
      </c>
      <c r="L118" s="9"/>
    </row>
    <row r="119" spans="1:12" x14ac:dyDescent="0.2">
      <c r="A119" s="7" t="s">
        <v>129</v>
      </c>
      <c r="B119" s="8">
        <v>42270</v>
      </c>
      <c r="C119" s="7" t="s">
        <v>99</v>
      </c>
      <c r="D119" s="7" t="s">
        <v>105</v>
      </c>
      <c r="E119" s="7">
        <v>78</v>
      </c>
      <c r="F119" s="7">
        <v>5.2</v>
      </c>
      <c r="G119" s="7">
        <v>4.9000000000000004</v>
      </c>
      <c r="H119" s="9">
        <v>1.85</v>
      </c>
      <c r="I119" s="9">
        <v>1.34E-3</v>
      </c>
      <c r="J119" s="9">
        <v>1.9</v>
      </c>
      <c r="K119" s="9">
        <v>1.2999999999999999E-3</v>
      </c>
      <c r="L119" s="9"/>
    </row>
    <row r="120" spans="1:12" x14ac:dyDescent="0.2">
      <c r="A120" s="7" t="s">
        <v>133</v>
      </c>
      <c r="B120" s="8">
        <v>42270</v>
      </c>
      <c r="C120" s="7" t="s">
        <v>99</v>
      </c>
      <c r="D120" s="7" t="s">
        <v>105</v>
      </c>
      <c r="E120" s="7">
        <v>88</v>
      </c>
      <c r="F120" s="7">
        <v>6.61</v>
      </c>
      <c r="G120" s="7">
        <v>6.23</v>
      </c>
      <c r="H120" s="9">
        <v>2.25</v>
      </c>
      <c r="I120" s="9">
        <v>1.82E-3</v>
      </c>
      <c r="J120" s="9">
        <v>2.35</v>
      </c>
      <c r="K120" s="9">
        <v>1.8600000000000001E-3</v>
      </c>
      <c r="L120" s="9"/>
    </row>
    <row r="121" spans="1:12" x14ac:dyDescent="0.2">
      <c r="A121" s="7" t="s">
        <v>130</v>
      </c>
      <c r="B121" s="8">
        <v>42270</v>
      </c>
      <c r="C121" s="7" t="s">
        <v>99</v>
      </c>
      <c r="D121" s="7" t="s">
        <v>105</v>
      </c>
      <c r="E121" s="7">
        <v>81</v>
      </c>
      <c r="F121" s="7">
        <v>5.68</v>
      </c>
      <c r="G121" s="7">
        <v>5.3</v>
      </c>
      <c r="H121" s="9">
        <v>2.1</v>
      </c>
      <c r="I121" s="9">
        <v>1.58E-3</v>
      </c>
      <c r="J121" s="9">
        <v>2.15</v>
      </c>
      <c r="K121" s="9">
        <v>1.58E-3</v>
      </c>
      <c r="L121" s="9"/>
    </row>
    <row r="122" spans="1:12" x14ac:dyDescent="0.2">
      <c r="A122" s="7" t="s">
        <v>128</v>
      </c>
      <c r="B122" s="8">
        <v>42270</v>
      </c>
      <c r="C122" s="7" t="s">
        <v>99</v>
      </c>
      <c r="D122" s="7" t="s">
        <v>105</v>
      </c>
      <c r="E122" s="7">
        <v>69</v>
      </c>
      <c r="F122" s="7">
        <v>3.35</v>
      </c>
      <c r="G122" s="7">
        <v>3.14</v>
      </c>
      <c r="H122" s="9">
        <v>1.8</v>
      </c>
      <c r="I122" s="9">
        <v>1.1800000000000001E-3</v>
      </c>
      <c r="J122" s="9">
        <v>1.9</v>
      </c>
      <c r="K122" s="9">
        <v>1.0200000000000001E-3</v>
      </c>
      <c r="L122" s="9"/>
    </row>
    <row r="123" spans="1:12" x14ac:dyDescent="0.2">
      <c r="A123" s="7" t="s">
        <v>116</v>
      </c>
      <c r="B123" s="15">
        <v>42271</v>
      </c>
      <c r="C123" s="7" t="s">
        <v>99</v>
      </c>
      <c r="D123" s="7" t="s">
        <v>102</v>
      </c>
      <c r="E123" s="17">
        <v>63</v>
      </c>
      <c r="F123" s="17">
        <v>2.8</v>
      </c>
      <c r="G123" s="17">
        <v>2.5499999999999998</v>
      </c>
      <c r="H123" s="9">
        <v>1.9</v>
      </c>
      <c r="I123" s="9">
        <v>1.1800000000000001E-3</v>
      </c>
      <c r="J123" s="9">
        <v>2.0499999999999998</v>
      </c>
      <c r="K123" s="9">
        <v>1.4300000000000001E-3</v>
      </c>
      <c r="L123" s="9"/>
    </row>
    <row r="124" spans="1:12" x14ac:dyDescent="0.2">
      <c r="A124" s="7" t="s">
        <v>117</v>
      </c>
      <c r="B124" s="15">
        <v>42271</v>
      </c>
      <c r="C124" s="7" t="s">
        <v>99</v>
      </c>
      <c r="D124" s="7" t="s">
        <v>102</v>
      </c>
      <c r="E124" s="18">
        <v>74</v>
      </c>
      <c r="F124" s="18">
        <v>6.86</v>
      </c>
      <c r="G124" s="17">
        <v>6.38</v>
      </c>
      <c r="H124" s="9">
        <v>2.15</v>
      </c>
      <c r="I124" s="9">
        <v>1.6900000000000001E-3</v>
      </c>
      <c r="J124" s="9">
        <v>2.15</v>
      </c>
      <c r="K124" s="9">
        <v>1.66E-3</v>
      </c>
      <c r="L124" s="9"/>
    </row>
    <row r="125" spans="1:12" x14ac:dyDescent="0.2">
      <c r="A125" s="7" t="s">
        <v>118</v>
      </c>
      <c r="B125" s="15">
        <v>42271</v>
      </c>
      <c r="C125" s="7" t="s">
        <v>99</v>
      </c>
      <c r="D125" s="7" t="s">
        <v>102</v>
      </c>
      <c r="E125" s="17">
        <v>82</v>
      </c>
      <c r="F125" s="17">
        <v>5.86</v>
      </c>
      <c r="G125" s="17">
        <v>5.51</v>
      </c>
      <c r="H125" s="9">
        <v>2.2000000000000002</v>
      </c>
      <c r="I125" s="9">
        <v>1.74E-3</v>
      </c>
      <c r="J125" s="9">
        <v>2.2999999999999998</v>
      </c>
      <c r="K125" s="9">
        <v>1.83E-3</v>
      </c>
      <c r="L125" s="9" t="s">
        <v>225</v>
      </c>
    </row>
    <row r="126" spans="1:12" x14ac:dyDescent="0.2">
      <c r="A126" s="7" t="s">
        <v>119</v>
      </c>
      <c r="B126" s="15">
        <v>42271</v>
      </c>
      <c r="C126" s="7" t="s">
        <v>99</v>
      </c>
      <c r="D126" s="7" t="s">
        <v>102</v>
      </c>
      <c r="E126" s="17">
        <v>82</v>
      </c>
      <c r="F126" s="17">
        <v>5.23</v>
      </c>
      <c r="G126" s="17">
        <v>4.7300000000000004</v>
      </c>
      <c r="H126" s="9">
        <v>2.1</v>
      </c>
      <c r="I126" s="9">
        <v>1.4E-3</v>
      </c>
      <c r="J126" s="9">
        <v>2.15</v>
      </c>
      <c r="K126" s="9">
        <v>1.3799999999999999E-3</v>
      </c>
      <c r="L126" s="9"/>
    </row>
    <row r="127" spans="1:12" x14ac:dyDescent="0.2">
      <c r="A127" s="7" t="s">
        <v>120</v>
      </c>
      <c r="B127" s="15">
        <v>42271</v>
      </c>
      <c r="C127" s="7" t="s">
        <v>99</v>
      </c>
      <c r="D127" s="7" t="s">
        <v>102</v>
      </c>
      <c r="E127" s="18">
        <v>84</v>
      </c>
      <c r="F127" s="17">
        <v>5.41</v>
      </c>
      <c r="G127" s="17">
        <v>5.04</v>
      </c>
      <c r="H127" s="9">
        <v>1.85</v>
      </c>
      <c r="I127" s="9">
        <v>1.24E-3</v>
      </c>
      <c r="J127" s="9">
        <v>1.95</v>
      </c>
      <c r="K127" s="9">
        <v>1.2999999999999999E-3</v>
      </c>
      <c r="L127" s="9"/>
    </row>
    <row r="128" spans="1:12" x14ac:dyDescent="0.2">
      <c r="A128" s="7" t="s">
        <v>121</v>
      </c>
      <c r="B128" s="15">
        <v>42271</v>
      </c>
      <c r="C128" s="7" t="s">
        <v>99</v>
      </c>
      <c r="D128" s="7" t="s">
        <v>102</v>
      </c>
      <c r="E128" s="17">
        <v>87</v>
      </c>
      <c r="F128" s="17">
        <v>7.15</v>
      </c>
      <c r="G128" s="17">
        <v>6.75</v>
      </c>
      <c r="H128" s="9">
        <v>2</v>
      </c>
      <c r="I128" s="9">
        <v>1.5E-3</v>
      </c>
      <c r="J128" s="9">
        <v>2.2000000000000002</v>
      </c>
      <c r="K128" s="9">
        <v>1.3600000000000001E-3</v>
      </c>
      <c r="L128" s="9"/>
    </row>
    <row r="129" spans="1:12" x14ac:dyDescent="0.2">
      <c r="A129" s="7" t="s">
        <v>112</v>
      </c>
      <c r="B129" s="15">
        <v>42276</v>
      </c>
      <c r="C129" s="7" t="s">
        <v>99</v>
      </c>
      <c r="D129" s="7" t="s">
        <v>100</v>
      </c>
      <c r="E129" s="19">
        <v>68</v>
      </c>
      <c r="F129" s="19">
        <v>3.05</v>
      </c>
      <c r="G129" s="19">
        <v>2.9</v>
      </c>
      <c r="H129" s="9">
        <v>1.85</v>
      </c>
      <c r="I129" s="9">
        <v>1.15E-3</v>
      </c>
      <c r="J129" s="9">
        <v>1.9</v>
      </c>
      <c r="K129" s="9">
        <v>1.15E-3</v>
      </c>
      <c r="L129" s="9"/>
    </row>
    <row r="130" spans="1:12" x14ac:dyDescent="0.2">
      <c r="A130" s="7" t="s">
        <v>113</v>
      </c>
      <c r="B130" s="15">
        <v>42276</v>
      </c>
      <c r="C130" s="7" t="s">
        <v>99</v>
      </c>
      <c r="D130" s="7" t="s">
        <v>100</v>
      </c>
      <c r="E130" s="19">
        <v>68</v>
      </c>
      <c r="F130" s="19">
        <v>3.23</v>
      </c>
      <c r="G130" s="19">
        <v>3.12</v>
      </c>
      <c r="H130" s="9">
        <v>1.8</v>
      </c>
      <c r="I130" s="9">
        <v>1.2199999999999999E-3</v>
      </c>
      <c r="J130" s="9">
        <v>1.85</v>
      </c>
      <c r="K130" s="9">
        <v>1.23E-3</v>
      </c>
      <c r="L130" s="9"/>
    </row>
    <row r="131" spans="1:12" x14ac:dyDescent="0.2">
      <c r="A131" s="7" t="s">
        <v>110</v>
      </c>
      <c r="B131" s="15">
        <v>42276</v>
      </c>
      <c r="C131" s="7" t="s">
        <v>99</v>
      </c>
      <c r="D131" s="7" t="s">
        <v>100</v>
      </c>
      <c r="E131" s="19">
        <v>63</v>
      </c>
      <c r="F131" s="19">
        <v>2.0299999999999998</v>
      </c>
      <c r="G131" s="19">
        <v>1.93</v>
      </c>
      <c r="H131" s="9">
        <v>1.6</v>
      </c>
      <c r="I131" s="9">
        <v>8.5999999999999998E-4</v>
      </c>
      <c r="J131" s="9">
        <v>1.7</v>
      </c>
      <c r="K131" s="9">
        <v>8.8999999999999995E-4</v>
      </c>
      <c r="L131" s="9"/>
    </row>
    <row r="132" spans="1:12" x14ac:dyDescent="0.2">
      <c r="A132" s="7" t="s">
        <v>114</v>
      </c>
      <c r="B132" s="15">
        <v>42276</v>
      </c>
      <c r="C132" s="7" t="s">
        <v>99</v>
      </c>
      <c r="D132" s="7" t="s">
        <v>100</v>
      </c>
      <c r="E132" s="19">
        <v>74</v>
      </c>
      <c r="F132" s="19">
        <v>4.37</v>
      </c>
      <c r="G132" s="19">
        <v>4.1500000000000004</v>
      </c>
      <c r="H132" s="9">
        <v>1.95</v>
      </c>
      <c r="I132" s="9">
        <v>1.2700000000000001E-3</v>
      </c>
      <c r="J132" s="9">
        <v>1.95</v>
      </c>
      <c r="K132" s="9">
        <v>1.2999999999999999E-3</v>
      </c>
      <c r="L132" s="9"/>
    </row>
    <row r="133" spans="1:12" x14ac:dyDescent="0.2">
      <c r="A133" s="7" t="s">
        <v>115</v>
      </c>
      <c r="B133" s="15">
        <v>42276</v>
      </c>
      <c r="C133" s="7" t="s">
        <v>99</v>
      </c>
      <c r="D133" s="7" t="s">
        <v>100</v>
      </c>
      <c r="E133" s="19">
        <v>83</v>
      </c>
      <c r="F133" s="19">
        <v>6.44</v>
      </c>
      <c r="G133" s="19">
        <v>6.19</v>
      </c>
      <c r="H133" s="9">
        <v>2.1</v>
      </c>
      <c r="I133" s="9">
        <v>1.65E-3</v>
      </c>
      <c r="J133" s="9">
        <v>2.25</v>
      </c>
      <c r="K133" s="9">
        <v>1.6800000000000001E-3</v>
      </c>
      <c r="L133" s="9"/>
    </row>
    <row r="134" spans="1:12" x14ac:dyDescent="0.2">
      <c r="A134" s="7" t="s">
        <v>111</v>
      </c>
      <c r="B134" s="15">
        <v>42276</v>
      </c>
      <c r="C134" s="7" t="s">
        <v>99</v>
      </c>
      <c r="D134" s="7" t="s">
        <v>100</v>
      </c>
      <c r="E134" s="19">
        <v>67</v>
      </c>
      <c r="F134" s="19">
        <v>2.97</v>
      </c>
      <c r="G134" s="19">
        <v>2.81</v>
      </c>
      <c r="H134" s="9">
        <v>1.95</v>
      </c>
      <c r="I134" s="9">
        <v>1.1800000000000001E-3</v>
      </c>
      <c r="J134" s="9">
        <v>2</v>
      </c>
      <c r="K134" s="9">
        <v>1.1199999999999999E-3</v>
      </c>
      <c r="L134" s="9"/>
    </row>
    <row r="135" spans="1:12" x14ac:dyDescent="0.2">
      <c r="A135" s="21" t="s">
        <v>155</v>
      </c>
      <c r="B135" s="22">
        <v>42153</v>
      </c>
      <c r="C135" s="7" t="s">
        <v>99</v>
      </c>
      <c r="D135" s="21" t="s">
        <v>165</v>
      </c>
      <c r="E135" s="23">
        <v>48</v>
      </c>
      <c r="F135" s="23">
        <v>1.26</v>
      </c>
      <c r="G135" s="23"/>
      <c r="H135" s="23">
        <v>1.2</v>
      </c>
      <c r="I135" s="23">
        <v>4.6999999999999999E-4</v>
      </c>
      <c r="J135" s="23">
        <v>1.25</v>
      </c>
      <c r="K135" s="23">
        <v>5.0000000000000001E-4</v>
      </c>
      <c r="L135" s="23" t="s">
        <v>164</v>
      </c>
    </row>
    <row r="136" spans="1:12" x14ac:dyDescent="0.2">
      <c r="A136" s="21" t="s">
        <v>156</v>
      </c>
      <c r="B136" s="22">
        <v>42153</v>
      </c>
      <c r="C136" s="7" t="s">
        <v>99</v>
      </c>
      <c r="D136" s="21" t="s">
        <v>165</v>
      </c>
      <c r="E136" s="23">
        <v>43</v>
      </c>
      <c r="F136" s="23">
        <v>0.82</v>
      </c>
      <c r="G136" s="23"/>
      <c r="H136" s="23">
        <v>1.25</v>
      </c>
      <c r="I136" s="23">
        <v>4.2000000000000002E-4</v>
      </c>
      <c r="J136" s="23">
        <v>1.2</v>
      </c>
      <c r="K136" s="23">
        <v>4.4000000000000002E-4</v>
      </c>
      <c r="L136" s="23" t="s">
        <v>164</v>
      </c>
    </row>
    <row r="137" spans="1:12" x14ac:dyDescent="0.2">
      <c r="A137" s="21" t="s">
        <v>157</v>
      </c>
      <c r="B137" s="22">
        <v>42153</v>
      </c>
      <c r="C137" s="7" t="s">
        <v>99</v>
      </c>
      <c r="D137" s="21" t="s">
        <v>165</v>
      </c>
      <c r="E137" s="23">
        <v>67</v>
      </c>
      <c r="F137" s="23">
        <v>2.2999999999999998</v>
      </c>
      <c r="G137" s="23"/>
      <c r="H137" s="23">
        <v>1.5</v>
      </c>
      <c r="I137" s="23">
        <v>6.3000000000000003E-4</v>
      </c>
      <c r="J137" s="23">
        <v>1.5</v>
      </c>
      <c r="K137" s="23">
        <v>6.2E-4</v>
      </c>
      <c r="L137" s="23" t="s">
        <v>164</v>
      </c>
    </row>
    <row r="138" spans="1:12" x14ac:dyDescent="0.2">
      <c r="A138" s="21" t="s">
        <v>158</v>
      </c>
      <c r="B138" s="22">
        <v>42153</v>
      </c>
      <c r="C138" s="7" t="s">
        <v>99</v>
      </c>
      <c r="D138" s="21" t="s">
        <v>165</v>
      </c>
      <c r="E138" s="23">
        <v>63</v>
      </c>
      <c r="F138" s="23">
        <v>2.97</v>
      </c>
      <c r="G138" s="23"/>
      <c r="H138" s="23">
        <v>1.4</v>
      </c>
      <c r="I138" s="23">
        <v>5.9000000000000003E-4</v>
      </c>
      <c r="J138" s="23"/>
      <c r="K138" s="23"/>
      <c r="L138" s="23" t="s">
        <v>167</v>
      </c>
    </row>
    <row r="139" spans="1:12" x14ac:dyDescent="0.2">
      <c r="A139" s="7" t="s">
        <v>166</v>
      </c>
      <c r="B139" s="22">
        <v>42153</v>
      </c>
      <c r="C139" s="7" t="s">
        <v>99</v>
      </c>
      <c r="D139" s="21" t="s">
        <v>165</v>
      </c>
      <c r="E139" s="9">
        <v>68</v>
      </c>
      <c r="F139" s="9">
        <v>3.18</v>
      </c>
      <c r="G139" s="9"/>
      <c r="H139" s="9">
        <v>1.3</v>
      </c>
      <c r="I139" s="9">
        <v>3.8000000000000002E-4</v>
      </c>
      <c r="J139" s="9"/>
      <c r="K139" s="9"/>
      <c r="L139" s="23" t="s">
        <v>167</v>
      </c>
    </row>
    <row r="140" spans="1:12" x14ac:dyDescent="0.2">
      <c r="A140" s="21" t="s">
        <v>159</v>
      </c>
      <c r="B140" s="22">
        <v>42153</v>
      </c>
      <c r="C140" s="7" t="s">
        <v>99</v>
      </c>
      <c r="D140" s="21" t="s">
        <v>165</v>
      </c>
      <c r="E140" s="23">
        <v>44</v>
      </c>
      <c r="F140" s="23">
        <v>0.88</v>
      </c>
      <c r="G140" s="23"/>
      <c r="H140" s="23">
        <v>1.2</v>
      </c>
      <c r="I140" s="23">
        <v>4.2000000000000002E-4</v>
      </c>
      <c r="J140" s="23">
        <v>1.25</v>
      </c>
      <c r="K140" s="23">
        <v>4.2000000000000002E-4</v>
      </c>
      <c r="L140" s="23" t="s">
        <v>164</v>
      </c>
    </row>
    <row r="141" spans="1:12" x14ac:dyDescent="0.2">
      <c r="A141" s="21" t="s">
        <v>160</v>
      </c>
      <c r="B141" s="22">
        <v>42153</v>
      </c>
      <c r="C141" s="7" t="s">
        <v>99</v>
      </c>
      <c r="D141" s="21" t="s">
        <v>165</v>
      </c>
      <c r="E141" s="23">
        <v>46</v>
      </c>
      <c r="F141" s="23">
        <v>1.4</v>
      </c>
      <c r="G141" s="23"/>
      <c r="H141" s="23">
        <v>1.35</v>
      </c>
      <c r="I141" s="23">
        <v>4.8000000000000001E-4</v>
      </c>
      <c r="J141" s="23">
        <v>1.3</v>
      </c>
      <c r="K141" s="23">
        <v>4.8000000000000001E-4</v>
      </c>
      <c r="L141" s="23" t="s">
        <v>164</v>
      </c>
    </row>
    <row r="142" spans="1:12" x14ac:dyDescent="0.2">
      <c r="A142" s="21" t="s">
        <v>161</v>
      </c>
      <c r="B142" s="22">
        <v>42153</v>
      </c>
      <c r="C142" s="7" t="s">
        <v>99</v>
      </c>
      <c r="D142" s="21" t="s">
        <v>165</v>
      </c>
      <c r="E142" s="23">
        <v>47</v>
      </c>
      <c r="F142" s="23">
        <v>1.1200000000000001</v>
      </c>
      <c r="G142" s="23"/>
      <c r="H142" s="23">
        <v>1.3</v>
      </c>
      <c r="I142" s="23">
        <v>4.4000000000000002E-4</v>
      </c>
      <c r="J142" s="23">
        <v>1.25</v>
      </c>
      <c r="K142" s="23">
        <v>4.2000000000000002E-4</v>
      </c>
      <c r="L142" s="23" t="s">
        <v>164</v>
      </c>
    </row>
    <row r="143" spans="1:12" x14ac:dyDescent="0.2">
      <c r="A143" s="21" t="s">
        <v>162</v>
      </c>
      <c r="B143" s="22">
        <v>42153</v>
      </c>
      <c r="C143" s="7" t="s">
        <v>99</v>
      </c>
      <c r="D143" s="21" t="s">
        <v>165</v>
      </c>
      <c r="E143" s="23">
        <v>53</v>
      </c>
      <c r="F143" s="23">
        <v>1.67</v>
      </c>
      <c r="G143" s="23"/>
      <c r="H143" s="23">
        <v>1.35</v>
      </c>
      <c r="I143" s="23">
        <v>5.0000000000000001E-4</v>
      </c>
      <c r="J143" s="23">
        <v>1.35</v>
      </c>
      <c r="K143" s="23">
        <v>5.5999999999999995E-4</v>
      </c>
      <c r="L143" s="23" t="s">
        <v>164</v>
      </c>
    </row>
    <row r="144" spans="1:12" x14ac:dyDescent="0.2">
      <c r="A144" s="21" t="s">
        <v>163</v>
      </c>
      <c r="B144" s="22">
        <v>42153</v>
      </c>
      <c r="C144" s="7" t="s">
        <v>99</v>
      </c>
      <c r="D144" s="21" t="s">
        <v>165</v>
      </c>
      <c r="E144" s="23">
        <v>53</v>
      </c>
      <c r="F144" s="23">
        <v>1.56</v>
      </c>
      <c r="G144" s="23"/>
      <c r="H144" s="23">
        <v>1.5</v>
      </c>
      <c r="I144" s="23">
        <v>6.6E-4</v>
      </c>
      <c r="J144" s="23">
        <v>1.55</v>
      </c>
      <c r="K144" s="23">
        <v>5.5000000000000003E-4</v>
      </c>
      <c r="L144" s="23" t="s">
        <v>164</v>
      </c>
    </row>
  </sheetData>
  <pageMargins left="0.1" right="0.1" top="0.1" bottom="0.1" header="0.3" footer="0.3"/>
  <pageSetup scale="86" fitToHeight="0" orientation="portrait" horizontalDpi="4294967295" verticalDpi="4294967295"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0B0F0"/>
  </sheetPr>
  <dimension ref="A1:DD143"/>
  <sheetViews>
    <sheetView tabSelected="1" workbookViewId="0">
      <pane xSplit="13" ySplit="5" topLeftCell="N97" activePane="bottomRight" state="frozen"/>
      <selection pane="topRight" activeCell="N1" sqref="N1"/>
      <selection pane="bottomLeft" activeCell="A6" sqref="A6"/>
      <selection pane="bottomRight" activeCell="A104" sqref="A104:XFD109"/>
    </sheetView>
  </sheetViews>
  <sheetFormatPr baseColWidth="10" defaultColWidth="9.1640625" defaultRowHeight="15" x14ac:dyDescent="0.2"/>
  <cols>
    <col min="1" max="1" width="11.5" style="45" customWidth="1"/>
    <col min="2" max="2" width="9.5" style="45" customWidth="1"/>
    <col min="3" max="5" width="9.1640625" style="45"/>
    <col min="6" max="6" width="10.83203125" style="45" customWidth="1"/>
    <col min="7" max="7" width="5.83203125" style="45" customWidth="1"/>
    <col min="8" max="8" width="5.1640625" style="45" customWidth="1"/>
    <col min="9" max="9" width="12" style="45" customWidth="1"/>
    <col min="10" max="10" width="9.6640625" style="45" bestFit="1" customWidth="1"/>
    <col min="11" max="25" width="9.1640625" style="45"/>
    <col min="26" max="34" width="12.1640625" style="45" customWidth="1"/>
    <col min="35" max="35" width="9.1640625" style="45" customWidth="1"/>
    <col min="36" max="64" width="9.1640625" style="45"/>
    <col min="65" max="65" width="38.5" style="45" customWidth="1"/>
    <col min="66" max="67" width="9.1640625" style="45"/>
    <col min="68" max="68" width="10.5" style="45" customWidth="1"/>
    <col min="69" max="72" width="9.1640625" style="45"/>
    <col min="73" max="73" width="13.6640625" style="45" customWidth="1"/>
    <col min="74" max="74" width="13.1640625" style="45" customWidth="1"/>
    <col min="75" max="78" width="13.5" style="45" customWidth="1"/>
    <col min="79" max="79" width="10.1640625" style="45" customWidth="1"/>
    <col min="80" max="80" width="10" style="45" customWidth="1"/>
    <col min="81" max="84" width="10.1640625" style="45" customWidth="1"/>
    <col min="85" max="86" width="13.83203125" style="45" customWidth="1"/>
    <col min="87" max="87" width="13.5" style="45" customWidth="1"/>
    <col min="88" max="88" width="11.33203125" style="45" customWidth="1"/>
    <col min="89" max="89" width="11.6640625" style="45" customWidth="1"/>
    <col min="90" max="90" width="12.33203125" style="45" customWidth="1"/>
    <col min="91" max="91" width="13" style="45" customWidth="1"/>
    <col min="92" max="92" width="13.83203125" style="45" customWidth="1"/>
    <col min="93" max="93" width="12.83203125" style="45" customWidth="1"/>
    <col min="94" max="95" width="10" style="45" customWidth="1"/>
    <col min="96" max="96" width="10.1640625" style="45" customWidth="1"/>
    <col min="97" max="97" width="13.1640625" style="45" customWidth="1"/>
    <col min="98" max="98" width="13" style="45" customWidth="1"/>
    <col min="99" max="99" width="13.33203125" style="45" customWidth="1"/>
    <col min="100" max="100" width="12.1640625" style="45" customWidth="1"/>
    <col min="101" max="101" width="11.83203125" style="45" customWidth="1"/>
    <col min="102" max="102" width="11.1640625" style="45" customWidth="1"/>
    <col min="103" max="103" width="12.6640625" style="45" customWidth="1"/>
    <col min="104" max="104" width="12.5" style="45" customWidth="1"/>
    <col min="105" max="105" width="11.83203125" style="45" customWidth="1"/>
    <col min="106" max="106" width="10.5" style="45" customWidth="1"/>
    <col min="107" max="108" width="10.6640625" style="45" customWidth="1"/>
    <col min="109" max="16384" width="9.1640625" style="45"/>
  </cols>
  <sheetData>
    <row r="1" spans="1:108" s="24" customFormat="1" x14ac:dyDescent="0.2">
      <c r="A1" s="31" t="s">
        <v>212</v>
      </c>
      <c r="B1" s="32"/>
      <c r="C1" s="33"/>
      <c r="D1" s="33"/>
      <c r="E1" s="33"/>
      <c r="F1" s="32"/>
      <c r="G1" s="32"/>
      <c r="H1" s="32"/>
      <c r="I1" s="32"/>
      <c r="J1" s="32"/>
      <c r="K1" s="34" t="s">
        <v>168</v>
      </c>
      <c r="L1" s="33"/>
      <c r="M1" s="33"/>
      <c r="N1" s="32"/>
      <c r="O1" s="32"/>
      <c r="P1" s="32"/>
      <c r="T1"/>
      <c r="U1" s="62" t="s">
        <v>240</v>
      </c>
      <c r="V1" s="61"/>
      <c r="W1" s="61"/>
      <c r="X1" s="63" t="s">
        <v>239</v>
      </c>
      <c r="Y1" s="59"/>
      <c r="Z1" s="60"/>
      <c r="AA1" s="64" t="s">
        <v>249</v>
      </c>
      <c r="AB1" s="64"/>
      <c r="AC1" s="64"/>
      <c r="AD1" s="64"/>
      <c r="AE1" s="64"/>
      <c r="AF1" s="64"/>
      <c r="AG1" s="64"/>
      <c r="AH1" s="64"/>
      <c r="AI1" s="40" t="s">
        <v>189</v>
      </c>
      <c r="AJ1" s="38" t="s">
        <v>190</v>
      </c>
      <c r="AK1" s="38" t="s">
        <v>254</v>
      </c>
      <c r="AL1" s="53" t="s">
        <v>172</v>
      </c>
      <c r="AM1" s="53"/>
      <c r="AN1" s="54"/>
      <c r="AO1" s="54"/>
      <c r="AP1" s="55" t="s">
        <v>173</v>
      </c>
      <c r="AQ1" s="55"/>
      <c r="AR1" s="56"/>
      <c r="AS1" s="56"/>
      <c r="AT1" s="51" t="s">
        <v>174</v>
      </c>
      <c r="AU1" s="51"/>
      <c r="AV1" s="52"/>
      <c r="AW1" s="52"/>
      <c r="AX1" s="77" t="s">
        <v>267</v>
      </c>
      <c r="AY1" s="77" t="s">
        <v>249</v>
      </c>
      <c r="AZ1" s="77"/>
      <c r="BA1" s="77"/>
      <c r="BB1" s="77"/>
      <c r="BC1" s="77"/>
      <c r="BD1" s="77"/>
      <c r="BE1" s="78" t="s">
        <v>268</v>
      </c>
      <c r="BF1" s="78" t="s">
        <v>249</v>
      </c>
      <c r="BG1" s="78"/>
      <c r="BH1" s="78"/>
      <c r="BI1" s="78"/>
      <c r="BJ1" s="78"/>
      <c r="BK1" s="78"/>
      <c r="CD1" s="189" t="s">
        <v>345</v>
      </c>
      <c r="CE1" s="189"/>
      <c r="CF1" s="189"/>
      <c r="CP1" s="189" t="s">
        <v>345</v>
      </c>
      <c r="CQ1" s="189"/>
      <c r="CR1" s="189"/>
      <c r="DB1" s="189" t="s">
        <v>345</v>
      </c>
      <c r="DC1" s="189"/>
      <c r="DD1" s="189"/>
    </row>
    <row r="2" spans="1:108" s="24" customFormat="1" ht="16" thickBot="1" x14ac:dyDescent="0.25">
      <c r="A2" s="31" t="s">
        <v>169</v>
      </c>
      <c r="B2" s="35">
        <v>42509</v>
      </c>
      <c r="C2" s="33"/>
      <c r="D2" s="33"/>
      <c r="E2" s="33"/>
      <c r="F2" s="32"/>
      <c r="G2" s="32"/>
      <c r="H2" s="32"/>
      <c r="I2" s="32"/>
      <c r="J2" s="32"/>
      <c r="K2" s="36" t="s">
        <v>170</v>
      </c>
      <c r="L2" s="33"/>
      <c r="M2" s="33"/>
      <c r="N2" s="32"/>
      <c r="O2" s="32"/>
      <c r="P2" s="32"/>
      <c r="R2" s="24" t="s">
        <v>171</v>
      </c>
      <c r="T2" s="38" t="s">
        <v>255</v>
      </c>
      <c r="U2" s="39" t="s">
        <v>256</v>
      </c>
      <c r="V2" s="38" t="s">
        <v>257</v>
      </c>
      <c r="W2" s="38" t="s">
        <v>258</v>
      </c>
      <c r="X2" s="39" t="s">
        <v>361</v>
      </c>
      <c r="Y2" s="38"/>
      <c r="Z2" s="40"/>
      <c r="AA2" s="40" t="s">
        <v>220</v>
      </c>
      <c r="AB2" s="40"/>
      <c r="AC2" s="40" t="s">
        <v>265</v>
      </c>
      <c r="AD2" s="40"/>
      <c r="AE2" s="40" t="s">
        <v>266</v>
      </c>
      <c r="AF2" s="40"/>
      <c r="AG2" s="40"/>
      <c r="AH2" s="40"/>
      <c r="AI2" s="40" t="s">
        <v>259</v>
      </c>
      <c r="AJ2" s="38" t="s">
        <v>260</v>
      </c>
      <c r="AK2" s="38" t="s">
        <v>237</v>
      </c>
      <c r="AL2" s="38"/>
      <c r="AM2" s="38"/>
      <c r="AN2" s="40"/>
      <c r="AO2" s="40"/>
      <c r="AP2" s="38"/>
      <c r="AQ2" s="38"/>
      <c r="AR2" s="40"/>
      <c r="AS2" s="40"/>
      <c r="AT2" s="38"/>
      <c r="AU2" s="38"/>
      <c r="AV2" s="40"/>
      <c r="AW2" s="40"/>
      <c r="AX2" t="s">
        <v>296</v>
      </c>
      <c r="AY2"/>
      <c r="AZ2"/>
      <c r="BA2"/>
      <c r="BB2"/>
      <c r="BC2"/>
      <c r="BD2"/>
      <c r="BE2" t="s">
        <v>295</v>
      </c>
      <c r="BF2"/>
      <c r="BG2"/>
      <c r="BH2"/>
      <c r="BI2"/>
      <c r="BJ2"/>
      <c r="BK2"/>
      <c r="BU2" s="25" t="s">
        <v>326</v>
      </c>
      <c r="CD2" s="24">
        <f>AVERAGE(CD6:CD143)</f>
        <v>7.8811123149606352E-2</v>
      </c>
      <c r="CE2" s="24">
        <f>AVERAGE(CE6:CE143)</f>
        <v>7.1280196456692937E-2</v>
      </c>
      <c r="CF2" s="24">
        <f>AVERAGE(CF6:CF143)</f>
        <v>6.0872176027996529E-2</v>
      </c>
      <c r="CG2" s="25" t="s">
        <v>480</v>
      </c>
      <c r="CJ2" s="25" t="s">
        <v>336</v>
      </c>
      <c r="CP2" s="24">
        <f>AVERAGE(CP6:CP143)</f>
        <v>5.0990463506137298E-2</v>
      </c>
      <c r="CQ2" s="24">
        <f>AVERAGE(CQ6:CQ143)</f>
        <v>5.1779863082445782E-2</v>
      </c>
      <c r="CR2" s="24">
        <f>AVERAGE(CR6:CR143)</f>
        <v>5.1575075709005137E-2</v>
      </c>
      <c r="CS2" s="25" t="s">
        <v>479</v>
      </c>
      <c r="DB2" s="24">
        <f>AVERAGE(DB6:DB143)</f>
        <v>6.6515643466714569E-2</v>
      </c>
      <c r="DC2" s="24">
        <f t="shared" ref="DC2:DD2" si="0">AVERAGE(DC6:DC143)</f>
        <v>6.752026845601683E-2</v>
      </c>
      <c r="DD2" s="24">
        <f t="shared" si="0"/>
        <v>6.7385666870227137E-2</v>
      </c>
    </row>
    <row r="3" spans="1:108" s="24" customFormat="1" ht="16" thickBot="1" x14ac:dyDescent="0.25">
      <c r="A3" s="37"/>
      <c r="B3" s="35"/>
      <c r="C3" s="33"/>
      <c r="D3" s="33"/>
      <c r="E3" s="33"/>
      <c r="F3" s="32"/>
      <c r="G3" s="32"/>
      <c r="H3" s="32"/>
      <c r="I3" s="32"/>
      <c r="J3"/>
      <c r="K3"/>
      <c r="L3"/>
      <c r="M3" s="38"/>
      <c r="N3" s="38"/>
      <c r="O3" s="38"/>
      <c r="P3" s="38"/>
      <c r="T3" s="67" t="s">
        <v>379</v>
      </c>
      <c r="U3" s="68" t="s">
        <v>230</v>
      </c>
      <c r="V3" s="68" t="s">
        <v>231</v>
      </c>
      <c r="W3" s="68" t="s">
        <v>232</v>
      </c>
      <c r="X3" s="69" t="s">
        <v>234</v>
      </c>
      <c r="Y3" s="69" t="s">
        <v>235</v>
      </c>
      <c r="Z3" s="69" t="s">
        <v>233</v>
      </c>
      <c r="AA3" s="70" t="s">
        <v>246</v>
      </c>
      <c r="AB3" s="70" t="s">
        <v>250</v>
      </c>
      <c r="AC3" s="70" t="s">
        <v>247</v>
      </c>
      <c r="AD3" s="70" t="s">
        <v>251</v>
      </c>
      <c r="AE3" s="70" t="s">
        <v>248</v>
      </c>
      <c r="AF3" s="70" t="s">
        <v>252</v>
      </c>
      <c r="AG3" s="70" t="s">
        <v>291</v>
      </c>
      <c r="AH3" s="70" t="s">
        <v>292</v>
      </c>
      <c r="AI3" s="65" t="s">
        <v>189</v>
      </c>
      <c r="AJ3" s="65" t="s">
        <v>190</v>
      </c>
      <c r="AK3" s="65" t="s">
        <v>238</v>
      </c>
      <c r="AL3" s="70" t="s">
        <v>191</v>
      </c>
      <c r="AM3" s="70" t="s">
        <v>192</v>
      </c>
      <c r="AN3" s="71" t="s">
        <v>193</v>
      </c>
      <c r="AO3" s="71" t="s">
        <v>194</v>
      </c>
      <c r="AP3" s="72" t="s">
        <v>195</v>
      </c>
      <c r="AQ3" s="72" t="s">
        <v>196</v>
      </c>
      <c r="AR3" s="73" t="s">
        <v>197</v>
      </c>
      <c r="AS3" s="73" t="s">
        <v>198</v>
      </c>
      <c r="AT3" s="74" t="s">
        <v>199</v>
      </c>
      <c r="AU3" s="74" t="s">
        <v>200</v>
      </c>
      <c r="AV3" s="75" t="s">
        <v>201</v>
      </c>
      <c r="AW3" s="76" t="s">
        <v>202</v>
      </c>
      <c r="AX3" s="79" t="s">
        <v>269</v>
      </c>
      <c r="AY3" s="79" t="s">
        <v>270</v>
      </c>
      <c r="AZ3" s="79" t="s">
        <v>271</v>
      </c>
      <c r="BA3" s="79" t="s">
        <v>272</v>
      </c>
      <c r="BB3" s="79" t="s">
        <v>273</v>
      </c>
      <c r="BC3" s="79" t="s">
        <v>274</v>
      </c>
      <c r="BD3" s="79" t="s">
        <v>275</v>
      </c>
      <c r="BE3" s="80" t="s">
        <v>276</v>
      </c>
      <c r="BF3" s="80" t="s">
        <v>277</v>
      </c>
      <c r="BG3" s="80" t="s">
        <v>278</v>
      </c>
      <c r="BH3" s="80" t="s">
        <v>279</v>
      </c>
      <c r="BI3" s="80" t="s">
        <v>280</v>
      </c>
      <c r="BJ3" s="80" t="s">
        <v>281</v>
      </c>
      <c r="BK3" s="80" t="s">
        <v>282</v>
      </c>
      <c r="BU3" s="90" t="s">
        <v>230</v>
      </c>
      <c r="BV3" s="90" t="s">
        <v>231</v>
      </c>
      <c r="BW3" s="90" t="s">
        <v>232</v>
      </c>
      <c r="BX3" s="89" t="s">
        <v>230</v>
      </c>
      <c r="BY3" s="89" t="s">
        <v>231</v>
      </c>
      <c r="BZ3" s="89" t="s">
        <v>232</v>
      </c>
      <c r="CA3" s="70" t="s">
        <v>230</v>
      </c>
      <c r="CB3" s="70" t="s">
        <v>231</v>
      </c>
      <c r="CC3" s="70" t="s">
        <v>232</v>
      </c>
      <c r="CD3" s="94" t="s">
        <v>230</v>
      </c>
      <c r="CE3" s="94" t="s">
        <v>231</v>
      </c>
      <c r="CF3" s="94" t="s">
        <v>232</v>
      </c>
      <c r="CG3" s="96" t="s">
        <v>230</v>
      </c>
      <c r="CH3" s="96" t="s">
        <v>231</v>
      </c>
      <c r="CI3" s="96" t="s">
        <v>232</v>
      </c>
      <c r="CJ3" s="99" t="s">
        <v>230</v>
      </c>
      <c r="CK3" s="99" t="s">
        <v>231</v>
      </c>
      <c r="CL3" s="99" t="s">
        <v>232</v>
      </c>
      <c r="CM3" s="101" t="s">
        <v>230</v>
      </c>
      <c r="CN3" s="101" t="s">
        <v>231</v>
      </c>
      <c r="CO3" s="101" t="s">
        <v>232</v>
      </c>
      <c r="CP3" s="101" t="s">
        <v>230</v>
      </c>
      <c r="CQ3" s="101" t="s">
        <v>231</v>
      </c>
      <c r="CR3" s="101" t="s">
        <v>232</v>
      </c>
      <c r="CS3" s="69" t="s">
        <v>230</v>
      </c>
      <c r="CT3" s="69" t="s">
        <v>231</v>
      </c>
      <c r="CU3" s="69" t="s">
        <v>232</v>
      </c>
      <c r="CV3" s="104" t="s">
        <v>230</v>
      </c>
      <c r="CW3" s="104" t="s">
        <v>231</v>
      </c>
      <c r="CX3" s="104" t="s">
        <v>232</v>
      </c>
      <c r="CY3" s="111" t="s">
        <v>230</v>
      </c>
      <c r="CZ3" s="111" t="s">
        <v>231</v>
      </c>
      <c r="DA3" s="111" t="s">
        <v>232</v>
      </c>
      <c r="DB3" s="113" t="s">
        <v>230</v>
      </c>
      <c r="DC3" s="113" t="s">
        <v>231</v>
      </c>
      <c r="DD3" s="113" t="s">
        <v>232</v>
      </c>
    </row>
    <row r="4" spans="1:108" s="24" customFormat="1" ht="15.75" customHeight="1" thickBot="1" x14ac:dyDescent="0.25">
      <c r="A4" s="38"/>
      <c r="B4" s="38"/>
      <c r="C4" s="38"/>
      <c r="D4" s="38"/>
      <c r="E4" s="38"/>
      <c r="F4" s="39"/>
      <c r="G4" s="39"/>
      <c r="H4" s="39"/>
      <c r="I4" s="38"/>
      <c r="J4"/>
      <c r="K4"/>
      <c r="L4"/>
      <c r="M4" s="38"/>
      <c r="N4" s="38"/>
      <c r="O4" s="38"/>
      <c r="P4" s="38"/>
      <c r="Q4" s="38"/>
      <c r="R4" s="38"/>
      <c r="S4" s="40"/>
      <c r="T4" s="39" t="s">
        <v>236</v>
      </c>
      <c r="U4" s="62" t="s">
        <v>389</v>
      </c>
      <c r="V4" s="61"/>
      <c r="W4" s="61"/>
      <c r="X4" s="63" t="s">
        <v>239</v>
      </c>
      <c r="Y4" s="59"/>
      <c r="Z4" s="60"/>
      <c r="AA4" s="64" t="s">
        <v>249</v>
      </c>
      <c r="AB4" s="64"/>
      <c r="AC4" s="64"/>
      <c r="AD4" s="64"/>
      <c r="AE4" s="64"/>
      <c r="AF4" s="64"/>
      <c r="AG4" s="64"/>
      <c r="AH4" s="64"/>
      <c r="AI4" s="66" t="s">
        <v>189</v>
      </c>
      <c r="AJ4" s="38" t="s">
        <v>190</v>
      </c>
      <c r="AK4" s="39" t="s">
        <v>237</v>
      </c>
      <c r="AL4" s="53" t="s">
        <v>172</v>
      </c>
      <c r="AM4" s="53"/>
      <c r="AN4" s="54"/>
      <c r="AO4" s="54"/>
      <c r="AP4" s="55" t="s">
        <v>173</v>
      </c>
      <c r="AQ4" s="55"/>
      <c r="AR4" s="56"/>
      <c r="AS4" s="56"/>
      <c r="AT4" s="51" t="s">
        <v>174</v>
      </c>
      <c r="AU4" s="51"/>
      <c r="AV4" s="52"/>
      <c r="AW4" s="52"/>
      <c r="AX4" s="77" t="s">
        <v>267</v>
      </c>
      <c r="AY4" s="77" t="s">
        <v>249</v>
      </c>
      <c r="AZ4" s="77"/>
      <c r="BA4" s="77"/>
      <c r="BB4" s="77"/>
      <c r="BC4" s="77"/>
      <c r="BD4" s="77"/>
      <c r="BE4" s="78" t="s">
        <v>268</v>
      </c>
      <c r="BF4" s="78" t="s">
        <v>249</v>
      </c>
      <c r="BG4" s="78"/>
      <c r="BH4" s="78"/>
      <c r="BI4" s="78"/>
      <c r="BJ4" s="78"/>
      <c r="BK4" s="78"/>
      <c r="BL4" s="38"/>
      <c r="BM4" s="39"/>
      <c r="BU4" s="192" t="s">
        <v>316</v>
      </c>
      <c r="BV4" s="192"/>
      <c r="BW4" s="192"/>
      <c r="BX4" s="195" t="s">
        <v>325</v>
      </c>
      <c r="BY4" s="195"/>
      <c r="BZ4" s="195"/>
      <c r="CA4" s="193" t="s">
        <v>318</v>
      </c>
      <c r="CB4" s="193"/>
      <c r="CC4" s="193"/>
      <c r="CD4" s="194" t="s">
        <v>318</v>
      </c>
      <c r="CE4" s="194"/>
      <c r="CF4" s="194"/>
      <c r="CG4" s="196" t="s">
        <v>327</v>
      </c>
      <c r="CH4" s="196"/>
      <c r="CI4" s="196"/>
      <c r="CJ4" s="190" t="s">
        <v>335</v>
      </c>
      <c r="CK4" s="190"/>
      <c r="CL4" s="190"/>
      <c r="CM4" s="191" t="s">
        <v>337</v>
      </c>
      <c r="CN4" s="191"/>
      <c r="CO4" s="191"/>
      <c r="CP4" s="191" t="s">
        <v>337</v>
      </c>
      <c r="CQ4" s="191"/>
      <c r="CR4" s="191"/>
      <c r="CS4" s="185" t="s">
        <v>341</v>
      </c>
      <c r="CT4" s="185"/>
      <c r="CU4" s="185"/>
      <c r="CV4" s="186" t="s">
        <v>335</v>
      </c>
      <c r="CW4" s="186"/>
      <c r="CX4" s="186"/>
      <c r="CY4" s="187" t="s">
        <v>337</v>
      </c>
      <c r="CZ4" s="187"/>
      <c r="DA4" s="187"/>
      <c r="DB4" s="188" t="s">
        <v>337</v>
      </c>
      <c r="DC4" s="188"/>
      <c r="DD4" s="188"/>
    </row>
    <row r="5" spans="1:108" s="41" customFormat="1" ht="31.25" customHeight="1" thickBot="1" x14ac:dyDescent="0.25">
      <c r="A5" s="26" t="s">
        <v>175</v>
      </c>
      <c r="B5" s="26" t="s">
        <v>176</v>
      </c>
      <c r="C5" s="26" t="s">
        <v>218</v>
      </c>
      <c r="D5" s="27" t="s">
        <v>177</v>
      </c>
      <c r="E5" s="26" t="s">
        <v>178</v>
      </c>
      <c r="F5" s="26" t="s">
        <v>179</v>
      </c>
      <c r="G5" s="26" t="s">
        <v>180</v>
      </c>
      <c r="H5" s="26" t="s">
        <v>181</v>
      </c>
      <c r="I5" s="26" t="s">
        <v>182</v>
      </c>
      <c r="J5" s="26" t="s">
        <v>183</v>
      </c>
      <c r="K5" s="26" t="s">
        <v>184</v>
      </c>
      <c r="L5" s="26" t="s">
        <v>185</v>
      </c>
      <c r="M5" s="26" t="s">
        <v>317</v>
      </c>
      <c r="N5" s="26" t="s">
        <v>186</v>
      </c>
      <c r="O5" s="120" t="s">
        <v>213</v>
      </c>
      <c r="P5" s="119" t="s">
        <v>214</v>
      </c>
      <c r="Q5" s="28" t="s">
        <v>221</v>
      </c>
      <c r="R5" s="29" t="s">
        <v>222</v>
      </c>
      <c r="S5" s="30" t="s">
        <v>187</v>
      </c>
      <c r="T5" s="26" t="s">
        <v>379</v>
      </c>
      <c r="U5" s="26" t="s">
        <v>230</v>
      </c>
      <c r="V5" s="26" t="s">
        <v>231</v>
      </c>
      <c r="W5" s="26" t="s">
        <v>232</v>
      </c>
      <c r="X5" s="26" t="s">
        <v>234</v>
      </c>
      <c r="Y5" s="26" t="s">
        <v>235</v>
      </c>
      <c r="Z5" s="26" t="s">
        <v>233</v>
      </c>
      <c r="AA5" s="65" t="s">
        <v>246</v>
      </c>
      <c r="AB5" s="65" t="s">
        <v>250</v>
      </c>
      <c r="AC5" s="65" t="s">
        <v>247</v>
      </c>
      <c r="AD5" s="65" t="s">
        <v>251</v>
      </c>
      <c r="AE5" s="65" t="s">
        <v>248</v>
      </c>
      <c r="AF5" s="65" t="s">
        <v>252</v>
      </c>
      <c r="AG5" s="65" t="s">
        <v>291</v>
      </c>
      <c r="AH5" s="65" t="s">
        <v>292</v>
      </c>
      <c r="AI5" s="26" t="s">
        <v>189</v>
      </c>
      <c r="AJ5" s="26" t="s">
        <v>190</v>
      </c>
      <c r="AK5" s="26" t="s">
        <v>238</v>
      </c>
      <c r="AL5" s="26" t="s">
        <v>191</v>
      </c>
      <c r="AM5" s="26" t="s">
        <v>192</v>
      </c>
      <c r="AN5" s="30" t="s">
        <v>193</v>
      </c>
      <c r="AO5" s="30" t="s">
        <v>194</v>
      </c>
      <c r="AP5" s="26" t="s">
        <v>195</v>
      </c>
      <c r="AQ5" s="26" t="s">
        <v>196</v>
      </c>
      <c r="AR5" s="30" t="s">
        <v>197</v>
      </c>
      <c r="AS5" s="30" t="s">
        <v>198</v>
      </c>
      <c r="AT5" s="26" t="s">
        <v>199</v>
      </c>
      <c r="AU5" s="26" t="s">
        <v>200</v>
      </c>
      <c r="AV5" s="30" t="s">
        <v>201</v>
      </c>
      <c r="AW5" s="30" t="s">
        <v>202</v>
      </c>
      <c r="AX5" s="30" t="s">
        <v>269</v>
      </c>
      <c r="AY5" s="30" t="s">
        <v>270</v>
      </c>
      <c r="AZ5" s="30" t="s">
        <v>271</v>
      </c>
      <c r="BA5" s="30" t="s">
        <v>272</v>
      </c>
      <c r="BB5" s="30" t="s">
        <v>273</v>
      </c>
      <c r="BC5" s="30" t="s">
        <v>274</v>
      </c>
      <c r="BD5" s="30" t="s">
        <v>275</v>
      </c>
      <c r="BE5" s="30" t="s">
        <v>276</v>
      </c>
      <c r="BF5" s="30" t="s">
        <v>277</v>
      </c>
      <c r="BG5" s="30" t="s">
        <v>278</v>
      </c>
      <c r="BH5" s="30" t="s">
        <v>279</v>
      </c>
      <c r="BI5" s="30" t="s">
        <v>280</v>
      </c>
      <c r="BJ5" s="30" t="s">
        <v>281</v>
      </c>
      <c r="BK5" s="30" t="s">
        <v>282</v>
      </c>
      <c r="BL5" s="26" t="s">
        <v>203</v>
      </c>
      <c r="BM5" s="26" t="s">
        <v>204</v>
      </c>
      <c r="BN5" s="26" t="s">
        <v>205</v>
      </c>
      <c r="BO5" s="26" t="s">
        <v>206</v>
      </c>
      <c r="BP5" s="26" t="s">
        <v>207</v>
      </c>
      <c r="BQ5" s="26" t="s">
        <v>208</v>
      </c>
      <c r="BR5" s="26" t="s">
        <v>209</v>
      </c>
      <c r="BS5" s="26" t="s">
        <v>210</v>
      </c>
      <c r="BT5" s="26" t="s">
        <v>211</v>
      </c>
      <c r="BU5" s="91" t="s">
        <v>314</v>
      </c>
      <c r="BV5" s="91" t="s">
        <v>313</v>
      </c>
      <c r="BW5" s="91" t="s">
        <v>315</v>
      </c>
      <c r="BX5" s="92" t="s">
        <v>314</v>
      </c>
      <c r="BY5" s="92" t="s">
        <v>313</v>
      </c>
      <c r="BZ5" s="92" t="s">
        <v>315</v>
      </c>
      <c r="CA5" s="93" t="s">
        <v>324</v>
      </c>
      <c r="CB5" s="93" t="s">
        <v>323</v>
      </c>
      <c r="CC5" s="93" t="s">
        <v>322</v>
      </c>
      <c r="CD5" s="95" t="s">
        <v>319</v>
      </c>
      <c r="CE5" s="95" t="s">
        <v>320</v>
      </c>
      <c r="CF5" s="95" t="s">
        <v>321</v>
      </c>
      <c r="CG5" s="97" t="s">
        <v>328</v>
      </c>
      <c r="CH5" s="97" t="s">
        <v>329</v>
      </c>
      <c r="CI5" s="97" t="s">
        <v>330</v>
      </c>
      <c r="CJ5" s="100" t="s">
        <v>342</v>
      </c>
      <c r="CK5" s="100" t="s">
        <v>343</v>
      </c>
      <c r="CL5" s="100" t="s">
        <v>344</v>
      </c>
      <c r="CM5" s="102" t="s">
        <v>324</v>
      </c>
      <c r="CN5" s="102" t="s">
        <v>323</v>
      </c>
      <c r="CO5" s="102" t="s">
        <v>338</v>
      </c>
      <c r="CP5" s="103" t="s">
        <v>319</v>
      </c>
      <c r="CQ5" s="103" t="s">
        <v>320</v>
      </c>
      <c r="CR5" s="103" t="s">
        <v>321</v>
      </c>
      <c r="CS5" s="106" t="s">
        <v>328</v>
      </c>
      <c r="CT5" s="106" t="s">
        <v>329</v>
      </c>
      <c r="CU5" s="106" t="s">
        <v>330</v>
      </c>
      <c r="CV5" s="105" t="s">
        <v>342</v>
      </c>
      <c r="CW5" s="105" t="s">
        <v>343</v>
      </c>
      <c r="CX5" s="105" t="s">
        <v>344</v>
      </c>
      <c r="CY5" s="112" t="s">
        <v>324</v>
      </c>
      <c r="CZ5" s="112" t="s">
        <v>323</v>
      </c>
      <c r="DA5" s="112" t="s">
        <v>338</v>
      </c>
      <c r="DB5" s="114" t="s">
        <v>319</v>
      </c>
      <c r="DC5" s="114" t="s">
        <v>320</v>
      </c>
      <c r="DD5" s="114" t="s">
        <v>321</v>
      </c>
    </row>
    <row r="6" spans="1:108" x14ac:dyDescent="0.2">
      <c r="A6" s="81" t="s">
        <v>26</v>
      </c>
      <c r="B6" s="42" t="s">
        <v>244</v>
      </c>
      <c r="C6" s="43" t="s">
        <v>99</v>
      </c>
      <c r="D6" s="49">
        <v>0</v>
      </c>
      <c r="E6" s="43"/>
      <c r="F6" s="42" t="s">
        <v>102</v>
      </c>
      <c r="G6" s="43"/>
      <c r="H6" s="43"/>
      <c r="I6" s="44">
        <v>42170</v>
      </c>
      <c r="J6" s="50">
        <f t="shared" ref="J6:J37" si="1">I6-BL6</f>
        <v>42084</v>
      </c>
      <c r="K6" s="43" t="s">
        <v>215</v>
      </c>
      <c r="L6" s="43">
        <v>2015</v>
      </c>
      <c r="M6" s="43" t="s">
        <v>293</v>
      </c>
      <c r="N6" s="42">
        <v>62</v>
      </c>
      <c r="O6" s="42">
        <v>2.5099999999999998</v>
      </c>
      <c r="P6" s="42">
        <v>2.2400000000000002</v>
      </c>
      <c r="Q6" s="9">
        <v>1.5</v>
      </c>
      <c r="R6" s="9">
        <v>6.8999999999999997E-4</v>
      </c>
      <c r="S6" s="43">
        <v>104.91</v>
      </c>
      <c r="T6" s="43">
        <v>432.85500000000002</v>
      </c>
      <c r="U6" s="43">
        <v>393.33600000000001</v>
      </c>
      <c r="V6" s="43">
        <v>353.577</v>
      </c>
      <c r="W6" s="43">
        <v>316.58699999999999</v>
      </c>
      <c r="X6" s="43">
        <v>71</v>
      </c>
      <c r="Y6" s="43">
        <v>56</v>
      </c>
      <c r="Z6" s="43">
        <v>41</v>
      </c>
      <c r="AA6" s="43">
        <v>2.6143333333333336</v>
      </c>
      <c r="AB6" s="43">
        <v>0.25192251265210969</v>
      </c>
      <c r="AC6" s="43">
        <v>2.6230666666666669</v>
      </c>
      <c r="AD6" s="43">
        <v>0.22623377188260352</v>
      </c>
      <c r="AE6" s="43">
        <v>2.5877777777777786</v>
      </c>
      <c r="AF6" s="43">
        <v>0.29402418645787731</v>
      </c>
      <c r="AG6" s="43"/>
      <c r="AH6" s="43"/>
      <c r="AI6" s="43">
        <v>204.48699999999999</v>
      </c>
      <c r="AJ6" s="43">
        <v>111.754</v>
      </c>
      <c r="AK6" s="43">
        <v>221.209</v>
      </c>
      <c r="AL6" s="43">
        <v>111.754</v>
      </c>
      <c r="AM6" s="43"/>
      <c r="AN6" s="43"/>
      <c r="AO6" s="43"/>
      <c r="AP6" s="43">
        <v>92.73299999999999</v>
      </c>
      <c r="AQ6" s="43"/>
      <c r="AR6" s="43"/>
      <c r="AS6" s="43"/>
      <c r="AT6" s="43">
        <v>228.36800000000002</v>
      </c>
      <c r="AU6" s="43">
        <v>86</v>
      </c>
      <c r="AV6" s="43">
        <v>2.6482117647058834</v>
      </c>
      <c r="AW6" s="43">
        <v>0.28434519991918844</v>
      </c>
      <c r="AX6" s="43"/>
      <c r="AY6" s="43"/>
      <c r="AZ6" s="43"/>
      <c r="BA6" s="43"/>
      <c r="BB6" s="43"/>
      <c r="BC6" s="43"/>
      <c r="BD6" s="43"/>
      <c r="BE6" s="43"/>
      <c r="BF6" s="43"/>
      <c r="BG6" s="43"/>
      <c r="BH6" s="43"/>
      <c r="BI6" s="43"/>
      <c r="BJ6" s="43"/>
      <c r="BK6" s="43"/>
      <c r="BL6" s="43">
        <f>AU6</f>
        <v>86</v>
      </c>
      <c r="BM6" s="43"/>
      <c r="BN6" s="43">
        <v>1</v>
      </c>
      <c r="BO6" s="43">
        <v>0</v>
      </c>
      <c r="BP6" s="43" t="s">
        <v>220</v>
      </c>
      <c r="BQ6" s="43">
        <v>1</v>
      </c>
      <c r="BR6" s="43">
        <v>0</v>
      </c>
      <c r="BS6" s="43" t="s">
        <v>219</v>
      </c>
      <c r="BT6" s="43">
        <v>1</v>
      </c>
      <c r="BU6" s="45">
        <f t="shared" ref="BU6:BU37" si="2">0.0319*U6-11.2</f>
        <v>1.3474184000000005</v>
      </c>
      <c r="BV6" s="45">
        <f t="shared" ref="BV6:BV37" si="3">0.0319*V6-11.2</f>
        <v>7.9106299999999408E-2</v>
      </c>
      <c r="BW6" s="45">
        <f t="shared" ref="BW6:BW37" si="4">0.0319*W6-11.2</f>
        <v>-1.1008747000000003</v>
      </c>
      <c r="BX6" s="45">
        <f>IF(BU6&lt;0.4,"0.4",BU6)</f>
        <v>1.3474184000000005</v>
      </c>
      <c r="BY6" s="45" t="str">
        <f t="shared" ref="BY6:BZ6" si="5">IF(BV6&lt;0.4,"0.4",BV6)</f>
        <v>0.4</v>
      </c>
      <c r="BZ6" s="45" t="str">
        <f t="shared" si="5"/>
        <v>0.4</v>
      </c>
      <c r="CA6" s="45">
        <f>$O6-BX6</f>
        <v>1.1625815999999993</v>
      </c>
      <c r="CB6" s="45">
        <f t="shared" ref="CB6:CC6" si="6">$O6-BY6</f>
        <v>2.11</v>
      </c>
      <c r="CC6" s="45">
        <f t="shared" si="6"/>
        <v>2.11</v>
      </c>
      <c r="CD6" s="45">
        <f>CA6/15</f>
        <v>7.7505439999999953E-2</v>
      </c>
      <c r="CE6" s="45">
        <f>CB6/30</f>
        <v>7.0333333333333331E-2</v>
      </c>
      <c r="CF6" s="45">
        <f>CC6/45</f>
        <v>4.6888888888888883E-2</v>
      </c>
      <c r="CG6" s="45">
        <f t="shared" ref="CG6:CG37" si="7">$N6+(U6-$T6)*($N6-32)*($T6-205.01)^-1</f>
        <v>56.796594175865174</v>
      </c>
      <c r="CH6" s="45">
        <f t="shared" ref="CH6:CH37" si="8">$N6+(V6-$T6)*($N6-32)*($T6-205.01)^-1</f>
        <v>51.561587921613373</v>
      </c>
      <c r="CI6" s="45">
        <f t="shared" ref="CI6:CI37" si="9">$N6+(W6-$T6)*($N6-32)*($T6-205.01)^-1</f>
        <v>46.69117162983607</v>
      </c>
      <c r="CJ6" s="45">
        <f>0.1575*(CG6)-6.8084</f>
        <v>2.1370635826987643</v>
      </c>
      <c r="CK6" s="45">
        <f t="shared" ref="CK6:CL6" si="10">0.1575*(CH6)-6.8084</f>
        <v>1.312550097654106</v>
      </c>
      <c r="CL6" s="45">
        <f t="shared" si="10"/>
        <v>0.54545953169918171</v>
      </c>
      <c r="CM6" s="45">
        <f>$O6-CJ6</f>
        <v>0.3729364173012355</v>
      </c>
      <c r="CN6" s="45">
        <f>$O6-CK6</f>
        <v>1.1974499023458938</v>
      </c>
      <c r="CO6" s="45">
        <f>$O6-CL6</f>
        <v>1.9645404683008181</v>
      </c>
      <c r="CP6" s="45">
        <f>CM6/15</f>
        <v>2.4862427820082366E-2</v>
      </c>
      <c r="CQ6" s="45">
        <f>CN6/30</f>
        <v>3.9914996744863124E-2</v>
      </c>
      <c r="CR6" s="45">
        <f>CO6/45</f>
        <v>4.3656454851129289E-2</v>
      </c>
      <c r="CS6" s="45">
        <f t="shared" ref="CS6:CS37" si="11">-12.045+($N6+12.045)*$T6^-1*U6</f>
        <v>55.239804657448801</v>
      </c>
      <c r="CT6" s="45">
        <f t="shared" ref="CT6:CT37" si="12">-12.045+($N6+12.045)*$T6^-1*V6</f>
        <v>48.438554458190382</v>
      </c>
      <c r="CU6" s="45">
        <f t="shared" ref="CU6:CU37" si="13">-12.045+($N6+12.045)*$T6^-1*W6</f>
        <v>42.110974668191417</v>
      </c>
      <c r="CV6" s="45">
        <f>0.1575*(CS6)-6.8084</f>
        <v>1.8918692335481859</v>
      </c>
      <c r="CW6" s="45">
        <f t="shared" ref="CW6" si="14">0.1575*(CT6)-6.8084</f>
        <v>0.82067232716498495</v>
      </c>
      <c r="CX6" s="45">
        <f t="shared" ref="CX6" si="15">0.1575*(CU6)-6.8084</f>
        <v>-0.17592148975985111</v>
      </c>
      <c r="CY6" s="45">
        <f>$O6-CV6</f>
        <v>0.61813076645181386</v>
      </c>
      <c r="CZ6" s="45">
        <f t="shared" ref="CZ6:DA6" si="16">$O6-CW6</f>
        <v>1.6893276728350148</v>
      </c>
      <c r="DA6" s="45">
        <f t="shared" si="16"/>
        <v>2.6859214897598509</v>
      </c>
      <c r="DB6" s="45">
        <f>CY6/15</f>
        <v>4.1208717763454257E-2</v>
      </c>
      <c r="DC6" s="45">
        <f>CZ6/30</f>
        <v>5.631092242783383E-2</v>
      </c>
      <c r="DD6" s="45">
        <f>DA6/45</f>
        <v>5.9687144216885576E-2</v>
      </c>
    </row>
    <row r="7" spans="1:108" x14ac:dyDescent="0.2">
      <c r="A7" s="81" t="s">
        <v>27</v>
      </c>
      <c r="B7" s="42" t="s">
        <v>244</v>
      </c>
      <c r="C7" s="43" t="s">
        <v>99</v>
      </c>
      <c r="D7" s="49">
        <v>0</v>
      </c>
      <c r="E7" s="43"/>
      <c r="F7" s="42" t="s">
        <v>102</v>
      </c>
      <c r="G7" s="43"/>
      <c r="H7" s="43"/>
      <c r="I7" s="44">
        <v>42170</v>
      </c>
      <c r="J7" s="50">
        <f t="shared" si="1"/>
        <v>42068</v>
      </c>
      <c r="K7" s="43" t="s">
        <v>215</v>
      </c>
      <c r="L7" s="43">
        <v>2015</v>
      </c>
      <c r="M7" s="43" t="s">
        <v>293</v>
      </c>
      <c r="N7" s="42">
        <v>66</v>
      </c>
      <c r="O7" s="42">
        <v>3.41</v>
      </c>
      <c r="P7" s="42">
        <v>3.04</v>
      </c>
      <c r="Q7" s="9">
        <v>1.55</v>
      </c>
      <c r="R7" s="9">
        <v>7.6000000000000004E-4</v>
      </c>
      <c r="S7" s="43">
        <v>104.6</v>
      </c>
      <c r="T7" s="43">
        <v>478.00599999999997</v>
      </c>
      <c r="U7" s="43">
        <v>437.43599999999998</v>
      </c>
      <c r="V7" s="43">
        <v>396.94600000000003</v>
      </c>
      <c r="W7" s="43">
        <v>358.84300000000002</v>
      </c>
      <c r="X7" s="43">
        <v>87</v>
      </c>
      <c r="Y7" s="43">
        <v>72</v>
      </c>
      <c r="Z7" s="43">
        <v>57</v>
      </c>
      <c r="AA7" s="43">
        <v>2.7251333333333334</v>
      </c>
      <c r="AB7" s="43">
        <v>0.31295272729888235</v>
      </c>
      <c r="AC7" s="43">
        <v>2.6961999999999997</v>
      </c>
      <c r="AD7" s="43">
        <v>0.31421696874656235</v>
      </c>
      <c r="AE7" s="43">
        <v>2.6290666666666667</v>
      </c>
      <c r="AF7" s="43">
        <v>0.31434031934137247</v>
      </c>
      <c r="AG7" s="43"/>
      <c r="AH7" s="43"/>
      <c r="AI7" s="43">
        <v>202.15</v>
      </c>
      <c r="AJ7" s="43">
        <v>103.15300000000001</v>
      </c>
      <c r="AK7" s="43">
        <v>220.02600000000001</v>
      </c>
      <c r="AL7" s="43">
        <v>103.15300000000001</v>
      </c>
      <c r="AM7" s="43"/>
      <c r="AN7" s="43"/>
      <c r="AO7" s="43"/>
      <c r="AP7" s="43">
        <v>98.997</v>
      </c>
      <c r="AQ7" s="43"/>
      <c r="AR7" s="43"/>
      <c r="AS7" s="43"/>
      <c r="AT7" s="43">
        <v>275.85599999999999</v>
      </c>
      <c r="AU7" s="43">
        <v>102</v>
      </c>
      <c r="AV7" s="43">
        <v>2.7030990099009897</v>
      </c>
      <c r="AW7" s="43">
        <v>0.3322165108765836</v>
      </c>
      <c r="AX7" s="43"/>
      <c r="AY7" s="43"/>
      <c r="AZ7" s="43"/>
      <c r="BA7" s="43"/>
      <c r="BB7" s="43"/>
      <c r="BC7" s="43"/>
      <c r="BD7" s="43"/>
      <c r="BE7" s="43"/>
      <c r="BF7" s="43"/>
      <c r="BG7" s="43"/>
      <c r="BH7" s="43"/>
      <c r="BI7" s="43"/>
      <c r="BJ7" s="43"/>
      <c r="BK7" s="43"/>
      <c r="BL7" s="43">
        <f t="shared" ref="BL7:BL70" si="17">AU7</f>
        <v>102</v>
      </c>
      <c r="BM7" s="43" t="s">
        <v>228</v>
      </c>
      <c r="BN7" s="43">
        <v>1</v>
      </c>
      <c r="BO7" s="43">
        <v>0</v>
      </c>
      <c r="BP7" s="43" t="s">
        <v>220</v>
      </c>
      <c r="BQ7" s="43">
        <v>1</v>
      </c>
      <c r="BR7" s="43">
        <v>0</v>
      </c>
      <c r="BS7" s="43" t="s">
        <v>219</v>
      </c>
      <c r="BT7" s="43">
        <v>1</v>
      </c>
      <c r="BU7" s="45">
        <f t="shared" si="2"/>
        <v>2.7542083999999996</v>
      </c>
      <c r="BV7" s="45">
        <f t="shared" si="3"/>
        <v>1.4625774000000007</v>
      </c>
      <c r="BW7" s="45">
        <f t="shared" si="4"/>
        <v>0.24709170000000036</v>
      </c>
      <c r="BX7" s="45">
        <f t="shared" ref="BX7:BX70" si="18">IF(BU7&lt;0.4,"0.4",BU7)</f>
        <v>2.7542083999999996</v>
      </c>
      <c r="BY7" s="45">
        <f t="shared" ref="BY7:BY70" si="19">IF(BV7&lt;0.4,"0.4",BV7)</f>
        <v>1.4625774000000007</v>
      </c>
      <c r="BZ7" s="45" t="str">
        <f t="shared" ref="BZ7:BZ70" si="20">IF(BW7&lt;0.4,"0.4",BW7)</f>
        <v>0.4</v>
      </c>
      <c r="CA7" s="45">
        <f t="shared" ref="CA7:CA70" si="21">$O7-BX7</f>
        <v>0.65579160000000059</v>
      </c>
      <c r="CB7" s="45">
        <f t="shared" ref="CB7:CB70" si="22">$O7-BY7</f>
        <v>1.9474225999999994</v>
      </c>
      <c r="CC7" s="45">
        <f t="shared" ref="CC7:CC70" si="23">$O7-BZ7</f>
        <v>3.0100000000000002</v>
      </c>
      <c r="CD7" s="45">
        <f t="shared" ref="CD7:CD70" si="24">CA7/15</f>
        <v>4.371944000000004E-2</v>
      </c>
      <c r="CE7" s="45">
        <f t="shared" ref="CE7:CE70" si="25">CB7/30</f>
        <v>6.4914086666666648E-2</v>
      </c>
      <c r="CF7" s="45">
        <f t="shared" ref="CF7:CF70" si="26">CC7/45</f>
        <v>6.68888888888889E-2</v>
      </c>
      <c r="CG7" s="45">
        <f t="shared" si="7"/>
        <v>60.947251974387903</v>
      </c>
      <c r="CH7" s="45">
        <f t="shared" si="8"/>
        <v>55.90446746472476</v>
      </c>
      <c r="CI7" s="45">
        <f t="shared" si="9"/>
        <v>51.158969362188458</v>
      </c>
      <c r="CJ7" s="45">
        <f t="shared" ref="CJ7:CJ70" si="27">0.1575*(CG7)-6.8084</f>
        <v>2.7907921859660947</v>
      </c>
      <c r="CK7" s="45">
        <f t="shared" ref="CK7:CK70" si="28">0.1575*(CH7)-6.8084</f>
        <v>1.9965536256941503</v>
      </c>
      <c r="CL7" s="45">
        <f t="shared" ref="CL7:CL70" si="29">0.1575*(CI7)-6.8084</f>
        <v>1.2491376745446816</v>
      </c>
      <c r="CM7" s="45">
        <f t="shared" ref="CM7:CM70" si="30">$O7-CJ7</f>
        <v>0.61920781403390546</v>
      </c>
      <c r="CN7" s="45">
        <f t="shared" ref="CN7:CN70" si="31">$O7-CK7</f>
        <v>1.4134463743058499</v>
      </c>
      <c r="CO7" s="45">
        <f t="shared" ref="CO7:CO70" si="32">$O7-CL7</f>
        <v>2.1608623254553185</v>
      </c>
      <c r="CP7" s="45">
        <f t="shared" ref="CP7:CP70" si="33">CM7/15</f>
        <v>4.1280520935593694E-2</v>
      </c>
      <c r="CQ7" s="45">
        <f t="shared" ref="CQ7:CQ70" si="34">CN7/30</f>
        <v>4.7114879143528327E-2</v>
      </c>
      <c r="CR7" s="45">
        <f t="shared" ref="CR7:CR70" si="35">CO7/45</f>
        <v>4.8019162787895968E-2</v>
      </c>
      <c r="CS7" s="45">
        <f t="shared" si="11"/>
        <v>59.37605458927294</v>
      </c>
      <c r="CT7" s="45">
        <f t="shared" si="12"/>
        <v>52.765170939276913</v>
      </c>
      <c r="CU7" s="45">
        <f t="shared" si="13"/>
        <v>46.5440175750932</v>
      </c>
      <c r="CV7" s="45">
        <f t="shared" ref="CV7:CV70" si="36">0.1575*(CS7)-6.8084</f>
        <v>2.5433285978104889</v>
      </c>
      <c r="CW7" s="45">
        <f t="shared" ref="CW7:CW70" si="37">0.1575*(CT7)-6.8084</f>
        <v>1.5021144229361143</v>
      </c>
      <c r="CX7" s="45">
        <f t="shared" ref="CX7:CX70" si="38">0.1575*(CU7)-6.8084</f>
        <v>0.52228276807717933</v>
      </c>
      <c r="CY7" s="45">
        <f t="shared" ref="CY7:CY70" si="39">$O7-CV7</f>
        <v>0.86667140218951122</v>
      </c>
      <c r="CZ7" s="45">
        <f t="shared" ref="CZ7:CZ70" si="40">$O7-CW7</f>
        <v>1.9078855770638858</v>
      </c>
      <c r="DA7" s="45">
        <f t="shared" ref="DA7:DA70" si="41">$O7-CX7</f>
        <v>2.8877172319228208</v>
      </c>
      <c r="DB7" s="45">
        <f t="shared" ref="DB7:DB70" si="42">CY7/15</f>
        <v>5.7778093479300748E-2</v>
      </c>
      <c r="DC7" s="45">
        <f t="shared" ref="DC7:DC70" si="43">CZ7/30</f>
        <v>6.3596185902129523E-2</v>
      </c>
      <c r="DD7" s="45">
        <f t="shared" ref="DD7:DD70" si="44">DA7/45</f>
        <v>6.4171494042729357E-2</v>
      </c>
    </row>
    <row r="8" spans="1:108" x14ac:dyDescent="0.2">
      <c r="A8" s="81" t="s">
        <v>28</v>
      </c>
      <c r="B8" s="42" t="s">
        <v>244</v>
      </c>
      <c r="C8" s="43" t="s">
        <v>99</v>
      </c>
      <c r="D8" s="49">
        <v>0</v>
      </c>
      <c r="E8" s="43"/>
      <c r="F8" s="42" t="s">
        <v>102</v>
      </c>
      <c r="G8" s="43"/>
      <c r="H8" s="43"/>
      <c r="I8" s="44">
        <v>42170</v>
      </c>
      <c r="J8" s="50">
        <f t="shared" si="1"/>
        <v>42087</v>
      </c>
      <c r="K8" s="43" t="s">
        <v>215</v>
      </c>
      <c r="L8" s="43">
        <v>2015</v>
      </c>
      <c r="M8" s="43" t="s">
        <v>293</v>
      </c>
      <c r="N8" s="42">
        <v>59</v>
      </c>
      <c r="O8" s="42">
        <v>2</v>
      </c>
      <c r="P8" s="42">
        <v>1.72</v>
      </c>
      <c r="Q8" s="9">
        <v>1.4</v>
      </c>
      <c r="R8" s="9">
        <v>5.9999999999999995E-4</v>
      </c>
      <c r="S8" s="43">
        <v>109.88</v>
      </c>
      <c r="T8" s="43">
        <v>431.358</v>
      </c>
      <c r="U8" s="43">
        <v>391.93400000000003</v>
      </c>
      <c r="V8" s="43">
        <v>351.60700000000003</v>
      </c>
      <c r="W8" s="43">
        <v>313.82100000000003</v>
      </c>
      <c r="X8" s="43">
        <v>68</v>
      </c>
      <c r="Y8" s="43">
        <v>53</v>
      </c>
      <c r="Z8" s="43">
        <v>38</v>
      </c>
      <c r="AA8" s="43">
        <v>2.6476666666666664</v>
      </c>
      <c r="AB8" s="43">
        <v>0.31452496304896738</v>
      </c>
      <c r="AC8" s="43">
        <v>2.6599333333333335</v>
      </c>
      <c r="AD8" s="43">
        <v>0.27572011462567558</v>
      </c>
      <c r="AE8" s="43">
        <v>2.6058888888888894</v>
      </c>
      <c r="AF8" s="43">
        <v>0.29139525033738939</v>
      </c>
      <c r="AG8" s="43"/>
      <c r="AH8" s="43"/>
      <c r="AI8" s="43">
        <v>202.93299999999999</v>
      </c>
      <c r="AJ8" s="43">
        <v>111.717</v>
      </c>
      <c r="AK8" s="43">
        <v>222.11799999999999</v>
      </c>
      <c r="AL8" s="43">
        <v>111.717</v>
      </c>
      <c r="AM8" s="43"/>
      <c r="AN8" s="43"/>
      <c r="AO8" s="43"/>
      <c r="AP8" s="43">
        <v>91.215999999999994</v>
      </c>
      <c r="AQ8" s="43"/>
      <c r="AR8" s="43"/>
      <c r="AS8" s="43"/>
      <c r="AT8" s="43">
        <v>228.42500000000001</v>
      </c>
      <c r="AU8" s="43">
        <v>83</v>
      </c>
      <c r="AV8" s="43">
        <v>2.7558658536585359</v>
      </c>
      <c r="AW8" s="43">
        <v>0.39716789876233705</v>
      </c>
      <c r="AX8" s="43"/>
      <c r="AY8" s="43"/>
      <c r="AZ8" s="43"/>
      <c r="BA8" s="43"/>
      <c r="BB8" s="43"/>
      <c r="BC8" s="43"/>
      <c r="BD8" s="43"/>
      <c r="BE8" s="43"/>
      <c r="BF8" s="43"/>
      <c r="BG8" s="43"/>
      <c r="BH8" s="43"/>
      <c r="BI8" s="43"/>
      <c r="BJ8" s="43"/>
      <c r="BK8" s="43"/>
      <c r="BL8" s="43">
        <f t="shared" si="17"/>
        <v>83</v>
      </c>
      <c r="BM8" s="43"/>
      <c r="BN8" s="43">
        <v>1</v>
      </c>
      <c r="BO8" s="43">
        <v>0</v>
      </c>
      <c r="BP8" s="43" t="s">
        <v>220</v>
      </c>
      <c r="BQ8" s="43">
        <v>1</v>
      </c>
      <c r="BR8" s="43">
        <v>0</v>
      </c>
      <c r="BS8" s="43" t="s">
        <v>219</v>
      </c>
      <c r="BT8" s="43">
        <v>1</v>
      </c>
      <c r="BU8" s="45">
        <f t="shared" si="2"/>
        <v>1.3026946000000006</v>
      </c>
      <c r="BV8" s="45">
        <f t="shared" si="3"/>
        <v>1.6263300000000314E-2</v>
      </c>
      <c r="BW8" s="45">
        <f t="shared" si="4"/>
        <v>-1.1891100999999988</v>
      </c>
      <c r="BX8" s="45">
        <f t="shared" si="18"/>
        <v>1.3026946000000006</v>
      </c>
      <c r="BY8" s="45" t="str">
        <f t="shared" si="19"/>
        <v>0.4</v>
      </c>
      <c r="BZ8" s="45" t="str">
        <f t="shared" si="20"/>
        <v>0.4</v>
      </c>
      <c r="CA8" s="45">
        <f t="shared" si="21"/>
        <v>0.69730539999999941</v>
      </c>
      <c r="CB8" s="45">
        <f t="shared" si="22"/>
        <v>1.6</v>
      </c>
      <c r="CC8" s="45">
        <f t="shared" si="23"/>
        <v>1.6</v>
      </c>
      <c r="CD8" s="45">
        <f t="shared" si="24"/>
        <v>4.6487026666666625E-2</v>
      </c>
      <c r="CE8" s="45">
        <f t="shared" si="25"/>
        <v>5.3333333333333337E-2</v>
      </c>
      <c r="CF8" s="45">
        <f t="shared" si="26"/>
        <v>3.5555555555555556E-2</v>
      </c>
      <c r="CG8" s="45">
        <f t="shared" si="7"/>
        <v>54.297294431583225</v>
      </c>
      <c r="CH8" s="45">
        <f t="shared" si="8"/>
        <v>49.486874193719409</v>
      </c>
      <c r="CI8" s="45">
        <f t="shared" si="9"/>
        <v>44.979558025694949</v>
      </c>
      <c r="CJ8" s="45">
        <f t="shared" si="27"/>
        <v>1.7434238729743585</v>
      </c>
      <c r="CK8" s="45">
        <f t="shared" si="28"/>
        <v>0.98578268551080672</v>
      </c>
      <c r="CL8" s="45">
        <f t="shared" si="29"/>
        <v>0.27588038904695455</v>
      </c>
      <c r="CM8" s="45">
        <f t="shared" si="30"/>
        <v>0.25657612702564148</v>
      </c>
      <c r="CN8" s="45">
        <f t="shared" si="31"/>
        <v>1.0142173144891933</v>
      </c>
      <c r="CO8" s="45">
        <f t="shared" si="32"/>
        <v>1.7241196109530454</v>
      </c>
      <c r="CP8" s="45">
        <f t="shared" si="33"/>
        <v>1.7105075135042766E-2</v>
      </c>
      <c r="CQ8" s="45">
        <f t="shared" si="34"/>
        <v>3.380724381630644E-2</v>
      </c>
      <c r="CR8" s="45">
        <f t="shared" si="35"/>
        <v>3.8313769132289899E-2</v>
      </c>
      <c r="CS8" s="45">
        <f t="shared" si="11"/>
        <v>52.506836363299158</v>
      </c>
      <c r="CT8" s="45">
        <f t="shared" si="12"/>
        <v>45.864947920288941</v>
      </c>
      <c r="CU8" s="45">
        <f t="shared" si="13"/>
        <v>39.641564164800464</v>
      </c>
      <c r="CV8" s="45">
        <f t="shared" si="36"/>
        <v>1.4614267272196182</v>
      </c>
      <c r="CW8" s="45">
        <f t="shared" si="37"/>
        <v>0.41532929744550806</v>
      </c>
      <c r="CX8" s="45">
        <f t="shared" si="38"/>
        <v>-0.56485364404392691</v>
      </c>
      <c r="CY8" s="45">
        <f t="shared" si="39"/>
        <v>0.53857327278038181</v>
      </c>
      <c r="CZ8" s="45">
        <f t="shared" si="40"/>
        <v>1.5846707025544919</v>
      </c>
      <c r="DA8" s="45">
        <f t="shared" si="41"/>
        <v>2.5648536440439269</v>
      </c>
      <c r="DB8" s="45">
        <f t="shared" si="42"/>
        <v>3.5904884852025455E-2</v>
      </c>
      <c r="DC8" s="45">
        <f t="shared" si="43"/>
        <v>5.2822356751816395E-2</v>
      </c>
      <c r="DD8" s="45">
        <f t="shared" si="44"/>
        <v>5.6996747645420599E-2</v>
      </c>
    </row>
    <row r="9" spans="1:108" x14ac:dyDescent="0.2">
      <c r="A9" s="81" t="s">
        <v>29</v>
      </c>
      <c r="B9" s="42" t="s">
        <v>244</v>
      </c>
      <c r="C9" s="43" t="s">
        <v>99</v>
      </c>
      <c r="D9" s="49">
        <v>0</v>
      </c>
      <c r="E9" s="43"/>
      <c r="F9" s="42" t="s">
        <v>102</v>
      </c>
      <c r="G9" s="43"/>
      <c r="H9" s="43"/>
      <c r="I9" s="44">
        <v>42170</v>
      </c>
      <c r="J9" s="50">
        <f t="shared" si="1"/>
        <v>42088</v>
      </c>
      <c r="K9" s="43" t="s">
        <v>215</v>
      </c>
      <c r="L9" s="43">
        <v>2015</v>
      </c>
      <c r="M9" s="43" t="s">
        <v>293</v>
      </c>
      <c r="N9" s="42">
        <v>59</v>
      </c>
      <c r="O9" s="42">
        <v>2.1</v>
      </c>
      <c r="P9" s="42">
        <v>1.82</v>
      </c>
      <c r="Q9" s="9">
        <v>1.35</v>
      </c>
      <c r="R9" s="9">
        <v>5.8E-4</v>
      </c>
      <c r="S9" s="43">
        <v>102.65</v>
      </c>
      <c r="T9" s="43">
        <v>433.46499999999997</v>
      </c>
      <c r="U9" s="43">
        <v>399.66699999999997</v>
      </c>
      <c r="V9" s="43">
        <v>357.57900000000001</v>
      </c>
      <c r="W9" s="43">
        <v>317.15800000000002</v>
      </c>
      <c r="X9" s="43">
        <v>67</v>
      </c>
      <c r="Y9" s="43">
        <v>52</v>
      </c>
      <c r="Z9" s="43">
        <v>37</v>
      </c>
      <c r="AA9" s="43">
        <v>2.2767333333333335</v>
      </c>
      <c r="AB9" s="43">
        <v>0.33344981774230903</v>
      </c>
      <c r="AC9" s="43">
        <v>2.5406666666666666</v>
      </c>
      <c r="AD9" s="43">
        <v>0.42479174072538606</v>
      </c>
      <c r="AE9" s="43">
        <v>2.5976222222222218</v>
      </c>
      <c r="AF9" s="43">
        <v>0.38453468272995189</v>
      </c>
      <c r="AG9" s="43"/>
      <c r="AH9" s="43"/>
      <c r="AI9" s="43">
        <v>202.40600000000001</v>
      </c>
      <c r="AJ9" s="43">
        <v>109.93300000000001</v>
      </c>
      <c r="AK9" s="43">
        <v>221.54599999999999</v>
      </c>
      <c r="AL9" s="43">
        <v>109.93300000000001</v>
      </c>
      <c r="AM9" s="43"/>
      <c r="AN9" s="43"/>
      <c r="AO9" s="43"/>
      <c r="AP9" s="43">
        <v>92.472999999999999</v>
      </c>
      <c r="AQ9" s="43"/>
      <c r="AR9" s="43"/>
      <c r="AS9" s="43"/>
      <c r="AT9" s="43">
        <v>231.05899999999997</v>
      </c>
      <c r="AU9" s="43">
        <v>82</v>
      </c>
      <c r="AV9" s="43">
        <v>2.82037037037037</v>
      </c>
      <c r="AW9" s="43">
        <v>0.45818046238476595</v>
      </c>
      <c r="AX9" s="43"/>
      <c r="AY9" s="43"/>
      <c r="AZ9" s="43"/>
      <c r="BA9" s="43"/>
      <c r="BB9" s="43"/>
      <c r="BC9" s="43"/>
      <c r="BD9" s="43"/>
      <c r="BE9" s="43"/>
      <c r="BF9" s="43"/>
      <c r="BG9" s="43"/>
      <c r="BH9" s="43"/>
      <c r="BI9" s="43"/>
      <c r="BJ9" s="43"/>
      <c r="BK9" s="43"/>
      <c r="BL9" s="43">
        <f t="shared" si="17"/>
        <v>82</v>
      </c>
      <c r="BM9" s="43"/>
      <c r="BN9" s="43">
        <v>1</v>
      </c>
      <c r="BO9" s="43">
        <v>0</v>
      </c>
      <c r="BP9" s="43" t="s">
        <v>220</v>
      </c>
      <c r="BQ9" s="43">
        <v>1</v>
      </c>
      <c r="BR9" s="43">
        <v>0</v>
      </c>
      <c r="BS9" s="43" t="s">
        <v>219</v>
      </c>
      <c r="BT9" s="43">
        <v>1</v>
      </c>
      <c r="BU9" s="45">
        <f t="shared" si="2"/>
        <v>1.5493772999999997</v>
      </c>
      <c r="BV9" s="45">
        <f t="shared" si="3"/>
        <v>0.20677009999999996</v>
      </c>
      <c r="BW9" s="45">
        <f t="shared" si="4"/>
        <v>-1.0826598000000001</v>
      </c>
      <c r="BX9" s="45">
        <f t="shared" si="18"/>
        <v>1.5493772999999997</v>
      </c>
      <c r="BY9" s="45" t="str">
        <f t="shared" si="19"/>
        <v>0.4</v>
      </c>
      <c r="BZ9" s="45" t="str">
        <f t="shared" si="20"/>
        <v>0.4</v>
      </c>
      <c r="CA9" s="45">
        <f t="shared" si="21"/>
        <v>0.55062270000000035</v>
      </c>
      <c r="CB9" s="45">
        <f t="shared" si="22"/>
        <v>1.7000000000000002</v>
      </c>
      <c r="CC9" s="45">
        <f t="shared" si="23"/>
        <v>1.7000000000000002</v>
      </c>
      <c r="CD9" s="45">
        <f t="shared" si="24"/>
        <v>3.6708180000000021E-2</v>
      </c>
      <c r="CE9" s="45">
        <f t="shared" si="25"/>
        <v>5.6666666666666671E-2</v>
      </c>
      <c r="CF9" s="45">
        <f t="shared" si="26"/>
        <v>3.7777777777777785E-2</v>
      </c>
      <c r="CG9" s="45">
        <f t="shared" si="7"/>
        <v>55.005576590575828</v>
      </c>
      <c r="CH9" s="45">
        <f t="shared" si="8"/>
        <v>50.031397868289162</v>
      </c>
      <c r="CI9" s="45">
        <f t="shared" si="9"/>
        <v>45.25423387538028</v>
      </c>
      <c r="CJ9" s="45">
        <f t="shared" si="27"/>
        <v>1.8549783130156934</v>
      </c>
      <c r="CK9" s="45">
        <f t="shared" si="28"/>
        <v>1.0715451642555429</v>
      </c>
      <c r="CL9" s="45">
        <f t="shared" si="29"/>
        <v>0.31914183537239449</v>
      </c>
      <c r="CM9" s="45">
        <f t="shared" si="30"/>
        <v>0.24502168698430671</v>
      </c>
      <c r="CN9" s="45">
        <f t="shared" si="31"/>
        <v>1.0284548357444572</v>
      </c>
      <c r="CO9" s="45">
        <f t="shared" si="32"/>
        <v>1.7808581646276056</v>
      </c>
      <c r="CP9" s="45">
        <f t="shared" si="33"/>
        <v>1.6334779132287112E-2</v>
      </c>
      <c r="CQ9" s="45">
        <f t="shared" si="34"/>
        <v>3.4281827858148574E-2</v>
      </c>
      <c r="CR9" s="45">
        <f t="shared" si="35"/>
        <v>3.9574625880613459E-2</v>
      </c>
      <c r="CS9" s="45">
        <f t="shared" si="11"/>
        <v>53.460501055448532</v>
      </c>
      <c r="CT9" s="45">
        <f t="shared" si="12"/>
        <v>46.562269456588197</v>
      </c>
      <c r="CU9" s="45">
        <f t="shared" si="13"/>
        <v>39.937259490385621</v>
      </c>
      <c r="CV9" s="45">
        <f t="shared" si="36"/>
        <v>1.6116289162331432</v>
      </c>
      <c r="CW9" s="45">
        <f t="shared" si="37"/>
        <v>0.52515743941264148</v>
      </c>
      <c r="CX9" s="45">
        <f t="shared" si="38"/>
        <v>-0.51828163026426477</v>
      </c>
      <c r="CY9" s="45">
        <f t="shared" si="39"/>
        <v>0.48837108376685689</v>
      </c>
      <c r="CZ9" s="45">
        <f t="shared" si="40"/>
        <v>1.5748425605873586</v>
      </c>
      <c r="DA9" s="45">
        <f t="shared" si="41"/>
        <v>2.6182816302642649</v>
      </c>
      <c r="DB9" s="45">
        <f t="shared" si="42"/>
        <v>3.2558072251123796E-2</v>
      </c>
      <c r="DC9" s="45">
        <f t="shared" si="43"/>
        <v>5.2494752019578622E-2</v>
      </c>
      <c r="DD9" s="45">
        <f t="shared" si="44"/>
        <v>5.8184036228094774E-2</v>
      </c>
    </row>
    <row r="10" spans="1:108" x14ac:dyDescent="0.2">
      <c r="A10" s="81" t="s">
        <v>30</v>
      </c>
      <c r="B10" s="42" t="s">
        <v>244</v>
      </c>
      <c r="C10" s="43" t="s">
        <v>99</v>
      </c>
      <c r="D10" s="49">
        <v>0</v>
      </c>
      <c r="E10" s="43"/>
      <c r="F10" s="42" t="s">
        <v>102</v>
      </c>
      <c r="G10" s="43"/>
      <c r="H10" s="43"/>
      <c r="I10" s="44">
        <v>42170</v>
      </c>
      <c r="J10" s="50">
        <f t="shared" si="1"/>
        <v>42102</v>
      </c>
      <c r="K10" s="43" t="s">
        <v>215</v>
      </c>
      <c r="L10" s="43">
        <v>2015</v>
      </c>
      <c r="M10" s="43" t="s">
        <v>293</v>
      </c>
      <c r="N10" s="42">
        <v>54</v>
      </c>
      <c r="O10" s="42">
        <v>1.69</v>
      </c>
      <c r="P10" s="42">
        <v>1.43</v>
      </c>
      <c r="Q10" s="9">
        <v>1.4</v>
      </c>
      <c r="R10" s="9">
        <v>5.4000000000000001E-4</v>
      </c>
      <c r="S10" s="43">
        <v>105.31</v>
      </c>
      <c r="T10" s="43">
        <v>387.899</v>
      </c>
      <c r="U10" s="43">
        <v>353.79599999999999</v>
      </c>
      <c r="V10" s="43">
        <v>314.37</v>
      </c>
      <c r="W10" s="43">
        <v>275.476</v>
      </c>
      <c r="X10" s="43">
        <v>53</v>
      </c>
      <c r="Y10" s="43">
        <v>38</v>
      </c>
      <c r="Z10" s="43">
        <v>23</v>
      </c>
      <c r="AA10" s="43">
        <v>2.3056000000000005</v>
      </c>
      <c r="AB10" s="43">
        <v>0.31538067700569128</v>
      </c>
      <c r="AC10" s="43">
        <v>2.4619333333333331</v>
      </c>
      <c r="AD10" s="43">
        <v>0.35974223849990267</v>
      </c>
      <c r="AE10" s="43">
        <v>2.5055555555555555</v>
      </c>
      <c r="AF10" s="43">
        <v>0.39097247959156856</v>
      </c>
      <c r="AG10" s="43"/>
      <c r="AH10" s="43"/>
      <c r="AI10" s="43">
        <v>206.82900000000001</v>
      </c>
      <c r="AJ10" s="43">
        <v>107.59099999999999</v>
      </c>
      <c r="AK10" s="43">
        <v>226.22399999999999</v>
      </c>
      <c r="AL10" s="43">
        <v>107.59099999999999</v>
      </c>
      <c r="AM10" s="43"/>
      <c r="AN10" s="43"/>
      <c r="AO10" s="43"/>
      <c r="AP10" s="43">
        <v>99.238000000000014</v>
      </c>
      <c r="AQ10" s="43"/>
      <c r="AR10" s="43"/>
      <c r="AS10" s="43"/>
      <c r="AT10" s="43">
        <v>181.07</v>
      </c>
      <c r="AU10" s="43">
        <v>68</v>
      </c>
      <c r="AV10" s="43">
        <v>2.6702985074626859</v>
      </c>
      <c r="AW10" s="43">
        <v>0.42964897634758509</v>
      </c>
      <c r="AX10" s="43"/>
      <c r="AY10" s="43"/>
      <c r="AZ10" s="43"/>
      <c r="BA10" s="43"/>
      <c r="BB10" s="43"/>
      <c r="BC10" s="43"/>
      <c r="BD10" s="43"/>
      <c r="BE10" s="43"/>
      <c r="BF10" s="43"/>
      <c r="BG10" s="43"/>
      <c r="BH10" s="43"/>
      <c r="BI10" s="43"/>
      <c r="BJ10" s="43"/>
      <c r="BK10" s="43"/>
      <c r="BL10" s="43">
        <f t="shared" si="17"/>
        <v>68</v>
      </c>
      <c r="BM10" s="43" t="s">
        <v>253</v>
      </c>
      <c r="BN10" s="43">
        <v>1</v>
      </c>
      <c r="BO10" s="43">
        <v>0</v>
      </c>
      <c r="BP10" s="43" t="s">
        <v>220</v>
      </c>
      <c r="BQ10" s="43">
        <v>1</v>
      </c>
      <c r="BR10" s="43">
        <v>0</v>
      </c>
      <c r="BS10" s="43" t="s">
        <v>219</v>
      </c>
      <c r="BT10" s="43">
        <v>1</v>
      </c>
      <c r="BU10" s="45">
        <f t="shared" si="2"/>
        <v>8.6092400000000069E-2</v>
      </c>
      <c r="BV10" s="45">
        <f t="shared" si="3"/>
        <v>-1.1715970000000002</v>
      </c>
      <c r="BW10" s="45">
        <f t="shared" si="4"/>
        <v>-2.4123155999999994</v>
      </c>
      <c r="BX10" s="45" t="str">
        <f t="shared" si="18"/>
        <v>0.4</v>
      </c>
      <c r="BY10" s="45" t="str">
        <f t="shared" si="19"/>
        <v>0.4</v>
      </c>
      <c r="BZ10" s="45" t="str">
        <f t="shared" si="20"/>
        <v>0.4</v>
      </c>
      <c r="CA10" s="45">
        <f t="shared" si="21"/>
        <v>1.29</v>
      </c>
      <c r="CB10" s="45">
        <f t="shared" si="22"/>
        <v>1.29</v>
      </c>
      <c r="CC10" s="45">
        <f t="shared" si="23"/>
        <v>1.29</v>
      </c>
      <c r="CD10" s="45">
        <f t="shared" si="24"/>
        <v>8.6000000000000007E-2</v>
      </c>
      <c r="CE10" s="45">
        <f t="shared" si="25"/>
        <v>4.3000000000000003E-2</v>
      </c>
      <c r="CF10" s="45">
        <f t="shared" si="26"/>
        <v>2.8666666666666667E-2</v>
      </c>
      <c r="CG10" s="45">
        <f t="shared" si="7"/>
        <v>49.89769751051184</v>
      </c>
      <c r="CH10" s="45">
        <f t="shared" si="8"/>
        <v>45.155083137859577</v>
      </c>
      <c r="CI10" s="45">
        <f t="shared" si="9"/>
        <v>40.47646386606084</v>
      </c>
      <c r="CJ10" s="45">
        <f t="shared" si="27"/>
        <v>1.0504873579056149</v>
      </c>
      <c r="CK10" s="45">
        <f t="shared" si="28"/>
        <v>0.30352559421288383</v>
      </c>
      <c r="CL10" s="45">
        <f t="shared" si="29"/>
        <v>-0.43335694109541745</v>
      </c>
      <c r="CM10" s="45">
        <f t="shared" si="30"/>
        <v>0.63951264209438508</v>
      </c>
      <c r="CN10" s="45">
        <f t="shared" si="31"/>
        <v>1.3864744057871161</v>
      </c>
      <c r="CO10" s="45">
        <f t="shared" si="32"/>
        <v>2.1233569410954174</v>
      </c>
      <c r="CP10" s="45">
        <f t="shared" si="33"/>
        <v>4.2634176139625675E-2</v>
      </c>
      <c r="CQ10" s="45">
        <f t="shared" si="34"/>
        <v>4.6215813526237201E-2</v>
      </c>
      <c r="CR10" s="45">
        <f t="shared" si="35"/>
        <v>4.7185709802120383E-2</v>
      </c>
      <c r="CS10" s="45">
        <f t="shared" si="11"/>
        <v>48.193507498085836</v>
      </c>
      <c r="CT10" s="45">
        <f t="shared" si="12"/>
        <v>41.480702953603902</v>
      </c>
      <c r="CU10" s="45">
        <f t="shared" si="13"/>
        <v>34.858478534360742</v>
      </c>
      <c r="CV10" s="45">
        <f t="shared" si="36"/>
        <v>0.78207743094851967</v>
      </c>
      <c r="CW10" s="45">
        <f t="shared" si="37"/>
        <v>-0.27518928480738492</v>
      </c>
      <c r="CX10" s="45">
        <f t="shared" si="38"/>
        <v>-1.3181896308381829</v>
      </c>
      <c r="CY10" s="45">
        <f t="shared" si="39"/>
        <v>0.90792256905148028</v>
      </c>
      <c r="CZ10" s="45">
        <f t="shared" si="40"/>
        <v>1.9651892848073849</v>
      </c>
      <c r="DA10" s="45">
        <f t="shared" si="41"/>
        <v>3.0081896308381828</v>
      </c>
      <c r="DB10" s="45">
        <f t="shared" si="42"/>
        <v>6.0528171270098685E-2</v>
      </c>
      <c r="DC10" s="45">
        <f t="shared" si="43"/>
        <v>6.5506309493579495E-2</v>
      </c>
      <c r="DD10" s="45">
        <f t="shared" si="44"/>
        <v>6.6848658463070726E-2</v>
      </c>
    </row>
    <row r="11" spans="1:108" x14ac:dyDescent="0.2">
      <c r="A11" s="81" t="s">
        <v>31</v>
      </c>
      <c r="B11" s="42" t="s">
        <v>244</v>
      </c>
      <c r="C11" s="43" t="s">
        <v>99</v>
      </c>
      <c r="D11" s="49">
        <v>0</v>
      </c>
      <c r="E11" s="43"/>
      <c r="F11" s="42" t="s">
        <v>102</v>
      </c>
      <c r="G11" s="43"/>
      <c r="H11" s="43"/>
      <c r="I11" s="44">
        <v>42170</v>
      </c>
      <c r="J11" s="50">
        <f t="shared" si="1"/>
        <v>42061</v>
      </c>
      <c r="K11" s="43" t="s">
        <v>215</v>
      </c>
      <c r="L11" s="43">
        <v>2015</v>
      </c>
      <c r="M11" s="43" t="s">
        <v>293</v>
      </c>
      <c r="N11" s="42">
        <v>73</v>
      </c>
      <c r="O11" s="42">
        <v>4.07</v>
      </c>
      <c r="P11" s="42">
        <v>3.56</v>
      </c>
      <c r="Q11" s="9">
        <v>1.5</v>
      </c>
      <c r="R11" s="9">
        <v>7.6000000000000004E-4</v>
      </c>
      <c r="S11" s="43">
        <v>105.95</v>
      </c>
      <c r="T11" s="43">
        <v>507.00599999999997</v>
      </c>
      <c r="U11" s="43">
        <v>465.80200000000002</v>
      </c>
      <c r="V11" s="43">
        <v>426.22800000000001</v>
      </c>
      <c r="W11" s="43">
        <v>387.06599999999997</v>
      </c>
      <c r="X11" s="43">
        <v>94</v>
      </c>
      <c r="Y11" s="43">
        <v>79</v>
      </c>
      <c r="Z11" s="43">
        <v>64</v>
      </c>
      <c r="AA11" s="43">
        <v>2.7930666666666673</v>
      </c>
      <c r="AB11" s="43">
        <v>0.26552655682803622</v>
      </c>
      <c r="AC11" s="43">
        <v>2.7033000000000005</v>
      </c>
      <c r="AD11" s="43">
        <v>0.31102923135714694</v>
      </c>
      <c r="AE11" s="43">
        <v>2.6685777777777773</v>
      </c>
      <c r="AF11" s="43">
        <v>0.34824067493153199</v>
      </c>
      <c r="AG11" s="43"/>
      <c r="AH11" s="43"/>
      <c r="AI11" s="43">
        <v>209.14</v>
      </c>
      <c r="AJ11" s="43">
        <v>112.952</v>
      </c>
      <c r="AK11" s="43">
        <v>231.73500000000001</v>
      </c>
      <c r="AL11" s="43">
        <v>112.952</v>
      </c>
      <c r="AM11" s="43"/>
      <c r="AN11" s="43"/>
      <c r="AO11" s="43"/>
      <c r="AP11" s="43">
        <v>96.187999999999988</v>
      </c>
      <c r="AQ11" s="43"/>
      <c r="AR11" s="43"/>
      <c r="AS11" s="43"/>
      <c r="AT11" s="43">
        <v>297.86599999999999</v>
      </c>
      <c r="AU11" s="43">
        <v>109</v>
      </c>
      <c r="AV11" s="43">
        <v>2.7308611111111127</v>
      </c>
      <c r="AW11" s="43">
        <v>0.42702593452141452</v>
      </c>
      <c r="AX11" s="43"/>
      <c r="AY11" s="43"/>
      <c r="AZ11" s="43"/>
      <c r="BA11" s="43"/>
      <c r="BB11" s="43"/>
      <c r="BC11" s="43"/>
      <c r="BD11" s="43"/>
      <c r="BE11" s="43"/>
      <c r="BF11" s="43"/>
      <c r="BG11" s="43"/>
      <c r="BH11" s="43"/>
      <c r="BI11" s="43"/>
      <c r="BJ11" s="43"/>
      <c r="BK11" s="43"/>
      <c r="BL11" s="43">
        <f t="shared" si="17"/>
        <v>109</v>
      </c>
      <c r="BM11" s="43"/>
      <c r="BN11" s="43">
        <v>1</v>
      </c>
      <c r="BO11" s="43">
        <v>0</v>
      </c>
      <c r="BP11" s="43" t="s">
        <v>220</v>
      </c>
      <c r="BQ11" s="43">
        <v>1</v>
      </c>
      <c r="BR11" s="43">
        <v>0</v>
      </c>
      <c r="BS11" s="43" t="s">
        <v>219</v>
      </c>
      <c r="BT11" s="43">
        <v>1</v>
      </c>
      <c r="BU11" s="45">
        <f t="shared" si="2"/>
        <v>3.6590838000000012</v>
      </c>
      <c r="BV11" s="45">
        <f t="shared" si="3"/>
        <v>2.3966732000000004</v>
      </c>
      <c r="BW11" s="45">
        <f t="shared" si="4"/>
        <v>1.1474053999999985</v>
      </c>
      <c r="BX11" s="45">
        <f t="shared" si="18"/>
        <v>3.6590838000000012</v>
      </c>
      <c r="BY11" s="45">
        <f t="shared" si="19"/>
        <v>2.3966732000000004</v>
      </c>
      <c r="BZ11" s="45">
        <f t="shared" si="20"/>
        <v>1.1474053999999985</v>
      </c>
      <c r="CA11" s="45">
        <f t="shared" si="21"/>
        <v>0.41091619999999907</v>
      </c>
      <c r="CB11" s="45">
        <f t="shared" si="22"/>
        <v>1.6733267999999999</v>
      </c>
      <c r="CC11" s="45">
        <f t="shared" si="23"/>
        <v>2.9225946000000018</v>
      </c>
      <c r="CD11" s="45">
        <f t="shared" si="24"/>
        <v>2.739441333333327E-2</v>
      </c>
      <c r="CE11" s="45">
        <f t="shared" si="25"/>
        <v>5.5777559999999997E-2</v>
      </c>
      <c r="CF11" s="45">
        <f t="shared" si="26"/>
        <v>6.4946546666666702E-2</v>
      </c>
      <c r="CG11" s="45">
        <f t="shared" si="7"/>
        <v>67.406005377554678</v>
      </c>
      <c r="CH11" s="45">
        <f t="shared" si="8"/>
        <v>62.033305076888439</v>
      </c>
      <c r="CI11" s="45">
        <f t="shared" si="9"/>
        <v>56.716539291911147</v>
      </c>
      <c r="CJ11" s="45">
        <f t="shared" si="27"/>
        <v>3.8080458469648617</v>
      </c>
      <c r="CK11" s="45">
        <f t="shared" si="28"/>
        <v>2.9618455496099303</v>
      </c>
      <c r="CL11" s="45">
        <f t="shared" si="29"/>
        <v>2.1244549384760054</v>
      </c>
      <c r="CM11" s="45">
        <f t="shared" si="30"/>
        <v>0.26195415303513858</v>
      </c>
      <c r="CN11" s="45">
        <f t="shared" si="31"/>
        <v>1.10815445039007</v>
      </c>
      <c r="CO11" s="45">
        <f t="shared" si="32"/>
        <v>1.9455450615239949</v>
      </c>
      <c r="CP11" s="45">
        <f t="shared" si="33"/>
        <v>1.7463610202342571E-2</v>
      </c>
      <c r="CQ11" s="45">
        <f t="shared" si="34"/>
        <v>3.6938481679668997E-2</v>
      </c>
      <c r="CR11" s="45">
        <f t="shared" si="35"/>
        <v>4.3234334700533221E-2</v>
      </c>
      <c r="CS11" s="45">
        <f t="shared" si="11"/>
        <v>66.088456191839938</v>
      </c>
      <c r="CT11" s="45">
        <f t="shared" si="12"/>
        <v>59.450327984284215</v>
      </c>
      <c r="CU11" s="45">
        <f t="shared" si="13"/>
        <v>52.881308505224794</v>
      </c>
      <c r="CV11" s="45">
        <f t="shared" si="36"/>
        <v>3.6005318502147903</v>
      </c>
      <c r="CW11" s="45">
        <f t="shared" si="37"/>
        <v>2.5550266575247642</v>
      </c>
      <c r="CX11" s="45">
        <f t="shared" si="38"/>
        <v>1.5204060895729059</v>
      </c>
      <c r="CY11" s="45">
        <f t="shared" si="39"/>
        <v>0.46946814978521001</v>
      </c>
      <c r="CZ11" s="45">
        <f t="shared" si="40"/>
        <v>1.5149733424752361</v>
      </c>
      <c r="DA11" s="45">
        <f t="shared" si="41"/>
        <v>2.5495939104270944</v>
      </c>
      <c r="DB11" s="45">
        <f t="shared" si="42"/>
        <v>3.1297876652347331E-2</v>
      </c>
      <c r="DC11" s="45">
        <f t="shared" si="43"/>
        <v>5.0499111415841201E-2</v>
      </c>
      <c r="DD11" s="45">
        <f t="shared" si="44"/>
        <v>5.6657642453935432E-2</v>
      </c>
    </row>
    <row r="12" spans="1:108" x14ac:dyDescent="0.2">
      <c r="A12" s="81" t="s">
        <v>32</v>
      </c>
      <c r="B12" s="42" t="s">
        <v>244</v>
      </c>
      <c r="C12" s="43" t="s">
        <v>99</v>
      </c>
      <c r="D12" s="49">
        <v>0</v>
      </c>
      <c r="E12" s="43"/>
      <c r="F12" s="42" t="s">
        <v>102</v>
      </c>
      <c r="G12" s="43"/>
      <c r="H12" s="43"/>
      <c r="I12" s="44">
        <v>42170</v>
      </c>
      <c r="J12" s="50">
        <f t="shared" si="1"/>
        <v>42077</v>
      </c>
      <c r="K12" s="43" t="s">
        <v>215</v>
      </c>
      <c r="L12" s="43">
        <v>2015</v>
      </c>
      <c r="M12" s="43" t="s">
        <v>293</v>
      </c>
      <c r="N12" s="42">
        <v>66</v>
      </c>
      <c r="O12" s="42">
        <v>3.55</v>
      </c>
      <c r="P12" s="42">
        <v>3.36</v>
      </c>
      <c r="Q12" s="9">
        <v>1.55</v>
      </c>
      <c r="R12" s="9">
        <v>7.3999999999999999E-4</v>
      </c>
      <c r="S12" s="43">
        <v>100.08</v>
      </c>
      <c r="T12" s="43">
        <v>466.93299999999999</v>
      </c>
      <c r="U12" s="43">
        <v>422.44099999999997</v>
      </c>
      <c r="V12" s="43">
        <v>377.041</v>
      </c>
      <c r="W12" s="43">
        <v>336.59699999999998</v>
      </c>
      <c r="X12" s="43">
        <v>78</v>
      </c>
      <c r="Y12" s="43">
        <v>63</v>
      </c>
      <c r="Z12" s="43">
        <v>48</v>
      </c>
      <c r="AA12" s="43">
        <v>3.0033333333333343</v>
      </c>
      <c r="AB12" s="43">
        <v>0.38498416788720585</v>
      </c>
      <c r="AC12" s="43">
        <v>2.9881333333333329</v>
      </c>
      <c r="AD12" s="43">
        <v>0.35397396488456001</v>
      </c>
      <c r="AE12" s="43">
        <v>2.8977777777777773</v>
      </c>
      <c r="AF12" s="43">
        <v>0.38800028636873823</v>
      </c>
      <c r="AG12" s="43"/>
      <c r="AH12" s="43"/>
      <c r="AI12" s="43">
        <v>204.37700000000001</v>
      </c>
      <c r="AJ12" s="43">
        <v>116.61499999999999</v>
      </c>
      <c r="AK12" s="43">
        <v>226.64099999999999</v>
      </c>
      <c r="AL12" s="43">
        <v>116.61499999999999</v>
      </c>
      <c r="AM12" s="43"/>
      <c r="AN12" s="43"/>
      <c r="AO12" s="43"/>
      <c r="AP12" s="43">
        <v>87.762000000000015</v>
      </c>
      <c r="AQ12" s="43"/>
      <c r="AR12" s="43"/>
      <c r="AS12" s="43"/>
      <c r="AT12" s="43">
        <v>262.55599999999998</v>
      </c>
      <c r="AU12" s="43">
        <v>93</v>
      </c>
      <c r="AV12" s="43">
        <v>2.8203804347826082</v>
      </c>
      <c r="AW12" s="43">
        <v>0.37708243312469547</v>
      </c>
      <c r="AX12" s="43"/>
      <c r="AY12" s="43"/>
      <c r="AZ12" s="43"/>
      <c r="BA12" s="43"/>
      <c r="BB12" s="43"/>
      <c r="BC12" s="43"/>
      <c r="BD12" s="43"/>
      <c r="BE12" s="43"/>
      <c r="BF12" s="43"/>
      <c r="BG12" s="43"/>
      <c r="BH12" s="43"/>
      <c r="BI12" s="43"/>
      <c r="BJ12" s="43"/>
      <c r="BK12" s="43"/>
      <c r="BL12" s="43">
        <f t="shared" si="17"/>
        <v>93</v>
      </c>
      <c r="BM12" s="43" t="s">
        <v>253</v>
      </c>
      <c r="BN12" s="43">
        <v>1</v>
      </c>
      <c r="BO12" s="43">
        <v>0</v>
      </c>
      <c r="BP12" s="43" t="s">
        <v>220</v>
      </c>
      <c r="BQ12" s="43">
        <v>1</v>
      </c>
      <c r="BR12" s="43">
        <v>0</v>
      </c>
      <c r="BS12" s="43" t="s">
        <v>219</v>
      </c>
      <c r="BT12" s="43">
        <v>1</v>
      </c>
      <c r="BU12" s="45">
        <f t="shared" si="2"/>
        <v>2.2758678999999997</v>
      </c>
      <c r="BV12" s="45">
        <f t="shared" si="3"/>
        <v>0.82760790000000028</v>
      </c>
      <c r="BW12" s="45">
        <f t="shared" si="4"/>
        <v>-0.46255570000000112</v>
      </c>
      <c r="BX12" s="45">
        <f t="shared" si="18"/>
        <v>2.2758678999999997</v>
      </c>
      <c r="BY12" s="45">
        <f t="shared" si="19"/>
        <v>0.82760790000000028</v>
      </c>
      <c r="BZ12" s="45" t="str">
        <f t="shared" si="20"/>
        <v>0.4</v>
      </c>
      <c r="CA12" s="45">
        <f t="shared" si="21"/>
        <v>1.2741321000000001</v>
      </c>
      <c r="CB12" s="45">
        <f t="shared" si="22"/>
        <v>2.7223920999999995</v>
      </c>
      <c r="CC12" s="45">
        <f t="shared" si="23"/>
        <v>3.15</v>
      </c>
      <c r="CD12" s="45">
        <f t="shared" si="24"/>
        <v>8.4942140000000013E-2</v>
      </c>
      <c r="CE12" s="45">
        <f t="shared" si="25"/>
        <v>9.0746403333333323E-2</v>
      </c>
      <c r="CF12" s="45">
        <f t="shared" si="26"/>
        <v>6.9999999999999993E-2</v>
      </c>
      <c r="CG12" s="45">
        <f t="shared" si="7"/>
        <v>60.224531637160538</v>
      </c>
      <c r="CH12" s="45">
        <f t="shared" si="8"/>
        <v>54.331196573038639</v>
      </c>
      <c r="CI12" s="45">
        <f t="shared" si="9"/>
        <v>49.081195618559647</v>
      </c>
      <c r="CJ12" s="45">
        <f t="shared" si="27"/>
        <v>2.6769637328527844</v>
      </c>
      <c r="CK12" s="45">
        <f t="shared" si="28"/>
        <v>1.7487634602535858</v>
      </c>
      <c r="CL12" s="45">
        <f t="shared" si="29"/>
        <v>0.92188830992314497</v>
      </c>
      <c r="CM12" s="45">
        <f t="shared" si="30"/>
        <v>0.87303626714721538</v>
      </c>
      <c r="CN12" s="45">
        <f t="shared" si="31"/>
        <v>1.8012365397464141</v>
      </c>
      <c r="CO12" s="45">
        <f t="shared" si="32"/>
        <v>2.6281116900768549</v>
      </c>
      <c r="CP12" s="45">
        <f t="shared" si="33"/>
        <v>5.8202417809814361E-2</v>
      </c>
      <c r="CQ12" s="45">
        <f t="shared" si="34"/>
        <v>6.0041217991547137E-2</v>
      </c>
      <c r="CR12" s="45">
        <f t="shared" si="35"/>
        <v>5.8402482001707882E-2</v>
      </c>
      <c r="CS12" s="45">
        <f t="shared" si="11"/>
        <v>58.563433854535873</v>
      </c>
      <c r="CT12" s="45">
        <f t="shared" si="12"/>
        <v>50.975101053041875</v>
      </c>
      <c r="CU12" s="45">
        <f t="shared" si="13"/>
        <v>44.215133391728578</v>
      </c>
      <c r="CV12" s="45">
        <f t="shared" si="36"/>
        <v>2.4153408320893996</v>
      </c>
      <c r="CW12" s="45">
        <f t="shared" si="37"/>
        <v>1.2201784158540958</v>
      </c>
      <c r="CX12" s="45">
        <f t="shared" si="38"/>
        <v>0.15548350919725173</v>
      </c>
      <c r="CY12" s="45">
        <f t="shared" si="39"/>
        <v>1.1346591679106002</v>
      </c>
      <c r="CZ12" s="45">
        <f t="shared" si="40"/>
        <v>2.329821584145904</v>
      </c>
      <c r="DA12" s="45">
        <f t="shared" si="41"/>
        <v>3.3945164908027481</v>
      </c>
      <c r="DB12" s="45">
        <f t="shared" si="42"/>
        <v>7.5643944527373344E-2</v>
      </c>
      <c r="DC12" s="45">
        <f t="shared" si="43"/>
        <v>7.7660719471530137E-2</v>
      </c>
      <c r="DD12" s="45">
        <f t="shared" si="44"/>
        <v>7.5433699795616621E-2</v>
      </c>
    </row>
    <row r="13" spans="1:108" x14ac:dyDescent="0.2">
      <c r="A13" s="81" t="s">
        <v>33</v>
      </c>
      <c r="B13" s="42" t="s">
        <v>244</v>
      </c>
      <c r="C13" s="43" t="s">
        <v>99</v>
      </c>
      <c r="D13" s="49">
        <v>0</v>
      </c>
      <c r="E13" s="43"/>
      <c r="F13" s="42" t="s">
        <v>102</v>
      </c>
      <c r="G13" s="43"/>
      <c r="H13" s="43"/>
      <c r="I13" s="44">
        <v>42170</v>
      </c>
      <c r="J13" s="50">
        <f t="shared" si="1"/>
        <v>42099</v>
      </c>
      <c r="K13" s="43" t="s">
        <v>215</v>
      </c>
      <c r="L13" s="43">
        <v>2015</v>
      </c>
      <c r="M13" s="43" t="s">
        <v>293</v>
      </c>
      <c r="N13" s="42">
        <v>56</v>
      </c>
      <c r="O13" s="42">
        <v>1.71</v>
      </c>
      <c r="P13" s="42">
        <v>1.44</v>
      </c>
      <c r="Q13" s="9">
        <v>1.4</v>
      </c>
      <c r="R13" s="9">
        <v>5.6999999999999998E-4</v>
      </c>
      <c r="S13" s="43">
        <v>105.73</v>
      </c>
      <c r="T13" s="43">
        <v>400.15499999999997</v>
      </c>
      <c r="U13" s="43">
        <v>363.76100000000002</v>
      </c>
      <c r="V13" s="43">
        <v>323.86</v>
      </c>
      <c r="W13" s="43">
        <v>284.13499999999999</v>
      </c>
      <c r="X13" s="43">
        <v>56</v>
      </c>
      <c r="Y13" s="43">
        <v>41</v>
      </c>
      <c r="Z13" s="43">
        <v>26</v>
      </c>
      <c r="AA13" s="43">
        <v>2.4318</v>
      </c>
      <c r="AB13" s="43">
        <v>0.35684354314701433</v>
      </c>
      <c r="AC13" s="43">
        <v>2.5692666666666666</v>
      </c>
      <c r="AD13" s="43">
        <v>0.33592424570217155</v>
      </c>
      <c r="AE13" s="43">
        <v>2.5956000000000001</v>
      </c>
      <c r="AF13" s="43">
        <v>0.28899342553074869</v>
      </c>
      <c r="AG13" s="43"/>
      <c r="AH13" s="43"/>
      <c r="AI13" s="43">
        <v>203.953</v>
      </c>
      <c r="AJ13" s="43">
        <v>115.73099999999999</v>
      </c>
      <c r="AK13" s="43">
        <v>223.29</v>
      </c>
      <c r="AL13" s="43">
        <v>115.73099999999999</v>
      </c>
      <c r="AM13" s="43"/>
      <c r="AN13" s="43"/>
      <c r="AO13" s="43"/>
      <c r="AP13" s="43">
        <v>88.222000000000008</v>
      </c>
      <c r="AQ13" s="43"/>
      <c r="AR13" s="43"/>
      <c r="AS13" s="43"/>
      <c r="AT13" s="43">
        <v>196.20199999999997</v>
      </c>
      <c r="AU13" s="43">
        <v>71</v>
      </c>
      <c r="AV13" s="43">
        <v>2.7726999999999991</v>
      </c>
      <c r="AW13" s="43">
        <v>0.39615724260647822</v>
      </c>
      <c r="AX13" s="43"/>
      <c r="AY13" s="43"/>
      <c r="AZ13" s="43"/>
      <c r="BA13" s="43"/>
      <c r="BB13" s="43"/>
      <c r="BC13" s="43"/>
      <c r="BD13" s="43"/>
      <c r="BE13" s="43"/>
      <c r="BF13" s="43"/>
      <c r="BG13" s="43"/>
      <c r="BH13" s="43"/>
      <c r="BI13" s="43"/>
      <c r="BJ13" s="43"/>
      <c r="BK13" s="43"/>
      <c r="BL13" s="43">
        <f t="shared" si="17"/>
        <v>71</v>
      </c>
      <c r="BM13" s="43"/>
      <c r="BN13" s="43">
        <v>1</v>
      </c>
      <c r="BO13" s="43">
        <v>0</v>
      </c>
      <c r="BP13" s="43" t="s">
        <v>220</v>
      </c>
      <c r="BQ13" s="43">
        <v>1</v>
      </c>
      <c r="BR13" s="43">
        <v>0</v>
      </c>
      <c r="BS13" s="43" t="s">
        <v>219</v>
      </c>
      <c r="BT13" s="43">
        <v>1</v>
      </c>
      <c r="BU13" s="45">
        <f t="shared" si="2"/>
        <v>0.40397590000000072</v>
      </c>
      <c r="BV13" s="45">
        <f t="shared" si="3"/>
        <v>-0.86886599999999881</v>
      </c>
      <c r="BW13" s="45">
        <f t="shared" si="4"/>
        <v>-2.1360934999999994</v>
      </c>
      <c r="BX13" s="45">
        <f t="shared" si="18"/>
        <v>0.40397590000000072</v>
      </c>
      <c r="BY13" s="45" t="str">
        <f t="shared" si="19"/>
        <v>0.4</v>
      </c>
      <c r="BZ13" s="45" t="str">
        <f t="shared" si="20"/>
        <v>0.4</v>
      </c>
      <c r="CA13" s="45">
        <f t="shared" si="21"/>
        <v>1.3060240999999992</v>
      </c>
      <c r="CB13" s="45">
        <f t="shared" si="22"/>
        <v>1.31</v>
      </c>
      <c r="CC13" s="45">
        <f t="shared" si="23"/>
        <v>1.31</v>
      </c>
      <c r="CD13" s="45">
        <f t="shared" si="24"/>
        <v>8.7068273333333279E-2</v>
      </c>
      <c r="CE13" s="45">
        <f t="shared" si="25"/>
        <v>4.3666666666666666E-2</v>
      </c>
      <c r="CF13" s="45">
        <f t="shared" si="26"/>
        <v>2.9111111111111112E-2</v>
      </c>
      <c r="CG13" s="45">
        <f t="shared" si="7"/>
        <v>51.524066719618752</v>
      </c>
      <c r="CH13" s="45">
        <f t="shared" si="8"/>
        <v>46.616823387737327</v>
      </c>
      <c r="CI13" s="45">
        <f t="shared" si="9"/>
        <v>41.731225498987932</v>
      </c>
      <c r="CJ13" s="45">
        <f t="shared" si="27"/>
        <v>1.3066405083399539</v>
      </c>
      <c r="CK13" s="45">
        <f t="shared" si="28"/>
        <v>0.53374968356862951</v>
      </c>
      <c r="CL13" s="45">
        <f t="shared" si="29"/>
        <v>-0.23573198390940053</v>
      </c>
      <c r="CM13" s="45">
        <f t="shared" si="30"/>
        <v>0.40335949166004603</v>
      </c>
      <c r="CN13" s="45">
        <f t="shared" si="31"/>
        <v>1.1762503164313705</v>
      </c>
      <c r="CO13" s="45">
        <f t="shared" si="32"/>
        <v>1.9457319839094005</v>
      </c>
      <c r="CP13" s="45">
        <f t="shared" si="33"/>
        <v>2.6890632777336401E-2</v>
      </c>
      <c r="CQ13" s="45">
        <f t="shared" si="34"/>
        <v>3.9208343881045681E-2</v>
      </c>
      <c r="CR13" s="45">
        <f t="shared" si="35"/>
        <v>4.3238488531320014E-2</v>
      </c>
      <c r="CS13" s="45">
        <f t="shared" si="11"/>
        <v>49.811323787032528</v>
      </c>
      <c r="CT13" s="45">
        <f t="shared" si="12"/>
        <v>43.026294123527137</v>
      </c>
      <c r="CU13" s="45">
        <f t="shared" si="13"/>
        <v>36.271192662843148</v>
      </c>
      <c r="CV13" s="45">
        <f t="shared" si="36"/>
        <v>1.036883496457623</v>
      </c>
      <c r="CW13" s="45">
        <f t="shared" si="37"/>
        <v>-3.1758675544475423E-2</v>
      </c>
      <c r="CX13" s="45">
        <f t="shared" si="38"/>
        <v>-1.0956871556022039</v>
      </c>
      <c r="CY13" s="45">
        <f t="shared" si="39"/>
        <v>0.67311650354237695</v>
      </c>
      <c r="CZ13" s="45">
        <f t="shared" si="40"/>
        <v>1.7417586755444754</v>
      </c>
      <c r="DA13" s="45">
        <f t="shared" si="41"/>
        <v>2.8056871556022038</v>
      </c>
      <c r="DB13" s="45">
        <f t="shared" si="42"/>
        <v>4.4874433569491799E-2</v>
      </c>
      <c r="DC13" s="45">
        <f t="shared" si="43"/>
        <v>5.8058622518149181E-2</v>
      </c>
      <c r="DD13" s="45">
        <f t="shared" si="44"/>
        <v>6.2348603457826751E-2</v>
      </c>
    </row>
    <row r="14" spans="1:108" x14ac:dyDescent="0.2">
      <c r="A14" s="81" t="s">
        <v>34</v>
      </c>
      <c r="B14" s="42" t="s">
        <v>244</v>
      </c>
      <c r="C14" s="43" t="s">
        <v>99</v>
      </c>
      <c r="D14" s="49">
        <v>0</v>
      </c>
      <c r="E14" s="43"/>
      <c r="F14" s="42" t="s">
        <v>102</v>
      </c>
      <c r="G14" s="43"/>
      <c r="H14" s="43"/>
      <c r="I14" s="44">
        <v>42170</v>
      </c>
      <c r="J14" s="50">
        <f t="shared" si="1"/>
        <v>42078</v>
      </c>
      <c r="K14" s="43" t="s">
        <v>215</v>
      </c>
      <c r="L14" s="43">
        <v>2015</v>
      </c>
      <c r="M14" s="43" t="s">
        <v>293</v>
      </c>
      <c r="N14" s="42">
        <v>65</v>
      </c>
      <c r="O14" s="42">
        <v>2.97</v>
      </c>
      <c r="P14" s="42">
        <v>2.97</v>
      </c>
      <c r="Q14" s="9">
        <v>1.5</v>
      </c>
      <c r="R14" s="9">
        <v>7.1000000000000002E-4</v>
      </c>
      <c r="S14" s="43">
        <v>105.39</v>
      </c>
      <c r="T14" s="43">
        <v>463.65300000000002</v>
      </c>
      <c r="U14" s="43">
        <v>426.05900000000003</v>
      </c>
      <c r="V14" s="43">
        <v>385.86700000000002</v>
      </c>
      <c r="W14" s="43">
        <v>347.98700000000002</v>
      </c>
      <c r="X14" s="43">
        <v>77</v>
      </c>
      <c r="Y14" s="43">
        <v>62</v>
      </c>
      <c r="Z14" s="43">
        <v>47</v>
      </c>
      <c r="AA14" s="43">
        <v>2.529066666666667</v>
      </c>
      <c r="AB14" s="43">
        <v>0.22555786925078095</v>
      </c>
      <c r="AC14" s="43">
        <v>2.5926</v>
      </c>
      <c r="AD14" s="43">
        <v>0.25783750563163771</v>
      </c>
      <c r="AE14" s="43">
        <v>2.5884666666666676</v>
      </c>
      <c r="AF14" s="43">
        <v>0.25511286272407496</v>
      </c>
      <c r="AG14" s="43"/>
      <c r="AH14" s="43"/>
      <c r="AI14" s="43">
        <v>209.29599999999999</v>
      </c>
      <c r="AJ14" s="43">
        <v>102.492</v>
      </c>
      <c r="AK14" s="43">
        <v>229.536</v>
      </c>
      <c r="AL14" s="43">
        <v>102.492</v>
      </c>
      <c r="AM14" s="43"/>
      <c r="AN14" s="43"/>
      <c r="AO14" s="43"/>
      <c r="AP14" s="43">
        <v>106.80399999999999</v>
      </c>
      <c r="AQ14" s="43"/>
      <c r="AR14" s="43"/>
      <c r="AS14" s="43"/>
      <c r="AT14" s="43">
        <v>254.35700000000003</v>
      </c>
      <c r="AU14" s="43">
        <v>92</v>
      </c>
      <c r="AV14" s="43">
        <v>2.76456043956044</v>
      </c>
      <c r="AW14" s="43">
        <v>0.35361329188161833</v>
      </c>
      <c r="AX14" s="43"/>
      <c r="AY14" s="43"/>
      <c r="AZ14" s="43"/>
      <c r="BA14" s="43"/>
      <c r="BB14" s="43"/>
      <c r="BC14" s="43"/>
      <c r="BD14" s="43"/>
      <c r="BE14" s="43"/>
      <c r="BF14" s="43"/>
      <c r="BG14" s="43"/>
      <c r="BH14" s="43"/>
      <c r="BI14" s="43"/>
      <c r="BJ14" s="43"/>
      <c r="BK14" s="43"/>
      <c r="BL14" s="43">
        <f t="shared" si="17"/>
        <v>92</v>
      </c>
      <c r="BM14" s="43" t="s">
        <v>253</v>
      </c>
      <c r="BN14" s="43">
        <v>1</v>
      </c>
      <c r="BO14" s="43">
        <v>0</v>
      </c>
      <c r="BP14" s="43" t="s">
        <v>220</v>
      </c>
      <c r="BQ14" s="43">
        <v>1</v>
      </c>
      <c r="BR14" s="43">
        <v>0</v>
      </c>
      <c r="BS14" s="43" t="s">
        <v>219</v>
      </c>
      <c r="BT14" s="43">
        <v>1</v>
      </c>
      <c r="BU14" s="45">
        <f t="shared" si="2"/>
        <v>2.3912820999999997</v>
      </c>
      <c r="BV14" s="45">
        <f t="shared" si="3"/>
        <v>1.1091572999999997</v>
      </c>
      <c r="BW14" s="45">
        <f t="shared" si="4"/>
        <v>-9.9214699999999212E-2</v>
      </c>
      <c r="BX14" s="45">
        <f t="shared" si="18"/>
        <v>2.3912820999999997</v>
      </c>
      <c r="BY14" s="45">
        <f t="shared" si="19"/>
        <v>1.1091572999999997</v>
      </c>
      <c r="BZ14" s="45" t="str">
        <f t="shared" si="20"/>
        <v>0.4</v>
      </c>
      <c r="CA14" s="45">
        <f t="shared" si="21"/>
        <v>0.57871790000000045</v>
      </c>
      <c r="CB14" s="45">
        <f t="shared" si="22"/>
        <v>1.8608427000000005</v>
      </c>
      <c r="CC14" s="45">
        <f t="shared" si="23"/>
        <v>2.5700000000000003</v>
      </c>
      <c r="CD14" s="45">
        <f t="shared" si="24"/>
        <v>3.8581193333333361E-2</v>
      </c>
      <c r="CE14" s="45">
        <f t="shared" si="25"/>
        <v>6.2028090000000015E-2</v>
      </c>
      <c r="CF14" s="45">
        <f t="shared" si="26"/>
        <v>5.7111111111111119E-2</v>
      </c>
      <c r="CG14" s="45">
        <f t="shared" si="7"/>
        <v>60.20341938502105</v>
      </c>
      <c r="CH14" s="45">
        <f t="shared" si="8"/>
        <v>55.075362565389362</v>
      </c>
      <c r="CI14" s="45">
        <f t="shared" si="9"/>
        <v>50.242291498320078</v>
      </c>
      <c r="CJ14" s="45">
        <f t="shared" si="27"/>
        <v>2.6736385531408162</v>
      </c>
      <c r="CK14" s="45">
        <f t="shared" si="28"/>
        <v>1.8659696040488241</v>
      </c>
      <c r="CL14" s="45">
        <f t="shared" si="29"/>
        <v>1.1047609109854122</v>
      </c>
      <c r="CM14" s="45">
        <f t="shared" si="30"/>
        <v>0.29636144685918397</v>
      </c>
      <c r="CN14" s="45">
        <f t="shared" si="31"/>
        <v>1.1040303959511761</v>
      </c>
      <c r="CO14" s="45">
        <f t="shared" si="32"/>
        <v>1.865239089014588</v>
      </c>
      <c r="CP14" s="45">
        <f t="shared" si="33"/>
        <v>1.9757429790612267E-2</v>
      </c>
      <c r="CQ14" s="45">
        <f t="shared" si="34"/>
        <v>3.6801013198372541E-2</v>
      </c>
      <c r="CR14" s="45">
        <f t="shared" si="35"/>
        <v>4.1449757533657511E-2</v>
      </c>
      <c r="CS14" s="45">
        <f t="shared" si="11"/>
        <v>58.753022777810131</v>
      </c>
      <c r="CT14" s="45">
        <f t="shared" si="12"/>
        <v>52.074337122805204</v>
      </c>
      <c r="CU14" s="45">
        <f t="shared" si="13"/>
        <v>45.779835415709599</v>
      </c>
      <c r="CV14" s="45">
        <f t="shared" si="36"/>
        <v>2.4452010875050965</v>
      </c>
      <c r="CW14" s="45">
        <f t="shared" si="37"/>
        <v>1.3933080968418201</v>
      </c>
      <c r="CX14" s="45">
        <f t="shared" si="38"/>
        <v>0.40192407797426188</v>
      </c>
      <c r="CY14" s="45">
        <f t="shared" si="39"/>
        <v>0.52479891249490374</v>
      </c>
      <c r="CZ14" s="45">
        <f t="shared" si="40"/>
        <v>1.5766919031581801</v>
      </c>
      <c r="DA14" s="45">
        <f t="shared" si="41"/>
        <v>2.5680759220257383</v>
      </c>
      <c r="DB14" s="45">
        <f t="shared" si="42"/>
        <v>3.4986594166326913E-2</v>
      </c>
      <c r="DC14" s="45">
        <f t="shared" si="43"/>
        <v>5.2556396771939337E-2</v>
      </c>
      <c r="DD14" s="45">
        <f t="shared" si="44"/>
        <v>5.7068353822794182E-2</v>
      </c>
    </row>
    <row r="15" spans="1:108" x14ac:dyDescent="0.2">
      <c r="A15" s="81" t="s">
        <v>35</v>
      </c>
      <c r="B15" s="42" t="s">
        <v>244</v>
      </c>
      <c r="C15" s="43" t="s">
        <v>99</v>
      </c>
      <c r="D15" s="49">
        <v>0</v>
      </c>
      <c r="E15" s="43"/>
      <c r="F15" s="42" t="s">
        <v>102</v>
      </c>
      <c r="G15" s="43"/>
      <c r="H15" s="43"/>
      <c r="I15" s="44">
        <v>42170</v>
      </c>
      <c r="J15" s="50">
        <f t="shared" si="1"/>
        <v>42067</v>
      </c>
      <c r="K15" s="43" t="s">
        <v>215</v>
      </c>
      <c r="L15" s="43">
        <v>2015</v>
      </c>
      <c r="M15" s="43" t="s">
        <v>293</v>
      </c>
      <c r="N15" s="42">
        <v>66</v>
      </c>
      <c r="O15" s="42">
        <v>2.77</v>
      </c>
      <c r="P15" s="42">
        <v>2.4</v>
      </c>
      <c r="Q15" s="9">
        <v>1.45</v>
      </c>
      <c r="R15" s="9">
        <v>7.2999999999999996E-4</v>
      </c>
      <c r="S15" s="43">
        <v>102.78</v>
      </c>
      <c r="T15" s="43">
        <v>488.95400000000001</v>
      </c>
      <c r="U15" s="43">
        <v>446.70299999999997</v>
      </c>
      <c r="V15" s="43">
        <v>403.15699999999998</v>
      </c>
      <c r="W15" s="43">
        <v>363.84</v>
      </c>
      <c r="X15" s="43">
        <v>88</v>
      </c>
      <c r="Y15" s="43">
        <v>73</v>
      </c>
      <c r="Z15" s="43">
        <v>58</v>
      </c>
      <c r="AA15" s="43">
        <v>2.8282666666666669</v>
      </c>
      <c r="AB15" s="43">
        <v>0.34454866267681</v>
      </c>
      <c r="AC15" s="43">
        <v>2.8527666666666667</v>
      </c>
      <c r="AD15" s="43">
        <v>0.31733574989421204</v>
      </c>
      <c r="AE15" s="43">
        <v>2.7746666666666662</v>
      </c>
      <c r="AF15" s="43">
        <v>0.30717628933118452</v>
      </c>
      <c r="AG15" s="43"/>
      <c r="AH15" s="43"/>
      <c r="AI15" s="43">
        <v>200.04</v>
      </c>
      <c r="AJ15" s="43">
        <v>110.69799999999999</v>
      </c>
      <c r="AK15" s="43">
        <v>219.816</v>
      </c>
      <c r="AL15" s="43">
        <v>110.69799999999999</v>
      </c>
      <c r="AM15" s="43"/>
      <c r="AN15" s="43"/>
      <c r="AO15" s="43"/>
      <c r="AP15" s="43">
        <v>89.341999999999999</v>
      </c>
      <c r="AQ15" s="43"/>
      <c r="AR15" s="43"/>
      <c r="AS15" s="43"/>
      <c r="AT15" s="43">
        <v>288.91399999999999</v>
      </c>
      <c r="AU15" s="43">
        <v>103</v>
      </c>
      <c r="AV15" s="43">
        <v>2.8066470588235308</v>
      </c>
      <c r="AW15" s="43">
        <v>0.37994620898744258</v>
      </c>
      <c r="AX15" s="43"/>
      <c r="AY15" s="43"/>
      <c r="AZ15" s="43"/>
      <c r="BA15" s="43"/>
      <c r="BB15" s="43"/>
      <c r="BC15" s="43"/>
      <c r="BD15" s="43"/>
      <c r="BE15" s="43"/>
      <c r="BF15" s="43"/>
      <c r="BG15" s="43"/>
      <c r="BH15" s="43"/>
      <c r="BI15" s="43"/>
      <c r="BJ15" s="43"/>
      <c r="BK15" s="43"/>
      <c r="BL15" s="43">
        <f t="shared" si="17"/>
        <v>103</v>
      </c>
      <c r="BM15" s="43"/>
      <c r="BN15" s="43">
        <v>1</v>
      </c>
      <c r="BO15" s="43">
        <v>0</v>
      </c>
      <c r="BP15" s="43" t="s">
        <v>220</v>
      </c>
      <c r="BQ15" s="43">
        <v>1</v>
      </c>
      <c r="BR15" s="43">
        <v>0</v>
      </c>
      <c r="BS15" s="43" t="s">
        <v>219</v>
      </c>
      <c r="BT15" s="43">
        <v>1</v>
      </c>
      <c r="BU15" s="45">
        <f t="shared" si="2"/>
        <v>3.0498256999999995</v>
      </c>
      <c r="BV15" s="45">
        <f t="shared" si="3"/>
        <v>1.6607082999999996</v>
      </c>
      <c r="BW15" s="45">
        <f t="shared" si="4"/>
        <v>0.40649599999999886</v>
      </c>
      <c r="BX15" s="45">
        <f t="shared" si="18"/>
        <v>3.0498256999999995</v>
      </c>
      <c r="BY15" s="45">
        <f t="shared" si="19"/>
        <v>1.6607082999999996</v>
      </c>
      <c r="BZ15" s="45">
        <f t="shared" si="20"/>
        <v>0.40649599999999886</v>
      </c>
      <c r="CA15" s="45">
        <f t="shared" si="21"/>
        <v>-0.27982569999999951</v>
      </c>
      <c r="CB15" s="45">
        <f t="shared" si="22"/>
        <v>1.1092917000000004</v>
      </c>
      <c r="CC15" s="45">
        <f t="shared" si="23"/>
        <v>2.3635040000000012</v>
      </c>
      <c r="CD15" s="45">
        <f t="shared" si="24"/>
        <v>-1.8655046666666633E-2</v>
      </c>
      <c r="CE15" s="45">
        <f t="shared" si="25"/>
        <v>3.6976390000000012E-2</v>
      </c>
      <c r="CF15" s="45">
        <f t="shared" si="26"/>
        <v>5.2522311111111136E-2</v>
      </c>
      <c r="CG15" s="45">
        <f t="shared" si="7"/>
        <v>60.940784098272893</v>
      </c>
      <c r="CH15" s="45">
        <f t="shared" si="8"/>
        <v>55.726502408925697</v>
      </c>
      <c r="CI15" s="45">
        <f t="shared" si="9"/>
        <v>51.01860930324289</v>
      </c>
      <c r="CJ15" s="45">
        <f t="shared" si="27"/>
        <v>2.7897734954779816</v>
      </c>
      <c r="CK15" s="45">
        <f t="shared" si="28"/>
        <v>1.9685241294057976</v>
      </c>
      <c r="CL15" s="45">
        <f t="shared" si="29"/>
        <v>1.2270309652607549</v>
      </c>
      <c r="CM15" s="45">
        <f t="shared" si="30"/>
        <v>-1.9773495477981573E-2</v>
      </c>
      <c r="CN15" s="45">
        <f t="shared" si="31"/>
        <v>0.80147587059420244</v>
      </c>
      <c r="CO15" s="45">
        <f t="shared" si="32"/>
        <v>1.5429690347392451</v>
      </c>
      <c r="CP15" s="45">
        <f t="shared" si="33"/>
        <v>-1.3182330318654383E-3</v>
      </c>
      <c r="CQ15" s="45">
        <f t="shared" si="34"/>
        <v>2.6715862353140083E-2</v>
      </c>
      <c r="CR15" s="45">
        <f t="shared" si="35"/>
        <v>3.4288200771983225E-2</v>
      </c>
      <c r="CS15" s="45">
        <f t="shared" si="11"/>
        <v>59.256054158468885</v>
      </c>
      <c r="CT15" s="45">
        <f t="shared" si="12"/>
        <v>52.305405283523598</v>
      </c>
      <c r="CU15" s="45">
        <f t="shared" si="13"/>
        <v>46.029773496075293</v>
      </c>
      <c r="CV15" s="45">
        <f t="shared" si="36"/>
        <v>2.5244285299588496</v>
      </c>
      <c r="CW15" s="45">
        <f t="shared" si="37"/>
        <v>1.4297013321549672</v>
      </c>
      <c r="CX15" s="45">
        <f t="shared" si="38"/>
        <v>0.44128932563185863</v>
      </c>
      <c r="CY15" s="45">
        <f t="shared" si="39"/>
        <v>0.24557147004115043</v>
      </c>
      <c r="CZ15" s="45">
        <f t="shared" si="40"/>
        <v>1.3402986678450328</v>
      </c>
      <c r="DA15" s="45">
        <f t="shared" si="41"/>
        <v>2.3287106743681414</v>
      </c>
      <c r="DB15" s="45">
        <f t="shared" si="42"/>
        <v>1.6371431336076697E-2</v>
      </c>
      <c r="DC15" s="45">
        <f t="shared" si="43"/>
        <v>4.4676622261501091E-2</v>
      </c>
      <c r="DD15" s="45">
        <f t="shared" si="44"/>
        <v>5.174912609706981E-2</v>
      </c>
    </row>
    <row r="16" spans="1:108" x14ac:dyDescent="0.2">
      <c r="A16" s="81" t="s">
        <v>59</v>
      </c>
      <c r="B16" s="42" t="s">
        <v>244</v>
      </c>
      <c r="C16" s="43" t="s">
        <v>99</v>
      </c>
      <c r="D16" s="49">
        <v>0</v>
      </c>
      <c r="E16" s="43"/>
      <c r="F16" s="42" t="s">
        <v>106</v>
      </c>
      <c r="G16" s="43"/>
      <c r="H16" s="43"/>
      <c r="I16" s="44">
        <v>42171</v>
      </c>
      <c r="J16" s="50">
        <f t="shared" si="1"/>
        <v>42081</v>
      </c>
      <c r="K16" s="43" t="s">
        <v>215</v>
      </c>
      <c r="L16" s="43">
        <v>2015</v>
      </c>
      <c r="M16" s="43" t="s">
        <v>293</v>
      </c>
      <c r="N16" s="42">
        <v>63</v>
      </c>
      <c r="O16" s="42">
        <v>2.93</v>
      </c>
      <c r="P16" s="42">
        <v>2.68</v>
      </c>
      <c r="Q16" s="9">
        <v>1.6</v>
      </c>
      <c r="R16" s="9">
        <v>7.6999999999999996E-4</v>
      </c>
      <c r="S16" s="43">
        <v>102.99</v>
      </c>
      <c r="T16" s="43">
        <v>462.87299999999999</v>
      </c>
      <c r="U16" s="43">
        <v>426.61099999999999</v>
      </c>
      <c r="V16" s="43">
        <v>385.40800000000002</v>
      </c>
      <c r="W16" s="43">
        <v>345.50299999999999</v>
      </c>
      <c r="X16" s="43">
        <v>75</v>
      </c>
      <c r="Y16" s="43">
        <v>60</v>
      </c>
      <c r="Z16" s="43">
        <v>45</v>
      </c>
      <c r="AA16" s="43">
        <v>2.4395333333333329</v>
      </c>
      <c r="AB16" s="43">
        <v>0.32429128587620182</v>
      </c>
      <c r="AC16" s="43">
        <v>2.5998333333333337</v>
      </c>
      <c r="AD16" s="43">
        <v>0.33241852341986478</v>
      </c>
      <c r="AE16" s="43">
        <v>2.6228888888888888</v>
      </c>
      <c r="AF16" s="43">
        <v>0.30186670916318714</v>
      </c>
      <c r="AG16" s="43"/>
      <c r="AH16" s="43"/>
      <c r="AI16" s="43">
        <v>208.82300000000001</v>
      </c>
      <c r="AJ16" s="43">
        <v>115.072</v>
      </c>
      <c r="AK16" s="43">
        <v>227.45</v>
      </c>
      <c r="AL16" s="43">
        <v>115.072</v>
      </c>
      <c r="AM16" s="43"/>
      <c r="AN16" s="43"/>
      <c r="AO16" s="43"/>
      <c r="AP16" s="43">
        <v>93.751000000000005</v>
      </c>
      <c r="AQ16" s="43"/>
      <c r="AR16" s="43"/>
      <c r="AS16" s="43"/>
      <c r="AT16" s="43">
        <v>254.04999999999998</v>
      </c>
      <c r="AU16" s="43">
        <v>90</v>
      </c>
      <c r="AV16" s="43">
        <v>2.8318876404494389</v>
      </c>
      <c r="AW16" s="43">
        <v>0.35905062438078478</v>
      </c>
      <c r="AX16" s="43"/>
      <c r="AY16" s="43"/>
      <c r="AZ16" s="43"/>
      <c r="BA16" s="43"/>
      <c r="BB16" s="43"/>
      <c r="BC16" s="43"/>
      <c r="BD16" s="43"/>
      <c r="BE16" s="43"/>
      <c r="BF16" s="43"/>
      <c r="BG16" s="43"/>
      <c r="BH16" s="43"/>
      <c r="BI16" s="43"/>
      <c r="BJ16" s="43"/>
      <c r="BK16" s="43"/>
      <c r="BL16" s="43">
        <f t="shared" si="17"/>
        <v>90</v>
      </c>
      <c r="BM16" s="43"/>
      <c r="BN16" s="43">
        <v>1</v>
      </c>
      <c r="BO16" s="43">
        <v>0</v>
      </c>
      <c r="BP16" s="43" t="s">
        <v>220</v>
      </c>
      <c r="BQ16" s="43">
        <v>1</v>
      </c>
      <c r="BR16" s="43">
        <v>0</v>
      </c>
      <c r="BS16" s="43" t="s">
        <v>219</v>
      </c>
      <c r="BT16" s="43">
        <v>1</v>
      </c>
      <c r="BU16" s="45">
        <f t="shared" si="2"/>
        <v>2.4088908999999994</v>
      </c>
      <c r="BV16" s="45">
        <f t="shared" si="3"/>
        <v>1.0945152</v>
      </c>
      <c r="BW16" s="45">
        <f t="shared" si="4"/>
        <v>-0.17845430000000029</v>
      </c>
      <c r="BX16" s="45">
        <f t="shared" si="18"/>
        <v>2.4088908999999994</v>
      </c>
      <c r="BY16" s="45">
        <f t="shared" si="19"/>
        <v>1.0945152</v>
      </c>
      <c r="BZ16" s="45" t="str">
        <f t="shared" si="20"/>
        <v>0.4</v>
      </c>
      <c r="CA16" s="45">
        <f t="shared" si="21"/>
        <v>0.52110910000000077</v>
      </c>
      <c r="CB16" s="45">
        <f t="shared" si="22"/>
        <v>1.8354848000000001</v>
      </c>
      <c r="CC16" s="45">
        <f t="shared" si="23"/>
        <v>2.5300000000000002</v>
      </c>
      <c r="CD16" s="45">
        <f t="shared" si="24"/>
        <v>3.4740606666666715E-2</v>
      </c>
      <c r="CE16" s="45">
        <f t="shared" si="25"/>
        <v>6.1182826666666669E-2</v>
      </c>
      <c r="CF16" s="45">
        <f t="shared" si="26"/>
        <v>5.6222222222222229E-2</v>
      </c>
      <c r="CG16" s="45">
        <f t="shared" si="7"/>
        <v>58.640623121580063</v>
      </c>
      <c r="CH16" s="45">
        <f t="shared" si="8"/>
        <v>53.687244777265448</v>
      </c>
      <c r="CI16" s="45">
        <f t="shared" si="9"/>
        <v>48.889910533888148</v>
      </c>
      <c r="CJ16" s="45">
        <f t="shared" si="27"/>
        <v>2.4274981416488606</v>
      </c>
      <c r="CK16" s="45">
        <f t="shared" si="28"/>
        <v>1.6473410524193079</v>
      </c>
      <c r="CL16" s="45">
        <f t="shared" si="29"/>
        <v>0.8917609090873837</v>
      </c>
      <c r="CM16" s="45">
        <f t="shared" si="30"/>
        <v>0.50250185835113959</v>
      </c>
      <c r="CN16" s="45">
        <f t="shared" si="31"/>
        <v>1.2826589475806922</v>
      </c>
      <c r="CO16" s="45">
        <f t="shared" si="32"/>
        <v>2.0382390909126165</v>
      </c>
      <c r="CP16" s="45">
        <f t="shared" si="33"/>
        <v>3.3500123890075971E-2</v>
      </c>
      <c r="CQ16" s="45">
        <f t="shared" si="34"/>
        <v>4.2755298252689741E-2</v>
      </c>
      <c r="CR16" s="45">
        <f t="shared" si="35"/>
        <v>4.5294202020280366E-2</v>
      </c>
      <c r="CS16" s="45">
        <f t="shared" si="11"/>
        <v>57.12088890473197</v>
      </c>
      <c r="CT16" s="45">
        <f t="shared" si="12"/>
        <v>50.440699878800451</v>
      </c>
      <c r="CU16" s="45">
        <f t="shared" si="13"/>
        <v>43.970953911764134</v>
      </c>
      <c r="CV16" s="45">
        <f t="shared" si="36"/>
        <v>2.1881400024952855</v>
      </c>
      <c r="CW16" s="45">
        <f t="shared" si="37"/>
        <v>1.1360102309110713</v>
      </c>
      <c r="CX16" s="45">
        <f t="shared" si="38"/>
        <v>0.1170252411028514</v>
      </c>
      <c r="CY16" s="45">
        <f t="shared" si="39"/>
        <v>0.74185999750471465</v>
      </c>
      <c r="CZ16" s="45">
        <f t="shared" si="40"/>
        <v>1.7939897690889288</v>
      </c>
      <c r="DA16" s="45">
        <f t="shared" si="41"/>
        <v>2.8129747588971488</v>
      </c>
      <c r="DB16" s="45">
        <f t="shared" si="42"/>
        <v>4.9457333166980977E-2</v>
      </c>
      <c r="DC16" s="45">
        <f t="shared" si="43"/>
        <v>5.9799658969630957E-2</v>
      </c>
      <c r="DD16" s="45">
        <f t="shared" si="44"/>
        <v>6.2510550197714412E-2</v>
      </c>
    </row>
    <row r="17" spans="1:108" x14ac:dyDescent="0.2">
      <c r="A17" s="81" t="s">
        <v>60</v>
      </c>
      <c r="B17" s="42" t="s">
        <v>244</v>
      </c>
      <c r="C17" s="43" t="s">
        <v>99</v>
      </c>
      <c r="D17" s="49">
        <v>0</v>
      </c>
      <c r="E17" s="43"/>
      <c r="F17" s="42" t="s">
        <v>106</v>
      </c>
      <c r="G17" s="43"/>
      <c r="H17" s="43"/>
      <c r="I17" s="44">
        <v>42171</v>
      </c>
      <c r="J17" s="50">
        <f t="shared" si="1"/>
        <v>42115</v>
      </c>
      <c r="K17" s="43" t="s">
        <v>215</v>
      </c>
      <c r="L17" s="43">
        <v>2015</v>
      </c>
      <c r="M17" s="43" t="s">
        <v>293</v>
      </c>
      <c r="N17" s="42">
        <v>46</v>
      </c>
      <c r="O17" s="42">
        <v>1.07</v>
      </c>
      <c r="P17" s="42">
        <v>0.93</v>
      </c>
      <c r="Q17" s="9">
        <v>1.25</v>
      </c>
      <c r="R17" s="9">
        <v>4.4000000000000002E-4</v>
      </c>
      <c r="S17" s="43">
        <v>107.46</v>
      </c>
      <c r="T17" s="43">
        <v>364.24700000000001</v>
      </c>
      <c r="U17" s="43">
        <v>321.29300000000001</v>
      </c>
      <c r="V17" s="43">
        <v>276.827</v>
      </c>
      <c r="W17" s="43">
        <v>233.52099999999999</v>
      </c>
      <c r="X17" s="43">
        <v>41</v>
      </c>
      <c r="Y17" s="43">
        <v>26</v>
      </c>
      <c r="Z17" s="43">
        <v>11</v>
      </c>
      <c r="AA17" s="43">
        <v>2.8145333333333338</v>
      </c>
      <c r="AB17" s="43">
        <v>0.52681710931467118</v>
      </c>
      <c r="AC17" s="43">
        <v>2.9060999999999999</v>
      </c>
      <c r="AD17" s="43">
        <v>0.4142319315352801</v>
      </c>
      <c r="AE17" s="43">
        <v>2.9130888888888888</v>
      </c>
      <c r="AF17" s="43">
        <v>0.36255211676907528</v>
      </c>
      <c r="AG17" s="43"/>
      <c r="AH17" s="43"/>
      <c r="AI17" s="43">
        <v>199.12100000000001</v>
      </c>
      <c r="AJ17" s="43">
        <v>111.929</v>
      </c>
      <c r="AK17" s="43">
        <v>218.01900000000001</v>
      </c>
      <c r="AL17" s="43">
        <v>111.929</v>
      </c>
      <c r="AM17" s="43"/>
      <c r="AN17" s="43"/>
      <c r="AO17" s="43"/>
      <c r="AP17" s="43">
        <v>87.192000000000007</v>
      </c>
      <c r="AQ17" s="43"/>
      <c r="AR17" s="43"/>
      <c r="AS17" s="43"/>
      <c r="AT17" s="43">
        <v>165.126</v>
      </c>
      <c r="AU17" s="43">
        <v>56</v>
      </c>
      <c r="AV17" s="43">
        <v>2.9584909090909095</v>
      </c>
      <c r="AW17" s="43">
        <v>0.39200046639839858</v>
      </c>
      <c r="AX17" s="43"/>
      <c r="AY17" s="43"/>
      <c r="AZ17" s="43"/>
      <c r="BA17" s="43"/>
      <c r="BB17" s="43"/>
      <c r="BC17" s="43"/>
      <c r="BD17" s="43"/>
      <c r="BE17" s="43"/>
      <c r="BF17" s="43"/>
      <c r="BG17" s="43"/>
      <c r="BH17" s="43"/>
      <c r="BI17" s="43"/>
      <c r="BJ17" s="43"/>
      <c r="BK17" s="43"/>
      <c r="BL17" s="43">
        <f t="shared" si="17"/>
        <v>56</v>
      </c>
      <c r="BM17" s="43"/>
      <c r="BN17" s="43">
        <v>1</v>
      </c>
      <c r="BO17" s="43">
        <v>0</v>
      </c>
      <c r="BP17" s="43" t="s">
        <v>220</v>
      </c>
      <c r="BQ17" s="43">
        <v>1</v>
      </c>
      <c r="BR17" s="43">
        <v>0</v>
      </c>
      <c r="BS17" s="43" t="s">
        <v>219</v>
      </c>
      <c r="BT17" s="43">
        <v>1</v>
      </c>
      <c r="BU17" s="45">
        <f t="shared" si="2"/>
        <v>-0.95075330000000058</v>
      </c>
      <c r="BV17" s="45">
        <f t="shared" si="3"/>
        <v>-2.3692186999999993</v>
      </c>
      <c r="BW17" s="45">
        <f t="shared" si="4"/>
        <v>-3.7506801000000003</v>
      </c>
      <c r="BX17" s="45" t="str">
        <f t="shared" si="18"/>
        <v>0.4</v>
      </c>
      <c r="BY17" s="45" t="str">
        <f t="shared" si="19"/>
        <v>0.4</v>
      </c>
      <c r="BZ17" s="45" t="str">
        <f t="shared" si="20"/>
        <v>0.4</v>
      </c>
      <c r="CA17" s="45">
        <f t="shared" si="21"/>
        <v>0.67</v>
      </c>
      <c r="CB17" s="45">
        <f t="shared" si="22"/>
        <v>0.67</v>
      </c>
      <c r="CC17" s="45">
        <f t="shared" si="23"/>
        <v>0.67</v>
      </c>
      <c r="CD17" s="45">
        <f t="shared" si="24"/>
        <v>4.4666666666666667E-2</v>
      </c>
      <c r="CE17" s="45">
        <f t="shared" si="25"/>
        <v>2.2333333333333334E-2</v>
      </c>
      <c r="CF17" s="45">
        <f t="shared" si="26"/>
        <v>1.4888888888888889E-2</v>
      </c>
      <c r="CG17" s="45">
        <f t="shared" si="7"/>
        <v>42.223515891407146</v>
      </c>
      <c r="CH17" s="45">
        <f t="shared" si="8"/>
        <v>38.314097854141941</v>
      </c>
      <c r="CI17" s="45">
        <f t="shared" si="9"/>
        <v>34.506666164270868</v>
      </c>
      <c r="CJ17" s="45">
        <f t="shared" si="27"/>
        <v>-0.15819624710337443</v>
      </c>
      <c r="CK17" s="45">
        <f t="shared" si="28"/>
        <v>-0.77392958797264377</v>
      </c>
      <c r="CL17" s="45">
        <f t="shared" si="29"/>
        <v>-1.3736000791273382</v>
      </c>
      <c r="CM17" s="45">
        <f t="shared" si="30"/>
        <v>1.2281962471033745</v>
      </c>
      <c r="CN17" s="45">
        <f t="shared" si="31"/>
        <v>1.8439295879726438</v>
      </c>
      <c r="CO17" s="45">
        <f t="shared" si="32"/>
        <v>2.4436000791273385</v>
      </c>
      <c r="CP17" s="45">
        <f t="shared" si="33"/>
        <v>8.1879749806891639E-2</v>
      </c>
      <c r="CQ17" s="45">
        <f t="shared" si="34"/>
        <v>6.146431959908813E-2</v>
      </c>
      <c r="CR17" s="45">
        <f t="shared" si="35"/>
        <v>5.4302223980607522E-2</v>
      </c>
      <c r="CS17" s="45">
        <f t="shared" si="11"/>
        <v>39.155015882080008</v>
      </c>
      <c r="CT17" s="45">
        <f t="shared" si="12"/>
        <v>32.069085263571139</v>
      </c>
      <c r="CU17" s="45">
        <f t="shared" si="13"/>
        <v>25.168007780434692</v>
      </c>
      <c r="CV17" s="45">
        <f t="shared" si="36"/>
        <v>-0.64148499857239827</v>
      </c>
      <c r="CW17" s="45">
        <f t="shared" si="37"/>
        <v>-1.757519070987545</v>
      </c>
      <c r="CX17" s="45">
        <f t="shared" si="38"/>
        <v>-2.8444387745815356</v>
      </c>
      <c r="CY17" s="45">
        <f t="shared" si="39"/>
        <v>1.7114849985723983</v>
      </c>
      <c r="CZ17" s="45">
        <f t="shared" si="40"/>
        <v>2.8275190709875453</v>
      </c>
      <c r="DA17" s="45">
        <f t="shared" si="41"/>
        <v>3.9144387745815354</v>
      </c>
      <c r="DB17" s="45">
        <f t="shared" si="42"/>
        <v>0.11409899990482655</v>
      </c>
      <c r="DC17" s="45">
        <f t="shared" si="43"/>
        <v>9.4250635699584848E-2</v>
      </c>
      <c r="DD17" s="45">
        <f t="shared" si="44"/>
        <v>8.6987528324034127E-2</v>
      </c>
    </row>
    <row r="18" spans="1:108" x14ac:dyDescent="0.2">
      <c r="A18" s="81" t="s">
        <v>61</v>
      </c>
      <c r="B18" s="42" t="s">
        <v>244</v>
      </c>
      <c r="C18" s="43" t="s">
        <v>99</v>
      </c>
      <c r="D18" s="49">
        <v>0</v>
      </c>
      <c r="E18" s="43"/>
      <c r="F18" s="42" t="s">
        <v>106</v>
      </c>
      <c r="G18" s="43"/>
      <c r="H18" s="43"/>
      <c r="I18" s="44">
        <v>42171</v>
      </c>
      <c r="J18" s="50">
        <f t="shared" si="1"/>
        <v>42080</v>
      </c>
      <c r="K18" s="43" t="s">
        <v>215</v>
      </c>
      <c r="L18" s="43">
        <v>2015</v>
      </c>
      <c r="M18" s="43" t="s">
        <v>293</v>
      </c>
      <c r="N18" s="42">
        <v>58</v>
      </c>
      <c r="O18" s="42">
        <v>2.06</v>
      </c>
      <c r="P18" s="42">
        <v>1.87</v>
      </c>
      <c r="Q18" s="9">
        <v>1.65</v>
      </c>
      <c r="R18" s="9">
        <v>7.7999999999999999E-4</v>
      </c>
      <c r="S18" s="43">
        <v>104.94</v>
      </c>
      <c r="T18" s="43">
        <v>466.62799999999999</v>
      </c>
      <c r="U18" s="43">
        <v>428.83199999999999</v>
      </c>
      <c r="V18" s="43">
        <v>386.22399999999999</v>
      </c>
      <c r="W18" s="43">
        <v>342.42700000000002</v>
      </c>
      <c r="X18" s="43">
        <v>76</v>
      </c>
      <c r="Y18" s="43">
        <v>61</v>
      </c>
      <c r="Z18" s="43">
        <v>46</v>
      </c>
      <c r="AA18" s="43">
        <v>2.5686666666666671</v>
      </c>
      <c r="AB18" s="43">
        <v>0.29072389126519804</v>
      </c>
      <c r="AC18" s="43">
        <v>2.7326333333333328</v>
      </c>
      <c r="AD18" s="43">
        <v>0.33157424750604408</v>
      </c>
      <c r="AE18" s="43">
        <v>2.7826444444444438</v>
      </c>
      <c r="AF18" s="43">
        <v>0.32479624071069801</v>
      </c>
      <c r="AG18" s="43"/>
      <c r="AH18" s="43"/>
      <c r="AI18" s="43">
        <v>202.285</v>
      </c>
      <c r="AJ18" s="43">
        <v>111.47799999999999</v>
      </c>
      <c r="AK18" s="43">
        <v>223.50200000000001</v>
      </c>
      <c r="AL18" s="43">
        <v>111.47799999999999</v>
      </c>
      <c r="AM18" s="43"/>
      <c r="AN18" s="43"/>
      <c r="AO18" s="43"/>
      <c r="AP18" s="43">
        <v>90.807000000000002</v>
      </c>
      <c r="AQ18" s="43"/>
      <c r="AR18" s="43"/>
      <c r="AS18" s="43"/>
      <c r="AT18" s="43">
        <v>264.34299999999996</v>
      </c>
      <c r="AU18" s="43">
        <v>91</v>
      </c>
      <c r="AV18" s="43">
        <v>2.9213222222222219</v>
      </c>
      <c r="AW18" s="43">
        <v>0.33085869986431071</v>
      </c>
      <c r="AX18" s="43"/>
      <c r="AY18" s="43"/>
      <c r="AZ18" s="43"/>
      <c r="BA18" s="43"/>
      <c r="BB18" s="43"/>
      <c r="BC18" s="43"/>
      <c r="BD18" s="43"/>
      <c r="BE18" s="43"/>
      <c r="BF18" s="43"/>
      <c r="BG18" s="43"/>
      <c r="BH18" s="43"/>
      <c r="BI18" s="43"/>
      <c r="BJ18" s="43"/>
      <c r="BK18" s="43"/>
      <c r="BL18" s="43">
        <f t="shared" si="17"/>
        <v>91</v>
      </c>
      <c r="BM18" s="43"/>
      <c r="BN18" s="43">
        <v>1</v>
      </c>
      <c r="BO18" s="43">
        <v>0</v>
      </c>
      <c r="BP18" s="43" t="s">
        <v>220</v>
      </c>
      <c r="BQ18" s="43">
        <v>1</v>
      </c>
      <c r="BR18" s="43">
        <v>0</v>
      </c>
      <c r="BS18" s="43" t="s">
        <v>219</v>
      </c>
      <c r="BT18" s="43">
        <v>1</v>
      </c>
      <c r="BU18" s="45">
        <f t="shared" si="2"/>
        <v>2.4797408000000001</v>
      </c>
      <c r="BV18" s="45">
        <f t="shared" si="3"/>
        <v>1.1205455999999998</v>
      </c>
      <c r="BW18" s="45">
        <f t="shared" si="4"/>
        <v>-0.27657869999999996</v>
      </c>
      <c r="BX18" s="45">
        <f t="shared" si="18"/>
        <v>2.4797408000000001</v>
      </c>
      <c r="BY18" s="45">
        <f t="shared" si="19"/>
        <v>1.1205455999999998</v>
      </c>
      <c r="BZ18" s="45" t="str">
        <f t="shared" si="20"/>
        <v>0.4</v>
      </c>
      <c r="CA18" s="45">
        <f t="shared" si="21"/>
        <v>-0.41974080000000002</v>
      </c>
      <c r="CB18" s="45">
        <f t="shared" si="22"/>
        <v>0.93945440000000024</v>
      </c>
      <c r="CC18" s="45">
        <f t="shared" si="23"/>
        <v>1.6600000000000001</v>
      </c>
      <c r="CD18" s="45">
        <f t="shared" si="24"/>
        <v>-2.7982720000000003E-2</v>
      </c>
      <c r="CE18" s="45">
        <f t="shared" si="25"/>
        <v>3.1315146666666675E-2</v>
      </c>
      <c r="CF18" s="45">
        <f t="shared" si="26"/>
        <v>3.6888888888888895E-2</v>
      </c>
      <c r="CG18" s="45">
        <f t="shared" si="7"/>
        <v>54.243775275401539</v>
      </c>
      <c r="CH18" s="45">
        <f t="shared" si="8"/>
        <v>50.009326575388542</v>
      </c>
      <c r="CI18" s="45">
        <f t="shared" si="9"/>
        <v>45.656713223096276</v>
      </c>
      <c r="CJ18" s="45">
        <f t="shared" si="27"/>
        <v>1.7349946058757419</v>
      </c>
      <c r="CK18" s="45">
        <f t="shared" si="28"/>
        <v>1.0680689356236952</v>
      </c>
      <c r="CL18" s="45">
        <f t="shared" si="29"/>
        <v>0.38253233263766351</v>
      </c>
      <c r="CM18" s="45">
        <f t="shared" si="30"/>
        <v>0.32500539412425811</v>
      </c>
      <c r="CN18" s="45">
        <f t="shared" si="31"/>
        <v>0.99193106437630485</v>
      </c>
      <c r="CO18" s="45">
        <f t="shared" si="32"/>
        <v>1.6774676673623365</v>
      </c>
      <c r="CP18" s="45">
        <f t="shared" si="33"/>
        <v>2.166702627495054E-2</v>
      </c>
      <c r="CQ18" s="45">
        <f t="shared" si="34"/>
        <v>3.3064368812543495E-2</v>
      </c>
      <c r="CR18" s="45">
        <f t="shared" si="35"/>
        <v>3.7277059274718589E-2</v>
      </c>
      <c r="CS18" s="45">
        <f t="shared" si="11"/>
        <v>52.326485294495825</v>
      </c>
      <c r="CT18" s="45">
        <f t="shared" si="12"/>
        <v>45.930646725014356</v>
      </c>
      <c r="CU18" s="45">
        <f t="shared" si="13"/>
        <v>39.356328713664851</v>
      </c>
      <c r="CV18" s="45">
        <f t="shared" si="36"/>
        <v>1.4330214338830922</v>
      </c>
      <c r="CW18" s="45">
        <f t="shared" si="37"/>
        <v>0.42567685918976128</v>
      </c>
      <c r="CX18" s="45">
        <f t="shared" si="38"/>
        <v>-0.60977822759778544</v>
      </c>
      <c r="CY18" s="45">
        <f t="shared" si="39"/>
        <v>0.62697856611690783</v>
      </c>
      <c r="CZ18" s="45">
        <f t="shared" si="40"/>
        <v>1.6343231408102388</v>
      </c>
      <c r="DA18" s="45">
        <f t="shared" si="41"/>
        <v>2.6697782275977855</v>
      </c>
      <c r="DB18" s="45">
        <f t="shared" si="42"/>
        <v>4.1798571074460521E-2</v>
      </c>
      <c r="DC18" s="45">
        <f t="shared" si="43"/>
        <v>5.4477438027007961E-2</v>
      </c>
      <c r="DD18" s="45">
        <f t="shared" si="44"/>
        <v>5.9328405057728566E-2</v>
      </c>
    </row>
    <row r="19" spans="1:108" x14ac:dyDescent="0.2">
      <c r="A19" s="81" t="s">
        <v>62</v>
      </c>
      <c r="B19" s="42" t="s">
        <v>244</v>
      </c>
      <c r="C19" s="43" t="s">
        <v>99</v>
      </c>
      <c r="D19" s="49">
        <v>0</v>
      </c>
      <c r="E19" s="43"/>
      <c r="F19" s="42" t="s">
        <v>106</v>
      </c>
      <c r="G19" s="43"/>
      <c r="H19" s="43"/>
      <c r="I19" s="44">
        <v>42171</v>
      </c>
      <c r="J19" s="50">
        <f t="shared" si="1"/>
        <v>42090</v>
      </c>
      <c r="K19" s="43" t="s">
        <v>215</v>
      </c>
      <c r="L19" s="43">
        <v>2015</v>
      </c>
      <c r="M19" s="43" t="s">
        <v>293</v>
      </c>
      <c r="N19" s="42">
        <v>63</v>
      </c>
      <c r="O19" s="42">
        <v>2.72</v>
      </c>
      <c r="P19" s="42">
        <v>2.5299999999999998</v>
      </c>
      <c r="Q19" s="9">
        <v>1.6</v>
      </c>
      <c r="R19" s="9">
        <v>7.3999999999999999E-4</v>
      </c>
      <c r="S19" s="43">
        <v>103.09</v>
      </c>
      <c r="T19" s="43">
        <v>437.19200000000001</v>
      </c>
      <c r="U19" s="43">
        <v>395.03800000000001</v>
      </c>
      <c r="V19" s="43">
        <v>351.09899999999999</v>
      </c>
      <c r="W19" s="43">
        <v>308.39</v>
      </c>
      <c r="X19" s="43">
        <v>66</v>
      </c>
      <c r="Y19" s="43">
        <v>51</v>
      </c>
      <c r="Z19" s="43">
        <v>36</v>
      </c>
      <c r="AA19" s="43">
        <v>2.7830666666666675</v>
      </c>
      <c r="AB19" s="43">
        <v>0.26622988634064421</v>
      </c>
      <c r="AC19" s="43">
        <v>2.8522333333333334</v>
      </c>
      <c r="AD19" s="43">
        <v>0.30762355895312116</v>
      </c>
      <c r="AE19" s="43">
        <v>2.8441555555555555</v>
      </c>
      <c r="AF19" s="43">
        <v>0.2806065634199304</v>
      </c>
      <c r="AG19" s="43"/>
      <c r="AH19" s="43"/>
      <c r="AI19" s="43">
        <v>200.21700000000001</v>
      </c>
      <c r="AJ19" s="43">
        <v>106.834</v>
      </c>
      <c r="AK19" s="43">
        <v>218.17099999999999</v>
      </c>
      <c r="AL19" s="43">
        <v>106.834</v>
      </c>
      <c r="AM19" s="43"/>
      <c r="AN19" s="43"/>
      <c r="AO19" s="43"/>
      <c r="AP19" s="43">
        <v>93.38300000000001</v>
      </c>
      <c r="AQ19" s="43"/>
      <c r="AR19" s="43"/>
      <c r="AS19" s="43"/>
      <c r="AT19" s="43">
        <v>236.97499999999999</v>
      </c>
      <c r="AU19" s="43">
        <v>81</v>
      </c>
      <c r="AV19" s="43">
        <v>2.9176750000000009</v>
      </c>
      <c r="AW19" s="43">
        <v>0.26330036633357046</v>
      </c>
      <c r="AX19" s="43"/>
      <c r="AY19" s="43"/>
      <c r="AZ19" s="43"/>
      <c r="BA19" s="43"/>
      <c r="BB19" s="43"/>
      <c r="BC19" s="43"/>
      <c r="BD19" s="43"/>
      <c r="BE19" s="43"/>
      <c r="BF19" s="43"/>
      <c r="BG19" s="43"/>
      <c r="BH19" s="43"/>
      <c r="BI19" s="43"/>
      <c r="BJ19" s="43"/>
      <c r="BK19" s="43"/>
      <c r="BL19" s="43">
        <f t="shared" si="17"/>
        <v>81</v>
      </c>
      <c r="BM19" s="43"/>
      <c r="BN19" s="43">
        <v>1</v>
      </c>
      <c r="BO19" s="43">
        <v>0</v>
      </c>
      <c r="BP19" s="43" t="s">
        <v>220</v>
      </c>
      <c r="BQ19" s="43">
        <v>1</v>
      </c>
      <c r="BR19" s="43">
        <v>0</v>
      </c>
      <c r="BS19" s="43" t="s">
        <v>219</v>
      </c>
      <c r="BT19" s="43">
        <v>1</v>
      </c>
      <c r="BU19" s="45">
        <f t="shared" si="2"/>
        <v>1.4017122000000004</v>
      </c>
      <c r="BV19" s="45">
        <f t="shared" si="3"/>
        <v>5.8100000000393948E-5</v>
      </c>
      <c r="BW19" s="45">
        <f t="shared" si="4"/>
        <v>-1.3623589999999997</v>
      </c>
      <c r="BX19" s="45">
        <f t="shared" si="18"/>
        <v>1.4017122000000004</v>
      </c>
      <c r="BY19" s="45" t="str">
        <f t="shared" si="19"/>
        <v>0.4</v>
      </c>
      <c r="BZ19" s="45" t="str">
        <f t="shared" si="20"/>
        <v>0.4</v>
      </c>
      <c r="CA19" s="45">
        <f t="shared" si="21"/>
        <v>1.3182877999999998</v>
      </c>
      <c r="CB19" s="45">
        <f t="shared" si="22"/>
        <v>2.3200000000000003</v>
      </c>
      <c r="CC19" s="45">
        <f t="shared" si="23"/>
        <v>2.3200000000000003</v>
      </c>
      <c r="CD19" s="45">
        <f t="shared" si="24"/>
        <v>8.7885853333333319E-2</v>
      </c>
      <c r="CE19" s="45">
        <f t="shared" si="25"/>
        <v>7.7333333333333337E-2</v>
      </c>
      <c r="CF19" s="45">
        <f t="shared" si="26"/>
        <v>5.1555555555555563E-2</v>
      </c>
      <c r="CG19" s="45">
        <f t="shared" si="7"/>
        <v>57.371768698693266</v>
      </c>
      <c r="CH19" s="45">
        <f t="shared" si="8"/>
        <v>51.505211428965204</v>
      </c>
      <c r="CI19" s="45">
        <f t="shared" si="9"/>
        <v>45.802878776132516</v>
      </c>
      <c r="CJ19" s="45">
        <f t="shared" si="27"/>
        <v>2.2276535700441888</v>
      </c>
      <c r="CK19" s="45">
        <f t="shared" si="28"/>
        <v>1.3036708000620196</v>
      </c>
      <c r="CL19" s="45">
        <f t="shared" si="29"/>
        <v>0.40555340724087152</v>
      </c>
      <c r="CM19" s="45">
        <f t="shared" si="30"/>
        <v>0.49234642995581135</v>
      </c>
      <c r="CN19" s="45">
        <f t="shared" si="31"/>
        <v>1.4163291999379806</v>
      </c>
      <c r="CO19" s="45">
        <f t="shared" si="32"/>
        <v>2.3144465927591287</v>
      </c>
      <c r="CP19" s="45">
        <f t="shared" si="33"/>
        <v>3.2823095330387422E-2</v>
      </c>
      <c r="CQ19" s="45">
        <f t="shared" si="34"/>
        <v>4.7210973331266018E-2</v>
      </c>
      <c r="CR19" s="45">
        <f t="shared" si="35"/>
        <v>5.1432146505758412E-2</v>
      </c>
      <c r="CS19" s="45">
        <f t="shared" si="11"/>
        <v>55.764170135775601</v>
      </c>
      <c r="CT19" s="45">
        <f t="shared" si="12"/>
        <v>48.221940966440378</v>
      </c>
      <c r="CU19" s="45">
        <f t="shared" si="13"/>
        <v>40.890844091383194</v>
      </c>
      <c r="CV19" s="45">
        <f t="shared" si="36"/>
        <v>1.9744567963846569</v>
      </c>
      <c r="CW19" s="45">
        <f t="shared" si="37"/>
        <v>0.78655570221435944</v>
      </c>
      <c r="CX19" s="45">
        <f t="shared" si="38"/>
        <v>-0.36809205560714631</v>
      </c>
      <c r="CY19" s="45">
        <f t="shared" si="39"/>
        <v>0.74554320361534332</v>
      </c>
      <c r="CZ19" s="45">
        <f t="shared" si="40"/>
        <v>1.9334442977856408</v>
      </c>
      <c r="DA19" s="45">
        <f t="shared" si="41"/>
        <v>3.0880920556071465</v>
      </c>
      <c r="DB19" s="45">
        <f t="shared" si="42"/>
        <v>4.9702880241022887E-2</v>
      </c>
      <c r="DC19" s="45">
        <f t="shared" si="43"/>
        <v>6.4448143259521362E-2</v>
      </c>
      <c r="DD19" s="45">
        <f t="shared" si="44"/>
        <v>6.8624267902381034E-2</v>
      </c>
    </row>
    <row r="20" spans="1:108" x14ac:dyDescent="0.2">
      <c r="A20" s="81" t="s">
        <v>63</v>
      </c>
      <c r="B20" s="42" t="s">
        <v>244</v>
      </c>
      <c r="C20" s="43" t="s">
        <v>99</v>
      </c>
      <c r="D20" s="49">
        <v>0</v>
      </c>
      <c r="E20" s="43"/>
      <c r="F20" s="42" t="s">
        <v>106</v>
      </c>
      <c r="G20" s="43"/>
      <c r="H20" s="43"/>
      <c r="I20" s="44">
        <v>42171</v>
      </c>
      <c r="J20" s="50">
        <f t="shared" si="1"/>
        <v>42100</v>
      </c>
      <c r="K20" s="43" t="s">
        <v>215</v>
      </c>
      <c r="L20" s="43">
        <v>2015</v>
      </c>
      <c r="M20" s="43" t="s">
        <v>293</v>
      </c>
      <c r="N20" s="42">
        <v>54</v>
      </c>
      <c r="O20" s="42">
        <v>1.8</v>
      </c>
      <c r="P20" s="42">
        <v>1.77</v>
      </c>
      <c r="Q20" s="9">
        <v>1.4</v>
      </c>
      <c r="R20" s="9">
        <v>6.2E-4</v>
      </c>
      <c r="S20" s="43">
        <v>105.81</v>
      </c>
      <c r="T20" s="43">
        <v>419.71100000000001</v>
      </c>
      <c r="U20" s="43">
        <v>368.08100000000002</v>
      </c>
      <c r="V20" s="43">
        <v>326.95299999999997</v>
      </c>
      <c r="W20" s="43">
        <v>287.60899999999998</v>
      </c>
      <c r="X20" s="43">
        <v>56</v>
      </c>
      <c r="Y20" s="43">
        <v>41</v>
      </c>
      <c r="Z20" s="43">
        <v>26</v>
      </c>
      <c r="AA20" s="43">
        <v>3.4165999999999999</v>
      </c>
      <c r="AB20" s="43">
        <v>0.43780194478456486</v>
      </c>
      <c r="AC20" s="43">
        <v>3.0667000000000004</v>
      </c>
      <c r="AD20" s="43">
        <v>0.52184223735689717</v>
      </c>
      <c r="AE20" s="43">
        <v>2.9206666666666661</v>
      </c>
      <c r="AF20" s="43">
        <v>0.4949008165095522</v>
      </c>
      <c r="AG20" s="43"/>
      <c r="AH20" s="43"/>
      <c r="AI20" s="43">
        <v>205.75800000000001</v>
      </c>
      <c r="AJ20" s="43">
        <v>101.76600000000001</v>
      </c>
      <c r="AK20" s="43">
        <v>225.506</v>
      </c>
      <c r="AL20" s="43">
        <v>101.76600000000001</v>
      </c>
      <c r="AM20" s="43"/>
      <c r="AN20" s="43"/>
      <c r="AO20" s="43"/>
      <c r="AP20" s="43">
        <v>103.992</v>
      </c>
      <c r="AQ20" s="43"/>
      <c r="AR20" s="43"/>
      <c r="AS20" s="43"/>
      <c r="AT20" s="43">
        <v>213.953</v>
      </c>
      <c r="AU20" s="43">
        <v>71</v>
      </c>
      <c r="AV20" s="43">
        <v>3.0113571428571442</v>
      </c>
      <c r="AW20" s="43">
        <v>0.46339109333586936</v>
      </c>
      <c r="AX20" s="43"/>
      <c r="AY20" s="43"/>
      <c r="AZ20" s="43"/>
      <c r="BA20" s="43"/>
      <c r="BB20" s="43"/>
      <c r="BC20" s="43"/>
      <c r="BD20" s="43"/>
      <c r="BE20" s="43"/>
      <c r="BF20" s="43"/>
      <c r="BG20" s="43"/>
      <c r="BH20" s="43"/>
      <c r="BI20" s="43"/>
      <c r="BJ20" s="43"/>
      <c r="BK20" s="43"/>
      <c r="BL20" s="43">
        <f t="shared" si="17"/>
        <v>71</v>
      </c>
      <c r="BM20" s="43"/>
      <c r="BN20" s="43">
        <v>1</v>
      </c>
      <c r="BO20" s="43">
        <v>0</v>
      </c>
      <c r="BP20" s="43" t="s">
        <v>220</v>
      </c>
      <c r="BQ20" s="43">
        <v>1</v>
      </c>
      <c r="BR20" s="43">
        <v>0</v>
      </c>
      <c r="BS20" s="43" t="s">
        <v>219</v>
      </c>
      <c r="BT20" s="43">
        <v>1</v>
      </c>
      <c r="BU20" s="45">
        <f t="shared" si="2"/>
        <v>0.54178390000000043</v>
      </c>
      <c r="BV20" s="45">
        <f t="shared" si="3"/>
        <v>-0.77019930000000159</v>
      </c>
      <c r="BW20" s="45">
        <f t="shared" si="4"/>
        <v>-2.0252729000000009</v>
      </c>
      <c r="BX20" s="45">
        <f t="shared" si="18"/>
        <v>0.54178390000000043</v>
      </c>
      <c r="BY20" s="45" t="str">
        <f t="shared" si="19"/>
        <v>0.4</v>
      </c>
      <c r="BZ20" s="45" t="str">
        <f t="shared" si="20"/>
        <v>0.4</v>
      </c>
      <c r="CA20" s="45">
        <f t="shared" si="21"/>
        <v>1.2582160999999996</v>
      </c>
      <c r="CB20" s="45">
        <f t="shared" si="22"/>
        <v>1.4</v>
      </c>
      <c r="CC20" s="45">
        <f t="shared" si="23"/>
        <v>1.4</v>
      </c>
      <c r="CD20" s="45">
        <f t="shared" si="24"/>
        <v>8.3881073333333306E-2</v>
      </c>
      <c r="CE20" s="45">
        <f t="shared" si="25"/>
        <v>4.6666666666666662E-2</v>
      </c>
      <c r="CF20" s="45">
        <f t="shared" si="26"/>
        <v>3.111111111111111E-2</v>
      </c>
      <c r="CG20" s="45">
        <f t="shared" si="7"/>
        <v>48.709572847820922</v>
      </c>
      <c r="CH20" s="45">
        <f t="shared" si="8"/>
        <v>44.495265508777322</v>
      </c>
      <c r="CI20" s="45">
        <f t="shared" si="9"/>
        <v>40.463761230734832</v>
      </c>
      <c r="CJ20" s="45">
        <f t="shared" si="27"/>
        <v>0.86335772353179596</v>
      </c>
      <c r="CK20" s="45">
        <f t="shared" si="28"/>
        <v>0.1996043176324287</v>
      </c>
      <c r="CL20" s="45">
        <f t="shared" si="29"/>
        <v>-0.43535760615926389</v>
      </c>
      <c r="CM20" s="45">
        <f t="shared" si="30"/>
        <v>0.93664227646820408</v>
      </c>
      <c r="CN20" s="45">
        <f t="shared" si="31"/>
        <v>1.6003956823675713</v>
      </c>
      <c r="CO20" s="45">
        <f t="shared" si="32"/>
        <v>2.2353576061592637</v>
      </c>
      <c r="CP20" s="45">
        <f t="shared" si="33"/>
        <v>6.2442818431213604E-2</v>
      </c>
      <c r="CQ20" s="45">
        <f t="shared" si="34"/>
        <v>5.3346522745585712E-2</v>
      </c>
      <c r="CR20" s="45">
        <f t="shared" si="35"/>
        <v>4.967461347020586E-2</v>
      </c>
      <c r="CS20" s="45">
        <f t="shared" si="11"/>
        <v>45.875592133634811</v>
      </c>
      <c r="CT20" s="45">
        <f t="shared" si="12"/>
        <v>39.403760897379378</v>
      </c>
      <c r="CU20" s="45">
        <f t="shared" si="13"/>
        <v>33.212656828150791</v>
      </c>
      <c r="CV20" s="45">
        <f t="shared" si="36"/>
        <v>0.41700576104748333</v>
      </c>
      <c r="CW20" s="45">
        <f t="shared" si="37"/>
        <v>-0.60230765866274805</v>
      </c>
      <c r="CX20" s="45">
        <f t="shared" si="38"/>
        <v>-1.5774065495662501</v>
      </c>
      <c r="CY20" s="45">
        <f t="shared" si="39"/>
        <v>1.3829942389525167</v>
      </c>
      <c r="CZ20" s="45">
        <f t="shared" si="40"/>
        <v>2.4023076586627479</v>
      </c>
      <c r="DA20" s="45">
        <f t="shared" si="41"/>
        <v>3.37740654956625</v>
      </c>
      <c r="DB20" s="45">
        <f t="shared" si="42"/>
        <v>9.2199615930167775E-2</v>
      </c>
      <c r="DC20" s="45">
        <f t="shared" si="43"/>
        <v>8.0076921955424929E-2</v>
      </c>
      <c r="DD20" s="45">
        <f t="shared" si="44"/>
        <v>7.5053478879249999E-2</v>
      </c>
    </row>
    <row r="21" spans="1:108" x14ac:dyDescent="0.2">
      <c r="A21" s="81" t="s">
        <v>64</v>
      </c>
      <c r="B21" s="42" t="s">
        <v>244</v>
      </c>
      <c r="C21" s="43" t="s">
        <v>99</v>
      </c>
      <c r="D21" s="49">
        <v>0</v>
      </c>
      <c r="E21" s="43"/>
      <c r="F21" s="42" t="s">
        <v>106</v>
      </c>
      <c r="G21" s="43"/>
      <c r="H21" s="43"/>
      <c r="I21" s="44">
        <v>42171</v>
      </c>
      <c r="J21" s="50">
        <f t="shared" si="1"/>
        <v>42090</v>
      </c>
      <c r="K21" s="43" t="s">
        <v>215</v>
      </c>
      <c r="L21" s="43">
        <v>2015</v>
      </c>
      <c r="M21" s="43" t="s">
        <v>293</v>
      </c>
      <c r="N21" s="42">
        <v>54</v>
      </c>
      <c r="O21" s="42">
        <v>1.76</v>
      </c>
      <c r="P21" s="42">
        <v>1.61</v>
      </c>
      <c r="Q21" s="9">
        <v>1.5</v>
      </c>
      <c r="R21" s="9">
        <v>7.2999999999999996E-4</v>
      </c>
      <c r="S21" s="43">
        <v>100.12</v>
      </c>
      <c r="T21" s="43">
        <v>452.93</v>
      </c>
      <c r="U21" s="43">
        <v>405.61500000000001</v>
      </c>
      <c r="V21" s="43">
        <v>360.05900000000003</v>
      </c>
      <c r="W21" s="43">
        <v>315.803</v>
      </c>
      <c r="X21" s="43">
        <v>66</v>
      </c>
      <c r="Y21" s="43">
        <v>51</v>
      </c>
      <c r="Z21" s="43">
        <v>36</v>
      </c>
      <c r="AA21" s="43">
        <v>3.2244000000000006</v>
      </c>
      <c r="AB21" s="43">
        <v>0.36970273773088552</v>
      </c>
      <c r="AC21" s="43">
        <v>3.1238333333333341</v>
      </c>
      <c r="AD21" s="43">
        <v>0.36660540501811956</v>
      </c>
      <c r="AE21" s="43">
        <v>3.0627777777777783</v>
      </c>
      <c r="AF21" s="43">
        <v>0.33339772105406112</v>
      </c>
      <c r="AG21" s="43"/>
      <c r="AH21" s="43"/>
      <c r="AI21" s="43">
        <v>200.649</v>
      </c>
      <c r="AJ21" s="43">
        <v>110.142</v>
      </c>
      <c r="AK21" s="43">
        <v>220.30199999999999</v>
      </c>
      <c r="AL21" s="43">
        <v>110.142</v>
      </c>
      <c r="AM21" s="43"/>
      <c r="AN21" s="43"/>
      <c r="AO21" s="43"/>
      <c r="AP21" s="43">
        <v>90.507000000000005</v>
      </c>
      <c r="AQ21" s="43"/>
      <c r="AR21" s="43"/>
      <c r="AS21" s="43"/>
      <c r="AT21" s="43">
        <v>252.28100000000001</v>
      </c>
      <c r="AU21" s="43">
        <v>81</v>
      </c>
      <c r="AV21" s="43">
        <v>3.1264124999999998</v>
      </c>
      <c r="AW21" s="43">
        <v>0.3099168812109041</v>
      </c>
      <c r="AX21" s="43"/>
      <c r="AY21" s="43"/>
      <c r="AZ21" s="43"/>
      <c r="BA21" s="43"/>
      <c r="BB21" s="43"/>
      <c r="BC21" s="43"/>
      <c r="BD21" s="43"/>
      <c r="BE21" s="43"/>
      <c r="BF21" s="43"/>
      <c r="BG21" s="43"/>
      <c r="BH21" s="43"/>
      <c r="BI21" s="43"/>
      <c r="BJ21" s="43"/>
      <c r="BK21" s="43"/>
      <c r="BL21" s="43">
        <f t="shared" si="17"/>
        <v>81</v>
      </c>
      <c r="BM21" s="43"/>
      <c r="BN21" s="43">
        <v>1</v>
      </c>
      <c r="BO21" s="43">
        <v>0</v>
      </c>
      <c r="BP21" s="43" t="s">
        <v>220</v>
      </c>
      <c r="BQ21" s="43">
        <v>1</v>
      </c>
      <c r="BR21" s="43">
        <v>0</v>
      </c>
      <c r="BS21" s="43" t="s">
        <v>219</v>
      </c>
      <c r="BT21" s="43">
        <v>1</v>
      </c>
      <c r="BU21" s="45">
        <f t="shared" si="2"/>
        <v>1.7391185</v>
      </c>
      <c r="BV21" s="45">
        <f t="shared" si="3"/>
        <v>0.28588210000000025</v>
      </c>
      <c r="BW21" s="45">
        <f t="shared" si="4"/>
        <v>-1.1258843000000009</v>
      </c>
      <c r="BX21" s="45">
        <f t="shared" si="18"/>
        <v>1.7391185</v>
      </c>
      <c r="BY21" s="45" t="str">
        <f t="shared" si="19"/>
        <v>0.4</v>
      </c>
      <c r="BZ21" s="45" t="str">
        <f t="shared" si="20"/>
        <v>0.4</v>
      </c>
      <c r="CA21" s="45">
        <f t="shared" si="21"/>
        <v>2.0881499999999997E-2</v>
      </c>
      <c r="CB21" s="45">
        <f t="shared" si="22"/>
        <v>1.3599999999999999</v>
      </c>
      <c r="CC21" s="45">
        <f t="shared" si="23"/>
        <v>1.3599999999999999</v>
      </c>
      <c r="CD21" s="45">
        <f t="shared" si="24"/>
        <v>1.3920999999999998E-3</v>
      </c>
      <c r="CE21" s="45">
        <f t="shared" si="25"/>
        <v>4.533333333333333E-2</v>
      </c>
      <c r="CF21" s="45">
        <f t="shared" si="26"/>
        <v>3.022222222222222E-2</v>
      </c>
      <c r="CG21" s="45">
        <f t="shared" si="7"/>
        <v>49.801347208777024</v>
      </c>
      <c r="CH21" s="45">
        <f t="shared" si="8"/>
        <v>45.758785091965152</v>
      </c>
      <c r="CI21" s="45">
        <f t="shared" si="9"/>
        <v>41.831582768635045</v>
      </c>
      <c r="CJ21" s="45">
        <f t="shared" si="27"/>
        <v>1.0353121853823817</v>
      </c>
      <c r="CK21" s="45">
        <f t="shared" si="28"/>
        <v>0.39860865198451201</v>
      </c>
      <c r="CL21" s="45">
        <f t="shared" si="29"/>
        <v>-0.21992571393997995</v>
      </c>
      <c r="CM21" s="45">
        <f t="shared" si="30"/>
        <v>0.72468781461761833</v>
      </c>
      <c r="CN21" s="45">
        <f t="shared" si="31"/>
        <v>1.361391348015488</v>
      </c>
      <c r="CO21" s="45">
        <f t="shared" si="32"/>
        <v>1.97992571393998</v>
      </c>
      <c r="CP21" s="45">
        <f t="shared" si="33"/>
        <v>4.8312520974507889E-2</v>
      </c>
      <c r="CQ21" s="45">
        <f t="shared" si="34"/>
        <v>4.5379711600516265E-2</v>
      </c>
      <c r="CR21" s="45">
        <f t="shared" si="35"/>
        <v>4.3998349198666221E-2</v>
      </c>
      <c r="CS21" s="45">
        <f t="shared" si="11"/>
        <v>47.100657551939591</v>
      </c>
      <c r="CT21" s="45">
        <f t="shared" si="12"/>
        <v>40.457807619278917</v>
      </c>
      <c r="CU21" s="45">
        <f t="shared" si="13"/>
        <v>34.004520091404849</v>
      </c>
      <c r="CV21" s="45">
        <f t="shared" si="36"/>
        <v>0.60995356443048543</v>
      </c>
      <c r="CW21" s="45">
        <f t="shared" si="37"/>
        <v>-0.43629529996357075</v>
      </c>
      <c r="CX21" s="45">
        <f t="shared" si="38"/>
        <v>-1.4526880856037359</v>
      </c>
      <c r="CY21" s="45">
        <f t="shared" si="39"/>
        <v>1.1500464355695146</v>
      </c>
      <c r="CZ21" s="45">
        <f t="shared" si="40"/>
        <v>2.1962952999635705</v>
      </c>
      <c r="DA21" s="45">
        <f t="shared" si="41"/>
        <v>3.2126880856037356</v>
      </c>
      <c r="DB21" s="45">
        <f t="shared" si="42"/>
        <v>7.6669762371300978E-2</v>
      </c>
      <c r="DC21" s="45">
        <f t="shared" si="43"/>
        <v>7.3209843332119023E-2</v>
      </c>
      <c r="DD21" s="45">
        <f t="shared" si="44"/>
        <v>7.1393068568971901E-2</v>
      </c>
    </row>
    <row r="22" spans="1:108" x14ac:dyDescent="0.2">
      <c r="A22" s="81" t="s">
        <v>65</v>
      </c>
      <c r="B22" s="42" t="s">
        <v>244</v>
      </c>
      <c r="C22" s="43" t="s">
        <v>99</v>
      </c>
      <c r="D22" s="49">
        <v>0</v>
      </c>
      <c r="E22" s="43"/>
      <c r="F22" s="42" t="s">
        <v>106</v>
      </c>
      <c r="G22" s="43"/>
      <c r="H22" s="43"/>
      <c r="I22" s="44">
        <v>42171</v>
      </c>
      <c r="J22" s="50">
        <f t="shared" si="1"/>
        <v>42098</v>
      </c>
      <c r="K22" s="43" t="s">
        <v>215</v>
      </c>
      <c r="L22" s="43">
        <v>2015</v>
      </c>
      <c r="M22" s="43" t="s">
        <v>293</v>
      </c>
      <c r="N22" s="42">
        <v>52</v>
      </c>
      <c r="O22" s="42">
        <v>1.65</v>
      </c>
      <c r="P22" s="42">
        <v>1.52</v>
      </c>
      <c r="Q22" s="9">
        <v>1.4</v>
      </c>
      <c r="R22" s="9">
        <v>6.0999999999999997E-4</v>
      </c>
      <c r="S22" s="43">
        <v>105.46</v>
      </c>
      <c r="T22" s="43">
        <v>417.36900000000003</v>
      </c>
      <c r="U22" s="43">
        <v>374.50900000000001</v>
      </c>
      <c r="V22" s="43">
        <v>329.84</v>
      </c>
      <c r="W22" s="43">
        <v>284.33100000000002</v>
      </c>
      <c r="X22" s="43">
        <v>58</v>
      </c>
      <c r="Y22" s="43">
        <v>43</v>
      </c>
      <c r="Z22" s="43">
        <v>28</v>
      </c>
      <c r="AA22" s="43">
        <v>2.8426666666666671</v>
      </c>
      <c r="AB22" s="43">
        <v>0.25921851418299213</v>
      </c>
      <c r="AC22" s="43">
        <v>2.9154666666666662</v>
      </c>
      <c r="AD22" s="43">
        <v>0.33222901670418892</v>
      </c>
      <c r="AE22" s="43">
        <v>2.9554222222222215</v>
      </c>
      <c r="AF22" s="43">
        <v>0.31035459843167001</v>
      </c>
      <c r="AG22" s="43"/>
      <c r="AH22" s="43"/>
      <c r="AI22" s="43">
        <v>202.03200000000001</v>
      </c>
      <c r="AJ22" s="43">
        <v>102.32</v>
      </c>
      <c r="AK22" s="43">
        <v>222.315</v>
      </c>
      <c r="AL22" s="43">
        <v>102.32</v>
      </c>
      <c r="AM22" s="43"/>
      <c r="AN22" s="43"/>
      <c r="AO22" s="43"/>
      <c r="AP22" s="43">
        <v>99.712000000000018</v>
      </c>
      <c r="AQ22" s="43"/>
      <c r="AR22" s="43"/>
      <c r="AS22" s="43"/>
      <c r="AT22" s="43">
        <v>215.33700000000002</v>
      </c>
      <c r="AU22" s="43">
        <v>73</v>
      </c>
      <c r="AV22" s="43">
        <v>2.9479027777777782</v>
      </c>
      <c r="AW22" s="43">
        <v>0.32321471343069585</v>
      </c>
      <c r="AX22" s="43"/>
      <c r="AY22" s="43"/>
      <c r="AZ22" s="43"/>
      <c r="BA22" s="43"/>
      <c r="BB22" s="43"/>
      <c r="BC22" s="43"/>
      <c r="BD22" s="43"/>
      <c r="BE22" s="43"/>
      <c r="BF22" s="43"/>
      <c r="BG22" s="43"/>
      <c r="BH22" s="43"/>
      <c r="BI22" s="43"/>
      <c r="BJ22" s="43"/>
      <c r="BK22" s="43"/>
      <c r="BL22" s="43">
        <f t="shared" si="17"/>
        <v>73</v>
      </c>
      <c r="BM22" s="43"/>
      <c r="BN22" s="43">
        <v>1</v>
      </c>
      <c r="BO22" s="43">
        <v>0</v>
      </c>
      <c r="BP22" s="43" t="s">
        <v>220</v>
      </c>
      <c r="BQ22" s="43">
        <v>1</v>
      </c>
      <c r="BR22" s="43">
        <v>0</v>
      </c>
      <c r="BS22" s="43" t="s">
        <v>219</v>
      </c>
      <c r="BT22" s="43">
        <v>1</v>
      </c>
      <c r="BU22" s="45">
        <f t="shared" si="2"/>
        <v>0.74683710000000048</v>
      </c>
      <c r="BV22" s="45">
        <f t="shared" si="3"/>
        <v>-0.67810400000000115</v>
      </c>
      <c r="BW22" s="45">
        <f t="shared" si="4"/>
        <v>-2.1298411000000002</v>
      </c>
      <c r="BX22" s="45">
        <f t="shared" si="18"/>
        <v>0.74683710000000048</v>
      </c>
      <c r="BY22" s="45" t="str">
        <f t="shared" si="19"/>
        <v>0.4</v>
      </c>
      <c r="BZ22" s="45" t="str">
        <f t="shared" si="20"/>
        <v>0.4</v>
      </c>
      <c r="CA22" s="45">
        <f t="shared" si="21"/>
        <v>0.90316289999999944</v>
      </c>
      <c r="CB22" s="45">
        <f t="shared" si="22"/>
        <v>1.25</v>
      </c>
      <c r="CC22" s="45">
        <f t="shared" si="23"/>
        <v>1.25</v>
      </c>
      <c r="CD22" s="45">
        <f t="shared" si="24"/>
        <v>6.0210859999999963E-2</v>
      </c>
      <c r="CE22" s="45">
        <f t="shared" si="25"/>
        <v>4.1666666666666664E-2</v>
      </c>
      <c r="CF22" s="45">
        <f t="shared" si="26"/>
        <v>2.7777777777777776E-2</v>
      </c>
      <c r="CG22" s="45">
        <f t="shared" si="7"/>
        <v>47.963439270292284</v>
      </c>
      <c r="CH22" s="45">
        <f t="shared" si="8"/>
        <v>43.756506670308298</v>
      </c>
      <c r="CI22" s="45">
        <f t="shared" si="9"/>
        <v>39.470462754109789</v>
      </c>
      <c r="CJ22" s="45">
        <f t="shared" si="27"/>
        <v>0.74584168507103499</v>
      </c>
      <c r="CK22" s="45">
        <f t="shared" si="28"/>
        <v>8.3249800573557131E-2</v>
      </c>
      <c r="CL22" s="45">
        <f t="shared" si="29"/>
        <v>-0.59180211622770784</v>
      </c>
      <c r="CM22" s="45">
        <f t="shared" si="30"/>
        <v>0.90415831492896492</v>
      </c>
      <c r="CN22" s="45">
        <f t="shared" si="31"/>
        <v>1.5667501994264428</v>
      </c>
      <c r="CO22" s="45">
        <f t="shared" si="32"/>
        <v>2.2418021162277078</v>
      </c>
      <c r="CP22" s="45">
        <f t="shared" si="33"/>
        <v>6.0277220995264329E-2</v>
      </c>
      <c r="CQ22" s="45">
        <f t="shared" si="34"/>
        <v>5.2225006647548096E-2</v>
      </c>
      <c r="CR22" s="45">
        <f t="shared" si="35"/>
        <v>4.9817824805060175E-2</v>
      </c>
      <c r="CS22" s="45">
        <f t="shared" si="11"/>
        <v>45.423161039751399</v>
      </c>
      <c r="CT22" s="45">
        <f t="shared" si="12"/>
        <v>38.568732212981793</v>
      </c>
      <c r="CU22" s="45">
        <f t="shared" si="13"/>
        <v>31.585405935754693</v>
      </c>
      <c r="CV22" s="45">
        <f t="shared" si="36"/>
        <v>0.34574786376084532</v>
      </c>
      <c r="CW22" s="45">
        <f t="shared" si="37"/>
        <v>-0.73382467645536753</v>
      </c>
      <c r="CX22" s="45">
        <f t="shared" si="38"/>
        <v>-1.8336985651186355</v>
      </c>
      <c r="CY22" s="45">
        <f t="shared" si="39"/>
        <v>1.3042521362391546</v>
      </c>
      <c r="CZ22" s="45">
        <f t="shared" si="40"/>
        <v>2.3838246764553674</v>
      </c>
      <c r="DA22" s="45">
        <f t="shared" si="41"/>
        <v>3.4836985651186354</v>
      </c>
      <c r="DB22" s="45">
        <f t="shared" si="42"/>
        <v>8.6950142415943635E-2</v>
      </c>
      <c r="DC22" s="45">
        <f t="shared" si="43"/>
        <v>7.946082254851225E-2</v>
      </c>
      <c r="DD22" s="45">
        <f t="shared" si="44"/>
        <v>7.7415523669303016E-2</v>
      </c>
    </row>
    <row r="23" spans="1:108" x14ac:dyDescent="0.2">
      <c r="A23" s="81" t="s">
        <v>66</v>
      </c>
      <c r="B23" s="42" t="s">
        <v>244</v>
      </c>
      <c r="C23" s="43" t="s">
        <v>99</v>
      </c>
      <c r="D23" s="49">
        <v>0</v>
      </c>
      <c r="E23" s="43"/>
      <c r="F23" s="42" t="s">
        <v>106</v>
      </c>
      <c r="G23" s="43"/>
      <c r="H23" s="43"/>
      <c r="I23" s="44">
        <v>42171</v>
      </c>
      <c r="J23" s="50">
        <f t="shared" si="1"/>
        <v>42077</v>
      </c>
      <c r="K23" s="43" t="s">
        <v>215</v>
      </c>
      <c r="L23" s="43">
        <v>2015</v>
      </c>
      <c r="M23" s="43" t="s">
        <v>293</v>
      </c>
      <c r="N23" s="42">
        <v>61</v>
      </c>
      <c r="O23" s="42">
        <v>2.4</v>
      </c>
      <c r="P23" s="42">
        <v>2.29</v>
      </c>
      <c r="Q23" s="9">
        <v>1.6</v>
      </c>
      <c r="R23" s="9">
        <v>7.7999999999999999E-4</v>
      </c>
      <c r="S23" s="43">
        <v>105.07</v>
      </c>
      <c r="T23" s="43">
        <v>479.48099999999999</v>
      </c>
      <c r="U23" s="43">
        <v>435.255</v>
      </c>
      <c r="V23" s="43">
        <v>390.15499999999997</v>
      </c>
      <c r="W23" s="43">
        <v>349.83499999999998</v>
      </c>
      <c r="X23" s="43">
        <v>79</v>
      </c>
      <c r="Y23" s="43">
        <v>64</v>
      </c>
      <c r="Z23" s="43">
        <v>49</v>
      </c>
      <c r="AA23" s="43">
        <v>3.0266666666666664</v>
      </c>
      <c r="AB23" s="43">
        <v>0.37521187665231631</v>
      </c>
      <c r="AC23" s="43">
        <v>3.0068666666666668</v>
      </c>
      <c r="AD23" s="43">
        <v>0.31068475355567687</v>
      </c>
      <c r="AE23" s="43">
        <v>2.890822222222222</v>
      </c>
      <c r="AF23" s="43">
        <v>0.33255575669823406</v>
      </c>
      <c r="AG23" s="43"/>
      <c r="AH23" s="43"/>
      <c r="AI23" s="43">
        <v>200.44200000000001</v>
      </c>
      <c r="AJ23" s="43">
        <v>111.43</v>
      </c>
      <c r="AK23" s="43">
        <v>219.221</v>
      </c>
      <c r="AL23" s="43">
        <v>111.43</v>
      </c>
      <c r="AM23" s="43"/>
      <c r="AN23" s="43"/>
      <c r="AO23" s="43"/>
      <c r="AP23" s="43">
        <v>89.012</v>
      </c>
      <c r="AQ23" s="43"/>
      <c r="AR23" s="43"/>
      <c r="AS23" s="43"/>
      <c r="AT23" s="43">
        <v>279.03899999999999</v>
      </c>
      <c r="AU23" s="43">
        <v>94</v>
      </c>
      <c r="AV23" s="43">
        <v>2.9746236559139785</v>
      </c>
      <c r="AW23" s="43">
        <v>0.35796999856006601</v>
      </c>
      <c r="AX23" s="43"/>
      <c r="AY23" s="43"/>
      <c r="AZ23" s="43"/>
      <c r="BA23" s="43"/>
      <c r="BB23" s="43"/>
      <c r="BC23" s="43"/>
      <c r="BD23" s="43"/>
      <c r="BE23" s="43"/>
      <c r="BF23" s="43"/>
      <c r="BG23" s="43"/>
      <c r="BH23" s="43"/>
      <c r="BI23" s="43"/>
      <c r="BJ23" s="43"/>
      <c r="BK23" s="43"/>
      <c r="BL23" s="43">
        <f t="shared" si="17"/>
        <v>94</v>
      </c>
      <c r="BM23" s="43"/>
      <c r="BN23" s="43">
        <v>1</v>
      </c>
      <c r="BO23" s="43">
        <v>0</v>
      </c>
      <c r="BP23" s="43" t="s">
        <v>220</v>
      </c>
      <c r="BQ23" s="43">
        <v>1</v>
      </c>
      <c r="BR23" s="43">
        <v>0</v>
      </c>
      <c r="BS23" s="43" t="s">
        <v>219</v>
      </c>
      <c r="BT23" s="43">
        <v>1</v>
      </c>
      <c r="BU23" s="45">
        <f t="shared" si="2"/>
        <v>2.6846344999999996</v>
      </c>
      <c r="BV23" s="45">
        <f t="shared" si="3"/>
        <v>1.2459444999999985</v>
      </c>
      <c r="BW23" s="45">
        <f t="shared" si="4"/>
        <v>-4.0263500000000008E-2</v>
      </c>
      <c r="BX23" s="45">
        <f t="shared" si="18"/>
        <v>2.6846344999999996</v>
      </c>
      <c r="BY23" s="45">
        <f t="shared" si="19"/>
        <v>1.2459444999999985</v>
      </c>
      <c r="BZ23" s="45" t="str">
        <f t="shared" si="20"/>
        <v>0.4</v>
      </c>
      <c r="CA23" s="45">
        <f t="shared" si="21"/>
        <v>-0.28463449999999968</v>
      </c>
      <c r="CB23" s="45">
        <f t="shared" si="22"/>
        <v>1.1540555000000015</v>
      </c>
      <c r="CC23" s="45">
        <f t="shared" si="23"/>
        <v>2</v>
      </c>
      <c r="CD23" s="45">
        <f t="shared" si="24"/>
        <v>-1.8975633333333311E-2</v>
      </c>
      <c r="CE23" s="45">
        <f t="shared" si="25"/>
        <v>3.8468516666666716E-2</v>
      </c>
      <c r="CF23" s="45">
        <f t="shared" si="26"/>
        <v>4.4444444444444446E-2</v>
      </c>
      <c r="CG23" s="45">
        <f t="shared" si="7"/>
        <v>56.327178463298488</v>
      </c>
      <c r="CH23" s="45">
        <f t="shared" si="8"/>
        <v>51.562012015841376</v>
      </c>
      <c r="CI23" s="45">
        <f t="shared" si="9"/>
        <v>47.301889817139148</v>
      </c>
      <c r="CJ23" s="45">
        <f t="shared" si="27"/>
        <v>2.0631306079695113</v>
      </c>
      <c r="CK23" s="45">
        <f t="shared" si="28"/>
        <v>1.3126168924950177</v>
      </c>
      <c r="CL23" s="45">
        <f t="shared" si="29"/>
        <v>0.6416476461994165</v>
      </c>
      <c r="CM23" s="45">
        <f t="shared" si="30"/>
        <v>0.3368693920304886</v>
      </c>
      <c r="CN23" s="45">
        <f t="shared" si="31"/>
        <v>1.0873831075049822</v>
      </c>
      <c r="CO23" s="45">
        <f t="shared" si="32"/>
        <v>1.7583523538005834</v>
      </c>
      <c r="CP23" s="45">
        <f t="shared" si="33"/>
        <v>2.2457959468699239E-2</v>
      </c>
      <c r="CQ23" s="45">
        <f t="shared" si="34"/>
        <v>3.624610358349941E-2</v>
      </c>
      <c r="CR23" s="45">
        <f t="shared" si="35"/>
        <v>3.9074496751124073E-2</v>
      </c>
      <c r="CS23" s="45">
        <f t="shared" si="11"/>
        <v>54.262531424602841</v>
      </c>
      <c r="CT23" s="45">
        <f t="shared" si="12"/>
        <v>47.39191611346434</v>
      </c>
      <c r="CU23" s="45">
        <f t="shared" si="13"/>
        <v>41.24949462022478</v>
      </c>
      <c r="CV23" s="45">
        <f t="shared" si="36"/>
        <v>1.7379486993749476</v>
      </c>
      <c r="CW23" s="45">
        <f t="shared" si="37"/>
        <v>0.65582678787063386</v>
      </c>
      <c r="CX23" s="45">
        <f t="shared" si="38"/>
        <v>-0.31160459731459689</v>
      </c>
      <c r="CY23" s="45">
        <f t="shared" si="39"/>
        <v>0.66205130062505235</v>
      </c>
      <c r="CZ23" s="45">
        <f t="shared" si="40"/>
        <v>1.744173212129366</v>
      </c>
      <c r="DA23" s="45">
        <f t="shared" si="41"/>
        <v>2.7116045973145968</v>
      </c>
      <c r="DB23" s="45">
        <f t="shared" si="42"/>
        <v>4.4136753375003487E-2</v>
      </c>
      <c r="DC23" s="45">
        <f t="shared" si="43"/>
        <v>5.8139107070978871E-2</v>
      </c>
      <c r="DD23" s="45">
        <f t="shared" si="44"/>
        <v>6.0257879940324374E-2</v>
      </c>
    </row>
    <row r="24" spans="1:108" x14ac:dyDescent="0.2">
      <c r="A24" s="81" t="s">
        <v>67</v>
      </c>
      <c r="B24" s="42" t="s">
        <v>244</v>
      </c>
      <c r="C24" s="43" t="s">
        <v>99</v>
      </c>
      <c r="D24" s="49">
        <v>0</v>
      </c>
      <c r="E24" s="43"/>
      <c r="F24" s="42" t="s">
        <v>106</v>
      </c>
      <c r="G24" s="43"/>
      <c r="H24" s="43"/>
      <c r="I24" s="44">
        <v>42171</v>
      </c>
      <c r="J24" s="50">
        <f t="shared" si="1"/>
        <v>42094</v>
      </c>
      <c r="K24" s="43" t="s">
        <v>215</v>
      </c>
      <c r="L24" s="43">
        <v>2015</v>
      </c>
      <c r="M24" s="43" t="s">
        <v>293</v>
      </c>
      <c r="N24" s="42">
        <v>61</v>
      </c>
      <c r="O24" s="42">
        <v>2.58</v>
      </c>
      <c r="P24" s="42">
        <v>2.4700000000000002</v>
      </c>
      <c r="Q24" s="9">
        <v>1.65</v>
      </c>
      <c r="R24" s="9">
        <v>7.7999999999999999E-4</v>
      </c>
      <c r="S24" s="43">
        <v>109.94</v>
      </c>
      <c r="T24" s="43">
        <v>416.089</v>
      </c>
      <c r="U24" s="43">
        <v>374.35399999999998</v>
      </c>
      <c r="V24" s="43">
        <v>333.03699999999998</v>
      </c>
      <c r="W24" s="43">
        <v>294.47500000000002</v>
      </c>
      <c r="X24" s="43">
        <v>62</v>
      </c>
      <c r="Y24" s="43">
        <v>47</v>
      </c>
      <c r="Z24" s="43">
        <v>32</v>
      </c>
      <c r="AA24" s="43">
        <v>2.7944000000000004</v>
      </c>
      <c r="AB24" s="43">
        <v>0.28976833111001921</v>
      </c>
      <c r="AC24" s="43">
        <v>2.7661666666666673</v>
      </c>
      <c r="AD24" s="43">
        <v>0.25069944683560469</v>
      </c>
      <c r="AE24" s="43">
        <v>2.7056666666666667</v>
      </c>
      <c r="AF24" s="43">
        <v>0.27447727178634068</v>
      </c>
      <c r="AG24" s="43"/>
      <c r="AH24" s="43"/>
      <c r="AI24" s="43">
        <v>200.22</v>
      </c>
      <c r="AJ24" s="43">
        <v>110.401</v>
      </c>
      <c r="AK24" s="43">
        <v>218.822</v>
      </c>
      <c r="AL24" s="43">
        <v>110.401</v>
      </c>
      <c r="AM24" s="43"/>
      <c r="AN24" s="43"/>
      <c r="AO24" s="43"/>
      <c r="AP24" s="43">
        <v>89.819000000000003</v>
      </c>
      <c r="AQ24" s="43"/>
      <c r="AR24" s="43"/>
      <c r="AS24" s="43"/>
      <c r="AT24" s="43">
        <v>215.869</v>
      </c>
      <c r="AU24" s="43">
        <v>77</v>
      </c>
      <c r="AV24" s="43">
        <v>2.8137368421052633</v>
      </c>
      <c r="AW24" s="43">
        <v>0.30736963061525741</v>
      </c>
      <c r="AX24" s="43"/>
      <c r="AY24" s="43"/>
      <c r="AZ24" s="43"/>
      <c r="BA24" s="43"/>
      <c r="BB24" s="43"/>
      <c r="BC24" s="43"/>
      <c r="BD24" s="43"/>
      <c r="BE24" s="43"/>
      <c r="BF24" s="43"/>
      <c r="BG24" s="43"/>
      <c r="BH24" s="43"/>
      <c r="BI24" s="43"/>
      <c r="BJ24" s="43"/>
      <c r="BK24" s="43"/>
      <c r="BL24" s="43">
        <f t="shared" si="17"/>
        <v>77</v>
      </c>
      <c r="BM24" s="43"/>
      <c r="BN24" s="43">
        <v>1</v>
      </c>
      <c r="BO24" s="43">
        <v>0</v>
      </c>
      <c r="BP24" s="43" t="s">
        <v>220</v>
      </c>
      <c r="BQ24" s="43">
        <v>1</v>
      </c>
      <c r="BR24" s="43">
        <v>0</v>
      </c>
      <c r="BS24" s="43" t="s">
        <v>219</v>
      </c>
      <c r="BT24" s="43">
        <v>1</v>
      </c>
      <c r="BU24" s="45">
        <f t="shared" si="2"/>
        <v>0.7418925999999999</v>
      </c>
      <c r="BV24" s="45">
        <f t="shared" si="3"/>
        <v>-0.57611970000000134</v>
      </c>
      <c r="BW24" s="45">
        <f t="shared" si="4"/>
        <v>-1.8062474999999996</v>
      </c>
      <c r="BX24" s="45">
        <f t="shared" si="18"/>
        <v>0.7418925999999999</v>
      </c>
      <c r="BY24" s="45" t="str">
        <f t="shared" si="19"/>
        <v>0.4</v>
      </c>
      <c r="BZ24" s="45" t="str">
        <f t="shared" si="20"/>
        <v>0.4</v>
      </c>
      <c r="CA24" s="45">
        <f t="shared" si="21"/>
        <v>1.8381074000000002</v>
      </c>
      <c r="CB24" s="45">
        <f t="shared" si="22"/>
        <v>2.1800000000000002</v>
      </c>
      <c r="CC24" s="45">
        <f t="shared" si="23"/>
        <v>2.1800000000000002</v>
      </c>
      <c r="CD24" s="45">
        <f t="shared" si="24"/>
        <v>0.12254049333333335</v>
      </c>
      <c r="CE24" s="45">
        <f t="shared" si="25"/>
        <v>7.2666666666666671E-2</v>
      </c>
      <c r="CF24" s="45">
        <f t="shared" si="26"/>
        <v>4.844444444444445E-2</v>
      </c>
      <c r="CG24" s="45">
        <f t="shared" si="7"/>
        <v>55.266056784426681</v>
      </c>
      <c r="CH24" s="45">
        <f t="shared" si="8"/>
        <v>49.589542304066242</v>
      </c>
      <c r="CI24" s="45">
        <f t="shared" si="9"/>
        <v>44.291535396699814</v>
      </c>
      <c r="CJ24" s="45">
        <f t="shared" si="27"/>
        <v>1.8960039435472025</v>
      </c>
      <c r="CK24" s="45">
        <f t="shared" si="28"/>
        <v>1.0019529128904336</v>
      </c>
      <c r="CL24" s="45">
        <f t="shared" si="29"/>
        <v>0.16751682498022102</v>
      </c>
      <c r="CM24" s="45">
        <f t="shared" si="30"/>
        <v>0.6839960564527976</v>
      </c>
      <c r="CN24" s="45">
        <f t="shared" si="31"/>
        <v>1.5780470871095664</v>
      </c>
      <c r="CO24" s="45">
        <f t="shared" si="32"/>
        <v>2.412483175019779</v>
      </c>
      <c r="CP24" s="45">
        <f t="shared" si="33"/>
        <v>4.5599737096853173E-2</v>
      </c>
      <c r="CQ24" s="45">
        <f t="shared" si="34"/>
        <v>5.2601569570318883E-2</v>
      </c>
      <c r="CR24" s="45">
        <f t="shared" si="35"/>
        <v>5.3610737222661756E-2</v>
      </c>
      <c r="CS24" s="45">
        <f t="shared" si="11"/>
        <v>53.67336297042219</v>
      </c>
      <c r="CT24" s="45">
        <f t="shared" si="12"/>
        <v>46.420106419540048</v>
      </c>
      <c r="CU24" s="45">
        <f t="shared" si="13"/>
        <v>39.650493932788422</v>
      </c>
      <c r="CV24" s="45">
        <f t="shared" si="36"/>
        <v>1.6451546678414948</v>
      </c>
      <c r="CW24" s="45">
        <f t="shared" si="37"/>
        <v>0.50276676107755769</v>
      </c>
      <c r="CX24" s="45">
        <f t="shared" si="38"/>
        <v>-0.56344720558582306</v>
      </c>
      <c r="CY24" s="45">
        <f t="shared" si="39"/>
        <v>0.93484533215850529</v>
      </c>
      <c r="CZ24" s="45">
        <f t="shared" si="40"/>
        <v>2.0772332389224424</v>
      </c>
      <c r="DA24" s="45">
        <f t="shared" si="41"/>
        <v>3.1434472055858231</v>
      </c>
      <c r="DB24" s="45">
        <f t="shared" si="42"/>
        <v>6.2323022143900356E-2</v>
      </c>
      <c r="DC24" s="45">
        <f t="shared" si="43"/>
        <v>6.9241107964081408E-2</v>
      </c>
      <c r="DD24" s="45">
        <f t="shared" si="44"/>
        <v>6.9854382346351621E-2</v>
      </c>
    </row>
    <row r="25" spans="1:108" x14ac:dyDescent="0.2">
      <c r="A25" s="81" t="s">
        <v>68</v>
      </c>
      <c r="B25" s="42" t="s">
        <v>244</v>
      </c>
      <c r="C25" s="43" t="s">
        <v>99</v>
      </c>
      <c r="D25" s="49">
        <v>0</v>
      </c>
      <c r="E25" s="43"/>
      <c r="F25" s="42" t="s">
        <v>106</v>
      </c>
      <c r="G25" s="43"/>
      <c r="H25" s="43"/>
      <c r="I25" s="44">
        <v>42171</v>
      </c>
      <c r="J25" s="50">
        <f t="shared" si="1"/>
        <v>42087</v>
      </c>
      <c r="K25" s="43" t="s">
        <v>215</v>
      </c>
      <c r="L25" s="43">
        <v>2015</v>
      </c>
      <c r="M25" s="43" t="s">
        <v>293</v>
      </c>
      <c r="N25" s="42">
        <v>61</v>
      </c>
      <c r="O25" s="42">
        <v>3.27</v>
      </c>
      <c r="P25" s="42">
        <v>3.04</v>
      </c>
      <c r="Q25" s="9">
        <v>1.6</v>
      </c>
      <c r="R25" s="9">
        <v>7.6999999999999996E-4</v>
      </c>
      <c r="S25" s="43">
        <v>100.74</v>
      </c>
      <c r="T25" s="43">
        <v>445.14699999999999</v>
      </c>
      <c r="U25" s="43">
        <v>404.33499999999998</v>
      </c>
      <c r="V25" s="43">
        <v>363.56099999999998</v>
      </c>
      <c r="W25" s="43">
        <v>322.43299999999999</v>
      </c>
      <c r="X25" s="43">
        <v>69</v>
      </c>
      <c r="Y25" s="43">
        <v>54</v>
      </c>
      <c r="Z25" s="43">
        <v>39</v>
      </c>
      <c r="AA25" s="43">
        <v>2.7265333333333337</v>
      </c>
      <c r="AB25" s="43">
        <v>0.39556701918469611</v>
      </c>
      <c r="AC25" s="43">
        <v>2.7184666666666661</v>
      </c>
      <c r="AD25" s="43">
        <v>0.33885870652604849</v>
      </c>
      <c r="AE25" s="43">
        <v>2.7236222222222222</v>
      </c>
      <c r="AF25" s="43">
        <v>0.35472974917462785</v>
      </c>
      <c r="AG25" s="43"/>
      <c r="AH25" s="43"/>
      <c r="AI25" s="43">
        <v>201.767</v>
      </c>
      <c r="AJ25" s="43">
        <v>110.67100000000001</v>
      </c>
      <c r="AK25" s="43">
        <v>223.048</v>
      </c>
      <c r="AL25" s="43">
        <v>110.67100000000001</v>
      </c>
      <c r="AM25" s="43"/>
      <c r="AN25" s="43"/>
      <c r="AO25" s="43"/>
      <c r="AP25" s="43">
        <v>91.095999999999989</v>
      </c>
      <c r="AQ25" s="43"/>
      <c r="AR25" s="43"/>
      <c r="AS25" s="43"/>
      <c r="AT25" s="43">
        <v>243.38</v>
      </c>
      <c r="AU25" s="43">
        <v>84</v>
      </c>
      <c r="AV25" s="43">
        <v>2.9016746987951807</v>
      </c>
      <c r="AW25" s="43">
        <v>0.3995389143852498</v>
      </c>
      <c r="AX25" s="43"/>
      <c r="AY25" s="43"/>
      <c r="AZ25" s="43"/>
      <c r="BA25" s="43"/>
      <c r="BB25" s="43"/>
      <c r="BC25" s="43"/>
      <c r="BD25" s="43"/>
      <c r="BE25" s="43"/>
      <c r="BF25" s="43"/>
      <c r="BG25" s="43"/>
      <c r="BH25" s="43"/>
      <c r="BI25" s="43"/>
      <c r="BJ25" s="43"/>
      <c r="BK25" s="43"/>
      <c r="BL25" s="43">
        <f t="shared" si="17"/>
        <v>84</v>
      </c>
      <c r="BM25" s="43" t="s">
        <v>253</v>
      </c>
      <c r="BN25" s="43">
        <v>1</v>
      </c>
      <c r="BO25" s="43">
        <v>0</v>
      </c>
      <c r="BP25" s="43" t="s">
        <v>220</v>
      </c>
      <c r="BQ25" s="43">
        <v>1</v>
      </c>
      <c r="BR25" s="43">
        <v>0</v>
      </c>
      <c r="BS25" s="43" t="s">
        <v>219</v>
      </c>
      <c r="BT25" s="43">
        <v>1</v>
      </c>
      <c r="BU25" s="45">
        <f t="shared" si="2"/>
        <v>1.6982865</v>
      </c>
      <c r="BV25" s="45">
        <f t="shared" si="3"/>
        <v>0.39759589999999889</v>
      </c>
      <c r="BW25" s="45">
        <f t="shared" si="4"/>
        <v>-0.91438729999999957</v>
      </c>
      <c r="BX25" s="45">
        <f t="shared" si="18"/>
        <v>1.6982865</v>
      </c>
      <c r="BY25" s="45" t="str">
        <f t="shared" si="19"/>
        <v>0.4</v>
      </c>
      <c r="BZ25" s="45" t="str">
        <f t="shared" si="20"/>
        <v>0.4</v>
      </c>
      <c r="CA25" s="45">
        <f t="shared" si="21"/>
        <v>1.5717135</v>
      </c>
      <c r="CB25" s="45">
        <f t="shared" si="22"/>
        <v>2.87</v>
      </c>
      <c r="CC25" s="45">
        <f t="shared" si="23"/>
        <v>2.87</v>
      </c>
      <c r="CD25" s="45">
        <f t="shared" si="24"/>
        <v>0.1047809</v>
      </c>
      <c r="CE25" s="45">
        <f t="shared" si="25"/>
        <v>9.5666666666666664E-2</v>
      </c>
      <c r="CF25" s="45">
        <f t="shared" si="26"/>
        <v>6.377777777777778E-2</v>
      </c>
      <c r="CG25" s="45">
        <f t="shared" si="7"/>
        <v>56.07136343004202</v>
      </c>
      <c r="CH25" s="45">
        <f t="shared" si="8"/>
        <v>51.147315907169656</v>
      </c>
      <c r="CI25" s="45">
        <f t="shared" si="9"/>
        <v>46.180517787762817</v>
      </c>
      <c r="CJ25" s="45">
        <f t="shared" si="27"/>
        <v>2.0228397402316185</v>
      </c>
      <c r="CK25" s="45">
        <f t="shared" si="28"/>
        <v>1.2473022553792203</v>
      </c>
      <c r="CL25" s="45">
        <f t="shared" si="29"/>
        <v>0.4650315515726442</v>
      </c>
      <c r="CM25" s="45">
        <f t="shared" si="30"/>
        <v>1.2471602597683815</v>
      </c>
      <c r="CN25" s="45">
        <f t="shared" si="31"/>
        <v>2.0226977446207797</v>
      </c>
      <c r="CO25" s="45">
        <f t="shared" si="32"/>
        <v>2.8049684484273558</v>
      </c>
      <c r="CP25" s="45">
        <f t="shared" si="33"/>
        <v>8.3144017317892102E-2</v>
      </c>
      <c r="CQ25" s="45">
        <f t="shared" si="34"/>
        <v>6.7423258154025986E-2</v>
      </c>
      <c r="CR25" s="45">
        <f t="shared" si="35"/>
        <v>6.2332632187274577E-2</v>
      </c>
      <c r="CS25" s="45">
        <f t="shared" si="11"/>
        <v>54.303082936647897</v>
      </c>
      <c r="CT25" s="45">
        <f t="shared" si="12"/>
        <v>47.612401364043784</v>
      </c>
      <c r="CU25" s="45">
        <f t="shared" si="13"/>
        <v>40.863631272366206</v>
      </c>
      <c r="CV25" s="45">
        <f t="shared" si="36"/>
        <v>1.7443355625220436</v>
      </c>
      <c r="CW25" s="45">
        <f t="shared" si="37"/>
        <v>0.69055321483689625</v>
      </c>
      <c r="CX25" s="45">
        <f t="shared" si="38"/>
        <v>-0.37237807460232197</v>
      </c>
      <c r="CY25" s="45">
        <f t="shared" si="39"/>
        <v>1.5256644374779564</v>
      </c>
      <c r="CZ25" s="45">
        <f t="shared" si="40"/>
        <v>2.5794467851631038</v>
      </c>
      <c r="DA25" s="45">
        <f t="shared" si="41"/>
        <v>3.642378074602322</v>
      </c>
      <c r="DB25" s="45">
        <f t="shared" si="42"/>
        <v>0.10171096249853043</v>
      </c>
      <c r="DC25" s="45">
        <f t="shared" si="43"/>
        <v>8.5981559505436789E-2</v>
      </c>
      <c r="DD25" s="45">
        <f t="shared" si="44"/>
        <v>8.0941734991162709E-2</v>
      </c>
    </row>
    <row r="26" spans="1:108" x14ac:dyDescent="0.2">
      <c r="A26" s="81" t="s">
        <v>46</v>
      </c>
      <c r="B26" s="42" t="s">
        <v>244</v>
      </c>
      <c r="C26" s="43" t="s">
        <v>99</v>
      </c>
      <c r="D26" s="49">
        <v>0</v>
      </c>
      <c r="E26" s="43"/>
      <c r="F26" s="42" t="s">
        <v>104</v>
      </c>
      <c r="G26" s="43"/>
      <c r="H26" s="43"/>
      <c r="I26" s="44">
        <v>42174</v>
      </c>
      <c r="J26" s="50">
        <f t="shared" si="1"/>
        <v>42083</v>
      </c>
      <c r="K26" s="43" t="s">
        <v>215</v>
      </c>
      <c r="L26" s="43">
        <v>2015</v>
      </c>
      <c r="M26" s="43" t="s">
        <v>293</v>
      </c>
      <c r="N26" s="42">
        <v>58</v>
      </c>
      <c r="O26" s="42">
        <v>2.1800000000000002</v>
      </c>
      <c r="P26" s="42">
        <v>2.0099999999999998</v>
      </c>
      <c r="Q26" s="9">
        <v>1.5</v>
      </c>
      <c r="R26" s="9">
        <v>6.0999999999999997E-4</v>
      </c>
      <c r="S26" s="43">
        <v>102.62</v>
      </c>
      <c r="T26" s="43">
        <v>477.04700000000003</v>
      </c>
      <c r="U26" s="43">
        <v>435.589</v>
      </c>
      <c r="V26" s="43">
        <v>388.61399999999998</v>
      </c>
      <c r="W26" s="43">
        <v>343.06299999999999</v>
      </c>
      <c r="X26" s="43">
        <v>76</v>
      </c>
      <c r="Y26" s="43">
        <v>61</v>
      </c>
      <c r="Z26" s="43">
        <v>46</v>
      </c>
      <c r="AA26" s="43">
        <v>2.7046000000000001</v>
      </c>
      <c r="AB26" s="43">
        <v>0.31699139240228924</v>
      </c>
      <c r="AC26" s="43">
        <v>2.9478666666666671</v>
      </c>
      <c r="AD26" s="43">
        <v>0.42505486326073999</v>
      </c>
      <c r="AE26" s="43">
        <v>2.9696222222222226</v>
      </c>
      <c r="AF26" s="43">
        <v>0.37915979414350898</v>
      </c>
      <c r="AG26" s="43"/>
      <c r="AH26" s="43"/>
      <c r="AI26" s="43">
        <v>202.49600000000001</v>
      </c>
      <c r="AJ26" s="43">
        <v>107.479</v>
      </c>
      <c r="AK26" s="43">
        <v>222.24600000000001</v>
      </c>
      <c r="AL26" s="43">
        <v>107.479</v>
      </c>
      <c r="AM26" s="43"/>
      <c r="AN26" s="43"/>
      <c r="AO26" s="43"/>
      <c r="AP26" s="43">
        <v>95.01700000000001</v>
      </c>
      <c r="AQ26" s="43"/>
      <c r="AR26" s="43"/>
      <c r="AS26" s="43"/>
      <c r="AT26" s="43">
        <v>274.55100000000004</v>
      </c>
      <c r="AU26" s="43">
        <v>91</v>
      </c>
      <c r="AV26" s="43">
        <v>3.0091777777777788</v>
      </c>
      <c r="AW26" s="43">
        <v>0.34856684358159767</v>
      </c>
      <c r="AX26" s="43"/>
      <c r="AY26" s="43"/>
      <c r="AZ26" s="43"/>
      <c r="BA26" s="43"/>
      <c r="BB26" s="43"/>
      <c r="BC26" s="43"/>
      <c r="BD26" s="43"/>
      <c r="BE26" s="43"/>
      <c r="BF26" s="43"/>
      <c r="BG26" s="43"/>
      <c r="BH26" s="43"/>
      <c r="BI26" s="43"/>
      <c r="BJ26" s="43"/>
      <c r="BK26" s="43"/>
      <c r="BL26" s="43">
        <f t="shared" si="17"/>
        <v>91</v>
      </c>
      <c r="BM26" s="43"/>
      <c r="BN26" s="43">
        <v>1</v>
      </c>
      <c r="BO26" s="43">
        <v>0</v>
      </c>
      <c r="BP26" s="43" t="s">
        <v>220</v>
      </c>
      <c r="BQ26" s="43">
        <v>1</v>
      </c>
      <c r="BR26" s="43">
        <v>0</v>
      </c>
      <c r="BS26" s="43" t="s">
        <v>219</v>
      </c>
      <c r="BT26" s="43">
        <v>1</v>
      </c>
      <c r="BU26" s="45">
        <f t="shared" si="2"/>
        <v>2.6952891000000001</v>
      </c>
      <c r="BV26" s="45">
        <f t="shared" si="3"/>
        <v>1.1967865999999994</v>
      </c>
      <c r="BW26" s="45">
        <f t="shared" si="4"/>
        <v>-0.25629029999999986</v>
      </c>
      <c r="BX26" s="45">
        <f t="shared" si="18"/>
        <v>2.6952891000000001</v>
      </c>
      <c r="BY26" s="45">
        <f t="shared" si="19"/>
        <v>1.1967865999999994</v>
      </c>
      <c r="BZ26" s="45" t="str">
        <f t="shared" si="20"/>
        <v>0.4</v>
      </c>
      <c r="CA26" s="45">
        <f t="shared" si="21"/>
        <v>-0.51528909999999994</v>
      </c>
      <c r="CB26" s="45">
        <f t="shared" si="22"/>
        <v>0.98321340000000079</v>
      </c>
      <c r="CC26" s="45">
        <f t="shared" si="23"/>
        <v>1.7800000000000002</v>
      </c>
      <c r="CD26" s="45">
        <f t="shared" si="24"/>
        <v>-3.435260666666666E-2</v>
      </c>
      <c r="CE26" s="45">
        <f t="shared" si="25"/>
        <v>3.2773780000000023E-2</v>
      </c>
      <c r="CF26" s="45">
        <f t="shared" si="26"/>
        <v>3.9555555555555559E-2</v>
      </c>
      <c r="CG26" s="45">
        <f t="shared" si="7"/>
        <v>54.03764193841279</v>
      </c>
      <c r="CH26" s="45">
        <f t="shared" si="8"/>
        <v>49.547995309461577</v>
      </c>
      <c r="CI26" s="45">
        <f t="shared" si="9"/>
        <v>45.194447814084114</v>
      </c>
      <c r="CJ26" s="45">
        <f t="shared" si="27"/>
        <v>1.7025286053000146</v>
      </c>
      <c r="CK26" s="45">
        <f t="shared" si="28"/>
        <v>0.99540926124019879</v>
      </c>
      <c r="CL26" s="45">
        <f t="shared" si="29"/>
        <v>0.30972553071824827</v>
      </c>
      <c r="CM26" s="45">
        <f t="shared" si="30"/>
        <v>0.47747139469998556</v>
      </c>
      <c r="CN26" s="45">
        <f t="shared" si="31"/>
        <v>1.1845907387598014</v>
      </c>
      <c r="CO26" s="45">
        <f t="shared" si="32"/>
        <v>1.8702744692817519</v>
      </c>
      <c r="CP26" s="45">
        <f t="shared" si="33"/>
        <v>3.183142631333237E-2</v>
      </c>
      <c r="CQ26" s="45">
        <f t="shared" si="34"/>
        <v>3.9486357958660047E-2</v>
      </c>
      <c r="CR26" s="45">
        <f t="shared" si="35"/>
        <v>4.1561654872927817E-2</v>
      </c>
      <c r="CS26" s="45">
        <f t="shared" si="11"/>
        <v>51.912705435732747</v>
      </c>
      <c r="CT26" s="45">
        <f t="shared" si="12"/>
        <v>45.015347575815376</v>
      </c>
      <c r="CU26" s="45">
        <f t="shared" si="13"/>
        <v>38.327076200038988</v>
      </c>
      <c r="CV26" s="45">
        <f t="shared" si="36"/>
        <v>1.3678511061279073</v>
      </c>
      <c r="CW26" s="45">
        <f t="shared" si="37"/>
        <v>0.28151724319092164</v>
      </c>
      <c r="CX26" s="45">
        <f t="shared" si="38"/>
        <v>-0.77188549849385879</v>
      </c>
      <c r="CY26" s="45">
        <f t="shared" si="39"/>
        <v>0.81214889387209288</v>
      </c>
      <c r="CZ26" s="45">
        <f t="shared" si="40"/>
        <v>1.8984827568090785</v>
      </c>
      <c r="DA26" s="45">
        <f t="shared" si="41"/>
        <v>2.951885498493859</v>
      </c>
      <c r="DB26" s="45">
        <f t="shared" si="42"/>
        <v>5.4143259591472856E-2</v>
      </c>
      <c r="DC26" s="45">
        <f t="shared" si="43"/>
        <v>6.3282758560302618E-2</v>
      </c>
      <c r="DD26" s="45">
        <f t="shared" si="44"/>
        <v>6.5597455522085749E-2</v>
      </c>
    </row>
    <row r="27" spans="1:108" x14ac:dyDescent="0.2">
      <c r="A27" s="81" t="s">
        <v>47</v>
      </c>
      <c r="B27" s="42" t="s">
        <v>244</v>
      </c>
      <c r="C27" s="43" t="s">
        <v>99</v>
      </c>
      <c r="D27" s="49">
        <v>0</v>
      </c>
      <c r="E27" s="43"/>
      <c r="F27" s="42" t="s">
        <v>104</v>
      </c>
      <c r="G27" s="43"/>
      <c r="H27" s="43"/>
      <c r="I27" s="44">
        <v>42174</v>
      </c>
      <c r="J27" s="50">
        <f t="shared" si="1"/>
        <v>42093</v>
      </c>
      <c r="K27" s="43" t="s">
        <v>215</v>
      </c>
      <c r="L27" s="43">
        <v>2015</v>
      </c>
      <c r="M27" s="43" t="s">
        <v>293</v>
      </c>
      <c r="N27" s="42">
        <v>57</v>
      </c>
      <c r="O27" s="42">
        <v>1.86</v>
      </c>
      <c r="P27" s="42">
        <v>1.7</v>
      </c>
      <c r="Q27" s="9">
        <v>1.35</v>
      </c>
      <c r="R27" s="9">
        <v>4.6000000000000001E-4</v>
      </c>
      <c r="S27" s="43">
        <v>105.38</v>
      </c>
      <c r="T27" s="43">
        <v>418.81700000000001</v>
      </c>
      <c r="U27" s="43">
        <v>382.97699999999998</v>
      </c>
      <c r="V27" s="43">
        <v>340.75299999999999</v>
      </c>
      <c r="W27" s="43">
        <v>302.048</v>
      </c>
      <c r="X27" s="43">
        <v>66</v>
      </c>
      <c r="Y27" s="43">
        <v>51</v>
      </c>
      <c r="Z27" s="43">
        <v>36</v>
      </c>
      <c r="AA27" s="43">
        <v>2.4149333333333334</v>
      </c>
      <c r="AB27" s="43">
        <v>0.23304673555401059</v>
      </c>
      <c r="AC27" s="43">
        <v>2.6138666666666674</v>
      </c>
      <c r="AD27" s="43">
        <v>0.32052529442745914</v>
      </c>
      <c r="AE27" s="43">
        <v>2.6087333333333338</v>
      </c>
      <c r="AF27" s="43">
        <v>0.29498593186794547</v>
      </c>
      <c r="AG27" s="43"/>
      <c r="AH27" s="43"/>
      <c r="AI27" s="43">
        <v>201.51</v>
      </c>
      <c r="AJ27" s="43">
        <v>101.38800000000001</v>
      </c>
      <c r="AK27" s="43">
        <v>218.923</v>
      </c>
      <c r="AL27" s="43">
        <v>101.38800000000001</v>
      </c>
      <c r="AM27" s="43"/>
      <c r="AN27" s="43"/>
      <c r="AO27" s="43"/>
      <c r="AP27" s="43">
        <v>100.12199999999999</v>
      </c>
      <c r="AQ27" s="43"/>
      <c r="AR27" s="43"/>
      <c r="AS27" s="43"/>
      <c r="AT27" s="43">
        <v>217.30700000000002</v>
      </c>
      <c r="AU27" s="43">
        <v>81</v>
      </c>
      <c r="AV27" s="43">
        <v>2.6928375</v>
      </c>
      <c r="AW27" s="43">
        <v>0.32710662697566356</v>
      </c>
      <c r="AX27" s="43"/>
      <c r="AY27" s="43"/>
      <c r="AZ27" s="43"/>
      <c r="BA27" s="43"/>
      <c r="BB27" s="43"/>
      <c r="BC27" s="43"/>
      <c r="BD27" s="43"/>
      <c r="BE27" s="43"/>
      <c r="BF27" s="43"/>
      <c r="BG27" s="43"/>
      <c r="BH27" s="43"/>
      <c r="BI27" s="43"/>
      <c r="BJ27" s="43"/>
      <c r="BK27" s="43"/>
      <c r="BL27" s="43">
        <f t="shared" si="17"/>
        <v>81</v>
      </c>
      <c r="BM27" s="43" t="s">
        <v>253</v>
      </c>
      <c r="BN27" s="43">
        <v>1</v>
      </c>
      <c r="BO27" s="43">
        <v>0</v>
      </c>
      <c r="BP27" s="43" t="s">
        <v>220</v>
      </c>
      <c r="BQ27" s="43">
        <v>1</v>
      </c>
      <c r="BR27" s="43">
        <v>0</v>
      </c>
      <c r="BS27" s="43" t="s">
        <v>219</v>
      </c>
      <c r="BT27" s="43">
        <v>1</v>
      </c>
      <c r="BU27" s="45">
        <f t="shared" si="2"/>
        <v>1.0169662999999982</v>
      </c>
      <c r="BV27" s="45">
        <f t="shared" si="3"/>
        <v>-0.32997929999999975</v>
      </c>
      <c r="BW27" s="45">
        <f t="shared" si="4"/>
        <v>-1.5646687999999997</v>
      </c>
      <c r="BX27" s="45">
        <f t="shared" si="18"/>
        <v>1.0169662999999982</v>
      </c>
      <c r="BY27" s="45" t="str">
        <f t="shared" si="19"/>
        <v>0.4</v>
      </c>
      <c r="BZ27" s="45" t="str">
        <f t="shared" si="20"/>
        <v>0.4</v>
      </c>
      <c r="CA27" s="45">
        <f t="shared" si="21"/>
        <v>0.84303370000000188</v>
      </c>
      <c r="CB27" s="45">
        <f t="shared" si="22"/>
        <v>1.46</v>
      </c>
      <c r="CC27" s="45">
        <f t="shared" si="23"/>
        <v>1.46</v>
      </c>
      <c r="CD27" s="45">
        <f t="shared" si="24"/>
        <v>5.6202246666666796E-2</v>
      </c>
      <c r="CE27" s="45">
        <f t="shared" si="25"/>
        <v>4.8666666666666664E-2</v>
      </c>
      <c r="CF27" s="45">
        <f t="shared" si="26"/>
        <v>3.2444444444444442E-2</v>
      </c>
      <c r="CG27" s="45">
        <f t="shared" si="7"/>
        <v>52.809304653262053</v>
      </c>
      <c r="CH27" s="45">
        <f t="shared" si="8"/>
        <v>47.872141697886406</v>
      </c>
      <c r="CI27" s="45">
        <f t="shared" si="9"/>
        <v>43.34644796475326</v>
      </c>
      <c r="CJ27" s="45">
        <f t="shared" si="27"/>
        <v>1.5090654828887731</v>
      </c>
      <c r="CK27" s="45">
        <f t="shared" si="28"/>
        <v>0.7314623174171091</v>
      </c>
      <c r="CL27" s="45">
        <f t="shared" si="29"/>
        <v>1.8665554448638488E-2</v>
      </c>
      <c r="CM27" s="45">
        <f t="shared" si="30"/>
        <v>0.35093451711122703</v>
      </c>
      <c r="CN27" s="45">
        <f t="shared" si="31"/>
        <v>1.128537682582891</v>
      </c>
      <c r="CO27" s="45">
        <f t="shared" si="32"/>
        <v>1.8413344455513616</v>
      </c>
      <c r="CP27" s="45">
        <f t="shared" si="33"/>
        <v>2.3395634474081804E-2</v>
      </c>
      <c r="CQ27" s="45">
        <f t="shared" si="34"/>
        <v>3.7617922752763031E-2</v>
      </c>
      <c r="CR27" s="45">
        <f t="shared" si="35"/>
        <v>4.0918543234474705E-2</v>
      </c>
      <c r="CS27" s="45">
        <f t="shared" si="11"/>
        <v>51.091517775066428</v>
      </c>
      <c r="CT27" s="45">
        <f t="shared" si="12"/>
        <v>44.130587153816577</v>
      </c>
      <c r="CU27" s="45">
        <f t="shared" si="13"/>
        <v>37.749789036739188</v>
      </c>
      <c r="CV27" s="45">
        <f t="shared" si="36"/>
        <v>1.2385140495729621</v>
      </c>
      <c r="CW27" s="45">
        <f t="shared" si="37"/>
        <v>0.14216747672611163</v>
      </c>
      <c r="CX27" s="45">
        <f t="shared" si="38"/>
        <v>-0.86280822671357793</v>
      </c>
      <c r="CY27" s="45">
        <f t="shared" si="39"/>
        <v>0.62148595042703803</v>
      </c>
      <c r="CZ27" s="45">
        <f t="shared" si="40"/>
        <v>1.7178325232738885</v>
      </c>
      <c r="DA27" s="45">
        <f t="shared" si="41"/>
        <v>2.7228082267135783</v>
      </c>
      <c r="DB27" s="45">
        <f t="shared" si="42"/>
        <v>4.1432396695135869E-2</v>
      </c>
      <c r="DC27" s="45">
        <f t="shared" si="43"/>
        <v>5.7261084109129619E-2</v>
      </c>
      <c r="DD27" s="45">
        <f t="shared" si="44"/>
        <v>6.050684948252396E-2</v>
      </c>
    </row>
    <row r="28" spans="1:108" x14ac:dyDescent="0.2">
      <c r="A28" s="81" t="s">
        <v>48</v>
      </c>
      <c r="B28" s="42" t="s">
        <v>244</v>
      </c>
      <c r="C28" s="43" t="s">
        <v>99</v>
      </c>
      <c r="D28" s="49">
        <v>0</v>
      </c>
      <c r="E28" s="43"/>
      <c r="F28" s="42" t="s">
        <v>104</v>
      </c>
      <c r="G28" s="43"/>
      <c r="H28" s="43"/>
      <c r="I28" s="44">
        <v>42174</v>
      </c>
      <c r="J28" s="50">
        <f t="shared" si="1"/>
        <v>42112</v>
      </c>
      <c r="K28" s="43" t="s">
        <v>215</v>
      </c>
      <c r="L28" s="43">
        <v>2015</v>
      </c>
      <c r="M28" s="43" t="s">
        <v>293</v>
      </c>
      <c r="N28" s="42">
        <v>55</v>
      </c>
      <c r="O28" s="42">
        <v>1.22</v>
      </c>
      <c r="P28" s="42">
        <v>1.1100000000000001</v>
      </c>
      <c r="Q28" s="9">
        <v>1.3</v>
      </c>
      <c r="R28" s="9">
        <v>4.8000000000000001E-4</v>
      </c>
      <c r="S28" s="43">
        <v>102.21</v>
      </c>
      <c r="T28" s="43">
        <v>372.84300000000002</v>
      </c>
      <c r="U28" s="43">
        <v>330.06599999999997</v>
      </c>
      <c r="V28" s="43">
        <v>285.02100000000002</v>
      </c>
      <c r="W28" s="43">
        <v>246.9</v>
      </c>
      <c r="X28" s="43">
        <v>47</v>
      </c>
      <c r="Y28" s="43">
        <v>32</v>
      </c>
      <c r="Z28" s="43">
        <v>17</v>
      </c>
      <c r="AA28" s="43">
        <v>2.8652666666666673</v>
      </c>
      <c r="AB28" s="43">
        <v>0.35953212983118726</v>
      </c>
      <c r="AC28" s="43">
        <v>2.9224333333333332</v>
      </c>
      <c r="AD28" s="43">
        <v>0.37872141370062784</v>
      </c>
      <c r="AE28" s="43">
        <v>2.8257111111111106</v>
      </c>
      <c r="AF28" s="43">
        <v>0.40519230127200329</v>
      </c>
      <c r="AG28" s="43"/>
      <c r="AH28" s="43"/>
      <c r="AI28" s="43">
        <v>200.82</v>
      </c>
      <c r="AJ28" s="43">
        <v>114.53700000000001</v>
      </c>
      <c r="AK28" s="43">
        <v>220.06899999999999</v>
      </c>
      <c r="AL28" s="43">
        <v>114.53700000000001</v>
      </c>
      <c r="AM28" s="43"/>
      <c r="AN28" s="43"/>
      <c r="AO28" s="43"/>
      <c r="AP28" s="43">
        <v>86.282999999999987</v>
      </c>
      <c r="AQ28" s="43"/>
      <c r="AR28" s="43"/>
      <c r="AS28" s="43"/>
      <c r="AT28" s="43">
        <v>172.02300000000002</v>
      </c>
      <c r="AU28" s="43">
        <v>62</v>
      </c>
      <c r="AV28" s="43">
        <v>2.7701639344262299</v>
      </c>
      <c r="AW28" s="43">
        <v>0.3899198285258062</v>
      </c>
      <c r="AX28" s="43"/>
      <c r="AY28" s="43"/>
      <c r="AZ28" s="43"/>
      <c r="BA28" s="43"/>
      <c r="BB28" s="43"/>
      <c r="BC28" s="43"/>
      <c r="BD28" s="43"/>
      <c r="BE28" s="43"/>
      <c r="BF28" s="43"/>
      <c r="BG28" s="43"/>
      <c r="BH28" s="43"/>
      <c r="BI28" s="43"/>
      <c r="BJ28" s="43"/>
      <c r="BK28" s="43"/>
      <c r="BL28" s="43">
        <f t="shared" si="17"/>
        <v>62</v>
      </c>
      <c r="BM28" s="43"/>
      <c r="BN28" s="43">
        <v>1</v>
      </c>
      <c r="BO28" s="43">
        <v>0</v>
      </c>
      <c r="BP28" s="43" t="s">
        <v>220</v>
      </c>
      <c r="BQ28" s="43">
        <v>1</v>
      </c>
      <c r="BR28" s="43">
        <v>0</v>
      </c>
      <c r="BS28" s="43" t="s">
        <v>219</v>
      </c>
      <c r="BT28" s="43">
        <v>1</v>
      </c>
      <c r="BU28" s="45">
        <f t="shared" si="2"/>
        <v>-0.67089460000000045</v>
      </c>
      <c r="BV28" s="45">
        <f t="shared" si="3"/>
        <v>-2.1078300999999993</v>
      </c>
      <c r="BW28" s="45">
        <f t="shared" si="4"/>
        <v>-3.3238899999999996</v>
      </c>
      <c r="BX28" s="45" t="str">
        <f t="shared" si="18"/>
        <v>0.4</v>
      </c>
      <c r="BY28" s="45" t="str">
        <f t="shared" si="19"/>
        <v>0.4</v>
      </c>
      <c r="BZ28" s="45" t="str">
        <f t="shared" si="20"/>
        <v>0.4</v>
      </c>
      <c r="CA28" s="45">
        <f t="shared" si="21"/>
        <v>0.82</v>
      </c>
      <c r="CB28" s="45">
        <f t="shared" si="22"/>
        <v>0.82</v>
      </c>
      <c r="CC28" s="45">
        <f t="shared" si="23"/>
        <v>0.82</v>
      </c>
      <c r="CD28" s="45">
        <f t="shared" si="24"/>
        <v>5.4666666666666662E-2</v>
      </c>
      <c r="CE28" s="45">
        <f t="shared" si="25"/>
        <v>2.7333333333333331E-2</v>
      </c>
      <c r="CF28" s="45">
        <f t="shared" si="26"/>
        <v>1.822222222222222E-2</v>
      </c>
      <c r="CG28" s="45">
        <f t="shared" si="7"/>
        <v>49.137797691753107</v>
      </c>
      <c r="CH28" s="45">
        <f t="shared" si="8"/>
        <v>42.964786424600646</v>
      </c>
      <c r="CI28" s="45">
        <f t="shared" si="9"/>
        <v>37.740646952625525</v>
      </c>
      <c r="CJ28" s="45">
        <f t="shared" si="27"/>
        <v>0.93080313645111445</v>
      </c>
      <c r="CK28" s="45">
        <f t="shared" si="28"/>
        <v>-4.144613812539788E-2</v>
      </c>
      <c r="CL28" s="45">
        <f t="shared" si="29"/>
        <v>-0.86424810496147941</v>
      </c>
      <c r="CM28" s="45">
        <f t="shared" si="30"/>
        <v>0.28919686354888552</v>
      </c>
      <c r="CN28" s="45">
        <f t="shared" si="31"/>
        <v>1.2614461381253979</v>
      </c>
      <c r="CO28" s="45">
        <f t="shared" si="32"/>
        <v>2.0842481049614792</v>
      </c>
      <c r="CP28" s="45">
        <f t="shared" si="33"/>
        <v>1.9279790903259035E-2</v>
      </c>
      <c r="CQ28" s="45">
        <f t="shared" si="34"/>
        <v>4.2048204604179927E-2</v>
      </c>
      <c r="CR28" s="45">
        <f t="shared" si="35"/>
        <v>4.6316624554699537E-2</v>
      </c>
      <c r="CS28" s="45">
        <f t="shared" si="11"/>
        <v>47.307797209549314</v>
      </c>
      <c r="CT28" s="45">
        <f t="shared" si="12"/>
        <v>39.207760397808187</v>
      </c>
      <c r="CU28" s="45">
        <f t="shared" si="13"/>
        <v>32.352804169583436</v>
      </c>
      <c r="CV28" s="45">
        <f t="shared" si="36"/>
        <v>0.64257806050401722</v>
      </c>
      <c r="CW28" s="45">
        <f t="shared" si="37"/>
        <v>-0.63317773734521055</v>
      </c>
      <c r="CX28" s="45">
        <f t="shared" si="38"/>
        <v>-1.7128333432906082</v>
      </c>
      <c r="CY28" s="45">
        <f t="shared" si="39"/>
        <v>0.57742193949598275</v>
      </c>
      <c r="CZ28" s="45">
        <f t="shared" si="40"/>
        <v>1.8531777373452105</v>
      </c>
      <c r="DA28" s="45">
        <f t="shared" si="41"/>
        <v>2.932833343290608</v>
      </c>
      <c r="DB28" s="45">
        <f t="shared" si="42"/>
        <v>3.8494795966398848E-2</v>
      </c>
      <c r="DC28" s="45">
        <f t="shared" si="43"/>
        <v>6.1772591244840351E-2</v>
      </c>
      <c r="DD28" s="45">
        <f t="shared" si="44"/>
        <v>6.5174074295346843E-2</v>
      </c>
    </row>
    <row r="29" spans="1:108" x14ac:dyDescent="0.2">
      <c r="A29" s="81" t="s">
        <v>49</v>
      </c>
      <c r="B29" s="42" t="s">
        <v>244</v>
      </c>
      <c r="C29" s="43" t="s">
        <v>99</v>
      </c>
      <c r="D29" s="49">
        <v>0</v>
      </c>
      <c r="E29" s="43"/>
      <c r="F29" s="42" t="s">
        <v>104</v>
      </c>
      <c r="G29" s="43"/>
      <c r="H29" s="43"/>
      <c r="I29" s="44">
        <v>42174</v>
      </c>
      <c r="J29" s="50">
        <f t="shared" si="1"/>
        <v>42102</v>
      </c>
      <c r="K29" s="43" t="s">
        <v>215</v>
      </c>
      <c r="L29" s="43">
        <v>2015</v>
      </c>
      <c r="M29" s="43" t="s">
        <v>293</v>
      </c>
      <c r="N29" s="42">
        <v>55</v>
      </c>
      <c r="O29" s="42">
        <v>1.8</v>
      </c>
      <c r="P29" s="42">
        <v>1.69</v>
      </c>
      <c r="Q29" s="9">
        <v>1.35</v>
      </c>
      <c r="R29" s="9">
        <v>5.1000000000000004E-4</v>
      </c>
      <c r="S29" s="43">
        <v>105.25</v>
      </c>
      <c r="T29" s="43">
        <v>397.30200000000002</v>
      </c>
      <c r="U29" s="43">
        <v>359.75799999999998</v>
      </c>
      <c r="V29" s="43">
        <v>319.19200000000001</v>
      </c>
      <c r="W29" s="43">
        <v>279.35599999999999</v>
      </c>
      <c r="X29" s="43">
        <v>57</v>
      </c>
      <c r="Y29" s="43">
        <v>42</v>
      </c>
      <c r="Z29" s="43">
        <v>27</v>
      </c>
      <c r="AA29" s="43">
        <v>2.5617999999999994</v>
      </c>
      <c r="AB29" s="43">
        <v>0.34215497741729872</v>
      </c>
      <c r="AC29" s="43">
        <v>2.6432333333333329</v>
      </c>
      <c r="AD29" s="43">
        <v>0.41975745733519498</v>
      </c>
      <c r="AE29" s="43">
        <v>2.636711111111111</v>
      </c>
      <c r="AF29" s="43">
        <v>0.37783928896136204</v>
      </c>
      <c r="AG29" s="43"/>
      <c r="AH29" s="43"/>
      <c r="AI29" s="43">
        <v>201.399</v>
      </c>
      <c r="AJ29" s="43">
        <v>108.59099999999999</v>
      </c>
      <c r="AK29" s="43">
        <v>219.74199999999999</v>
      </c>
      <c r="AL29" s="43">
        <v>108.59099999999999</v>
      </c>
      <c r="AM29" s="43"/>
      <c r="AN29" s="43"/>
      <c r="AO29" s="43"/>
      <c r="AP29" s="43">
        <v>92.808000000000007</v>
      </c>
      <c r="AQ29" s="43"/>
      <c r="AR29" s="43"/>
      <c r="AS29" s="43"/>
      <c r="AT29" s="43">
        <v>195.90300000000002</v>
      </c>
      <c r="AU29" s="43">
        <v>72</v>
      </c>
      <c r="AV29" s="43">
        <v>2.7351971830985922</v>
      </c>
      <c r="AW29" s="43">
        <v>0.36153374154795148</v>
      </c>
      <c r="AX29" s="43"/>
      <c r="AY29" s="43"/>
      <c r="AZ29" s="43"/>
      <c r="BA29" s="43"/>
      <c r="BB29" s="43"/>
      <c r="BC29" s="43"/>
      <c r="BD29" s="43"/>
      <c r="BE29" s="43"/>
      <c r="BF29" s="43"/>
      <c r="BG29" s="43"/>
      <c r="BH29" s="43"/>
      <c r="BI29" s="43"/>
      <c r="BJ29" s="43"/>
      <c r="BK29" s="43"/>
      <c r="BL29" s="43">
        <f t="shared" si="17"/>
        <v>72</v>
      </c>
      <c r="BM29" s="43" t="s">
        <v>253</v>
      </c>
      <c r="BN29" s="43">
        <v>1</v>
      </c>
      <c r="BO29" s="43">
        <v>0</v>
      </c>
      <c r="BP29" s="43" t="s">
        <v>220</v>
      </c>
      <c r="BQ29" s="43">
        <v>1</v>
      </c>
      <c r="BR29" s="43">
        <v>0</v>
      </c>
      <c r="BS29" s="43" t="s">
        <v>219</v>
      </c>
      <c r="BT29" s="43">
        <v>1</v>
      </c>
      <c r="BU29" s="45">
        <f t="shared" si="2"/>
        <v>0.27628019999999864</v>
      </c>
      <c r="BV29" s="45">
        <f t="shared" si="3"/>
        <v>-1.0177751999999991</v>
      </c>
      <c r="BW29" s="45">
        <f t="shared" si="4"/>
        <v>-2.2885436000000006</v>
      </c>
      <c r="BX29" s="45" t="str">
        <f t="shared" si="18"/>
        <v>0.4</v>
      </c>
      <c r="BY29" s="45" t="str">
        <f t="shared" si="19"/>
        <v>0.4</v>
      </c>
      <c r="BZ29" s="45" t="str">
        <f t="shared" si="20"/>
        <v>0.4</v>
      </c>
      <c r="CA29" s="45">
        <f t="shared" si="21"/>
        <v>1.4</v>
      </c>
      <c r="CB29" s="45">
        <f t="shared" si="22"/>
        <v>1.4</v>
      </c>
      <c r="CC29" s="45">
        <f t="shared" si="23"/>
        <v>1.4</v>
      </c>
      <c r="CD29" s="45">
        <f t="shared" si="24"/>
        <v>9.3333333333333324E-2</v>
      </c>
      <c r="CE29" s="45">
        <f t="shared" si="25"/>
        <v>4.6666666666666662E-2</v>
      </c>
      <c r="CF29" s="45">
        <f t="shared" si="26"/>
        <v>3.111111111111111E-2</v>
      </c>
      <c r="CG29" s="45">
        <f t="shared" si="7"/>
        <v>50.509371164687039</v>
      </c>
      <c r="CH29" s="45">
        <f t="shared" si="8"/>
        <v>45.657281634181352</v>
      </c>
      <c r="CI29" s="45">
        <f t="shared" si="9"/>
        <v>40.892507228589849</v>
      </c>
      <c r="CJ29" s="45">
        <f t="shared" si="27"/>
        <v>1.1468259584382086</v>
      </c>
      <c r="CK29" s="45">
        <f t="shared" si="28"/>
        <v>0.38262185738356358</v>
      </c>
      <c r="CL29" s="45">
        <f t="shared" si="29"/>
        <v>-0.36783011149709832</v>
      </c>
      <c r="CM29" s="45">
        <f t="shared" si="30"/>
        <v>0.65317404156179149</v>
      </c>
      <c r="CN29" s="45">
        <f t="shared" si="31"/>
        <v>1.4173781426164365</v>
      </c>
      <c r="CO29" s="45">
        <f t="shared" si="32"/>
        <v>2.1678301114970981</v>
      </c>
      <c r="CP29" s="45">
        <f t="shared" si="33"/>
        <v>4.3544936104119435E-2</v>
      </c>
      <c r="CQ29" s="45">
        <f t="shared" si="34"/>
        <v>4.7245938087214549E-2</v>
      </c>
      <c r="CR29" s="45">
        <f t="shared" si="35"/>
        <v>4.8174002477713293E-2</v>
      </c>
      <c r="CS29" s="45">
        <f t="shared" si="11"/>
        <v>48.664422832001847</v>
      </c>
      <c r="CT29" s="45">
        <f t="shared" si="12"/>
        <v>41.818880977191156</v>
      </c>
      <c r="CU29" s="45">
        <f t="shared" si="13"/>
        <v>35.096527150631005</v>
      </c>
      <c r="CV29" s="45">
        <f t="shared" si="36"/>
        <v>0.85624659604029141</v>
      </c>
      <c r="CW29" s="45">
        <f t="shared" si="37"/>
        <v>-0.22192624609239253</v>
      </c>
      <c r="CX29" s="45">
        <f t="shared" si="38"/>
        <v>-1.2806969737756164</v>
      </c>
      <c r="CY29" s="45">
        <f t="shared" si="39"/>
        <v>0.94375340395970864</v>
      </c>
      <c r="CZ29" s="45">
        <f t="shared" si="40"/>
        <v>2.0219262460923924</v>
      </c>
      <c r="DA29" s="45">
        <f t="shared" si="41"/>
        <v>3.0806969737756162</v>
      </c>
      <c r="DB29" s="45">
        <f t="shared" si="42"/>
        <v>6.2916893597313908E-2</v>
      </c>
      <c r="DC29" s="45">
        <f t="shared" si="43"/>
        <v>6.7397541536413072E-2</v>
      </c>
      <c r="DD29" s="45">
        <f t="shared" si="44"/>
        <v>6.8459932750569247E-2</v>
      </c>
    </row>
    <row r="30" spans="1:108" x14ac:dyDescent="0.2">
      <c r="A30" s="81" t="s">
        <v>50</v>
      </c>
      <c r="B30" s="42" t="s">
        <v>244</v>
      </c>
      <c r="C30" s="43" t="s">
        <v>99</v>
      </c>
      <c r="D30" s="49">
        <v>0</v>
      </c>
      <c r="E30" s="43"/>
      <c r="F30" s="42" t="s">
        <v>104</v>
      </c>
      <c r="G30" s="43"/>
      <c r="H30" s="43"/>
      <c r="I30" s="44">
        <v>42174</v>
      </c>
      <c r="J30" s="50">
        <f t="shared" si="1"/>
        <v>42100</v>
      </c>
      <c r="K30" s="43" t="s">
        <v>215</v>
      </c>
      <c r="L30" s="43">
        <v>2015</v>
      </c>
      <c r="M30" s="43" t="s">
        <v>293</v>
      </c>
      <c r="N30" s="42">
        <v>66</v>
      </c>
      <c r="O30" s="42">
        <v>2.3199999999999998</v>
      </c>
      <c r="P30" s="42">
        <v>1.99</v>
      </c>
      <c r="Q30" s="9">
        <v>1.45</v>
      </c>
      <c r="R30" s="9">
        <v>5.6999999999999998E-4</v>
      </c>
      <c r="S30" s="43">
        <v>104.88</v>
      </c>
      <c r="T30" s="43">
        <v>412.97800000000001</v>
      </c>
      <c r="U30" s="43">
        <v>369.89</v>
      </c>
      <c r="V30" s="43">
        <v>326.97699999999998</v>
      </c>
      <c r="W30" s="43">
        <v>286.78399999999999</v>
      </c>
      <c r="X30" s="43">
        <v>59</v>
      </c>
      <c r="Y30" s="43">
        <v>44</v>
      </c>
      <c r="Z30" s="43">
        <v>29</v>
      </c>
      <c r="AA30" s="43">
        <v>2.8414000000000001</v>
      </c>
      <c r="AB30" s="43">
        <v>0.20026332664769153</v>
      </c>
      <c r="AC30" s="43">
        <v>2.8618333333333337</v>
      </c>
      <c r="AD30" s="43">
        <v>0.24288113785643545</v>
      </c>
      <c r="AE30" s="43">
        <v>2.7958666666666661</v>
      </c>
      <c r="AF30" s="43">
        <v>0.24778029124059228</v>
      </c>
      <c r="AG30" s="43"/>
      <c r="AH30" s="43"/>
      <c r="AI30" s="43">
        <v>205.376</v>
      </c>
      <c r="AJ30" s="43">
        <v>113.495</v>
      </c>
      <c r="AK30" s="43">
        <v>223.834</v>
      </c>
      <c r="AL30" s="43">
        <v>113.495</v>
      </c>
      <c r="AM30" s="43"/>
      <c r="AN30" s="43"/>
      <c r="AO30" s="43"/>
      <c r="AP30" s="43">
        <v>91.881</v>
      </c>
      <c r="AQ30" s="43"/>
      <c r="AR30" s="43"/>
      <c r="AS30" s="43"/>
      <c r="AT30" s="43">
        <v>207.602</v>
      </c>
      <c r="AU30" s="43">
        <v>74</v>
      </c>
      <c r="AV30" s="43">
        <v>2.8002054794520541</v>
      </c>
      <c r="AW30" s="43">
        <v>0.27844259127551818</v>
      </c>
      <c r="AX30" s="43"/>
      <c r="AY30" s="43"/>
      <c r="AZ30" s="43"/>
      <c r="BA30" s="43"/>
      <c r="BB30" s="43"/>
      <c r="BC30" s="43"/>
      <c r="BD30" s="43"/>
      <c r="BE30" s="43"/>
      <c r="BF30" s="43"/>
      <c r="BG30" s="43"/>
      <c r="BH30" s="43"/>
      <c r="BI30" s="43"/>
      <c r="BJ30" s="43"/>
      <c r="BK30" s="43"/>
      <c r="BL30" s="43">
        <f t="shared" si="17"/>
        <v>74</v>
      </c>
      <c r="BM30" s="43" t="s">
        <v>228</v>
      </c>
      <c r="BN30" s="43">
        <v>1</v>
      </c>
      <c r="BO30" s="43">
        <v>0</v>
      </c>
      <c r="BP30" s="43" t="s">
        <v>220</v>
      </c>
      <c r="BQ30" s="43">
        <v>1</v>
      </c>
      <c r="BR30" s="43">
        <v>0</v>
      </c>
      <c r="BS30" s="43" t="s">
        <v>219</v>
      </c>
      <c r="BT30" s="43">
        <v>1</v>
      </c>
      <c r="BU30" s="45">
        <f t="shared" si="2"/>
        <v>0.59949099999999866</v>
      </c>
      <c r="BV30" s="45">
        <f t="shared" si="3"/>
        <v>-0.76943370000000044</v>
      </c>
      <c r="BW30" s="45">
        <f t="shared" si="4"/>
        <v>-2.0515904000000003</v>
      </c>
      <c r="BX30" s="45">
        <f t="shared" si="18"/>
        <v>0.59949099999999866</v>
      </c>
      <c r="BY30" s="45" t="str">
        <f t="shared" si="19"/>
        <v>0.4</v>
      </c>
      <c r="BZ30" s="45" t="str">
        <f t="shared" si="20"/>
        <v>0.4</v>
      </c>
      <c r="CA30" s="45">
        <f t="shared" si="21"/>
        <v>1.7205090000000012</v>
      </c>
      <c r="CB30" s="45">
        <f t="shared" si="22"/>
        <v>1.92</v>
      </c>
      <c r="CC30" s="45">
        <f t="shared" si="23"/>
        <v>1.92</v>
      </c>
      <c r="CD30" s="45">
        <f t="shared" si="24"/>
        <v>0.11470060000000008</v>
      </c>
      <c r="CE30" s="45">
        <f t="shared" si="25"/>
        <v>6.4000000000000001E-2</v>
      </c>
      <c r="CF30" s="45">
        <f t="shared" si="26"/>
        <v>4.2666666666666665E-2</v>
      </c>
      <c r="CG30" s="45">
        <f t="shared" si="7"/>
        <v>58.955685490075396</v>
      </c>
      <c r="CH30" s="45">
        <f t="shared" si="8"/>
        <v>51.939981150946295</v>
      </c>
      <c r="CI30" s="45">
        <f t="shared" si="9"/>
        <v>45.36896060932451</v>
      </c>
      <c r="CJ30" s="45">
        <f t="shared" si="27"/>
        <v>2.4771204646868759</v>
      </c>
      <c r="CK30" s="45">
        <f t="shared" si="28"/>
        <v>1.372147031274042</v>
      </c>
      <c r="CL30" s="45">
        <f t="shared" si="29"/>
        <v>0.33721129596861044</v>
      </c>
      <c r="CM30" s="45">
        <f t="shared" si="30"/>
        <v>-0.15712046468687602</v>
      </c>
      <c r="CN30" s="45">
        <f t="shared" si="31"/>
        <v>0.94785296872595781</v>
      </c>
      <c r="CO30" s="45">
        <f t="shared" si="32"/>
        <v>1.9827887040313894</v>
      </c>
      <c r="CP30" s="45">
        <f t="shared" si="33"/>
        <v>-1.0474697645791734E-2</v>
      </c>
      <c r="CQ30" s="45">
        <f t="shared" si="34"/>
        <v>3.1595098957531924E-2</v>
      </c>
      <c r="CR30" s="45">
        <f t="shared" si="35"/>
        <v>4.406197120069754E-2</v>
      </c>
      <c r="CS30" s="45">
        <f t="shared" si="11"/>
        <v>57.857186193937679</v>
      </c>
      <c r="CT30" s="45">
        <f t="shared" si="12"/>
        <v>49.747444064817003</v>
      </c>
      <c r="CU30" s="45">
        <f t="shared" si="13"/>
        <v>42.151730285874784</v>
      </c>
      <c r="CV30" s="45">
        <f t="shared" si="36"/>
        <v>2.3041068255451842</v>
      </c>
      <c r="CW30" s="45">
        <f t="shared" si="37"/>
        <v>1.0268224402086785</v>
      </c>
      <c r="CX30" s="45">
        <f t="shared" si="38"/>
        <v>-0.1695024799747209</v>
      </c>
      <c r="CY30" s="45">
        <f t="shared" si="39"/>
        <v>1.589317445481564E-2</v>
      </c>
      <c r="CZ30" s="45">
        <f t="shared" si="40"/>
        <v>1.2931775597913213</v>
      </c>
      <c r="DA30" s="45">
        <f t="shared" si="41"/>
        <v>2.4895024799747207</v>
      </c>
      <c r="DB30" s="45">
        <f t="shared" si="42"/>
        <v>1.0595449636543761E-3</v>
      </c>
      <c r="DC30" s="45">
        <f t="shared" si="43"/>
        <v>4.310591865971071E-2</v>
      </c>
      <c r="DD30" s="45">
        <f t="shared" si="44"/>
        <v>5.532227733277157E-2</v>
      </c>
    </row>
    <row r="31" spans="1:108" x14ac:dyDescent="0.2">
      <c r="A31" s="81" t="s">
        <v>51</v>
      </c>
      <c r="B31" s="42" t="s">
        <v>244</v>
      </c>
      <c r="C31" s="43" t="s">
        <v>99</v>
      </c>
      <c r="D31" s="49">
        <v>0</v>
      </c>
      <c r="E31" s="43"/>
      <c r="F31" s="42" t="s">
        <v>104</v>
      </c>
      <c r="G31" s="43"/>
      <c r="H31" s="43"/>
      <c r="I31" s="44">
        <v>42174</v>
      </c>
      <c r="J31" s="50">
        <f t="shared" si="1"/>
        <v>42107</v>
      </c>
      <c r="K31" s="43" t="s">
        <v>215</v>
      </c>
      <c r="L31" s="43">
        <v>2015</v>
      </c>
      <c r="M31" s="43" t="s">
        <v>293</v>
      </c>
      <c r="N31" s="42">
        <v>54</v>
      </c>
      <c r="O31" s="42">
        <v>1.99</v>
      </c>
      <c r="P31" s="42">
        <v>1.82</v>
      </c>
      <c r="Q31" s="9">
        <v>1.4</v>
      </c>
      <c r="R31" s="9">
        <v>5.2999999999999998E-4</v>
      </c>
      <c r="S31" s="43">
        <v>100.27</v>
      </c>
      <c r="T31" s="43">
        <v>384.44900000000001</v>
      </c>
      <c r="U31" s="43">
        <v>347.73700000000002</v>
      </c>
      <c r="V31" s="43">
        <v>305.32100000000003</v>
      </c>
      <c r="W31" s="43">
        <v>265.65499999999997</v>
      </c>
      <c r="X31" s="43">
        <v>52</v>
      </c>
      <c r="Y31" s="43">
        <v>37</v>
      </c>
      <c r="Z31" s="43">
        <v>22</v>
      </c>
      <c r="AA31" s="43">
        <v>2.4961333333333333</v>
      </c>
      <c r="AB31" s="43">
        <v>0.21731013606846611</v>
      </c>
      <c r="AC31" s="43">
        <v>2.6540666666666666</v>
      </c>
      <c r="AD31" s="43">
        <v>0.27994013317300726</v>
      </c>
      <c r="AE31" s="43">
        <v>2.6462888888888889</v>
      </c>
      <c r="AF31" s="43">
        <v>0.26338078398724796</v>
      </c>
      <c r="AG31" s="43"/>
      <c r="AH31" s="43"/>
      <c r="AI31" s="43">
        <v>200.89099999999999</v>
      </c>
      <c r="AJ31" s="43">
        <v>111.116</v>
      </c>
      <c r="AK31" s="43">
        <v>223.50399999999999</v>
      </c>
      <c r="AL31" s="43">
        <v>111.116</v>
      </c>
      <c r="AM31" s="43"/>
      <c r="AN31" s="43"/>
      <c r="AO31" s="43"/>
      <c r="AP31" s="43">
        <v>89.774999999999991</v>
      </c>
      <c r="AQ31" s="43"/>
      <c r="AR31" s="43"/>
      <c r="AS31" s="43"/>
      <c r="AT31" s="43">
        <v>183.55800000000002</v>
      </c>
      <c r="AU31" s="43">
        <v>67</v>
      </c>
      <c r="AV31" s="43">
        <v>2.7469999999999994</v>
      </c>
      <c r="AW31" s="43">
        <v>0.32771770215796514</v>
      </c>
      <c r="AX31" s="43"/>
      <c r="AY31" s="43"/>
      <c r="AZ31" s="43"/>
      <c r="BA31" s="43"/>
      <c r="BB31" s="43"/>
      <c r="BC31" s="43"/>
      <c r="BD31" s="43"/>
      <c r="BE31" s="43"/>
      <c r="BF31" s="43"/>
      <c r="BG31" s="43"/>
      <c r="BH31" s="43"/>
      <c r="BI31" s="43"/>
      <c r="BJ31" s="43"/>
      <c r="BK31" s="43"/>
      <c r="BL31" s="43">
        <f t="shared" si="17"/>
        <v>67</v>
      </c>
      <c r="BM31" s="43"/>
      <c r="BN31" s="43">
        <v>1</v>
      </c>
      <c r="BO31" s="43">
        <v>0</v>
      </c>
      <c r="BP31" s="43" t="s">
        <v>220</v>
      </c>
      <c r="BQ31" s="43">
        <v>1</v>
      </c>
      <c r="BR31" s="43">
        <v>0</v>
      </c>
      <c r="BS31" s="43" t="s">
        <v>219</v>
      </c>
      <c r="BT31" s="43">
        <v>1</v>
      </c>
      <c r="BU31" s="45">
        <f t="shared" si="2"/>
        <v>-0.10718969999999928</v>
      </c>
      <c r="BV31" s="45">
        <f t="shared" si="3"/>
        <v>-1.4602600999999993</v>
      </c>
      <c r="BW31" s="45">
        <f t="shared" si="4"/>
        <v>-2.7256055000000003</v>
      </c>
      <c r="BX31" s="45" t="str">
        <f t="shared" si="18"/>
        <v>0.4</v>
      </c>
      <c r="BY31" s="45" t="str">
        <f t="shared" si="19"/>
        <v>0.4</v>
      </c>
      <c r="BZ31" s="45" t="str">
        <f t="shared" si="20"/>
        <v>0.4</v>
      </c>
      <c r="CA31" s="45">
        <f t="shared" si="21"/>
        <v>1.5899999999999999</v>
      </c>
      <c r="CB31" s="45">
        <f t="shared" si="22"/>
        <v>1.5899999999999999</v>
      </c>
      <c r="CC31" s="45">
        <f t="shared" si="23"/>
        <v>1.5899999999999999</v>
      </c>
      <c r="CD31" s="45">
        <f t="shared" si="24"/>
        <v>0.106</v>
      </c>
      <c r="CE31" s="45">
        <f t="shared" si="25"/>
        <v>5.2999999999999999E-2</v>
      </c>
      <c r="CF31" s="45">
        <f t="shared" si="26"/>
        <v>3.5333333333333328E-2</v>
      </c>
      <c r="CG31" s="45">
        <f t="shared" si="7"/>
        <v>49.498949503731076</v>
      </c>
      <c r="CH31" s="45">
        <f t="shared" si="8"/>
        <v>44.298563857355425</v>
      </c>
      <c r="CI31" s="45">
        <f t="shared" si="9"/>
        <v>39.435340143447078</v>
      </c>
      <c r="CJ31" s="45">
        <f t="shared" si="27"/>
        <v>0.98768454683764517</v>
      </c>
      <c r="CK31" s="45">
        <f t="shared" si="28"/>
        <v>0.16862380753347939</v>
      </c>
      <c r="CL31" s="45">
        <f t="shared" si="29"/>
        <v>-0.59733392740708524</v>
      </c>
      <c r="CM31" s="45">
        <f t="shared" si="30"/>
        <v>1.0023154531623548</v>
      </c>
      <c r="CN31" s="45">
        <f t="shared" si="31"/>
        <v>1.8213761924665206</v>
      </c>
      <c r="CO31" s="45">
        <f t="shared" si="32"/>
        <v>2.5873339274070855</v>
      </c>
      <c r="CP31" s="45">
        <f t="shared" si="33"/>
        <v>6.6821030210823654E-2</v>
      </c>
      <c r="CQ31" s="45">
        <f t="shared" si="34"/>
        <v>6.071253974888402E-2</v>
      </c>
      <c r="CR31" s="45">
        <f t="shared" si="35"/>
        <v>5.749630949793523E-2</v>
      </c>
      <c r="CS31" s="45">
        <f t="shared" si="11"/>
        <v>47.693197173097076</v>
      </c>
      <c r="CT31" s="45">
        <f t="shared" si="12"/>
        <v>40.406496674461366</v>
      </c>
      <c r="CU31" s="45">
        <f t="shared" si="13"/>
        <v>33.592222297365829</v>
      </c>
      <c r="CV31" s="45">
        <f t="shared" si="36"/>
        <v>0.70327855476278955</v>
      </c>
      <c r="CW31" s="45">
        <f t="shared" si="37"/>
        <v>-0.44437677377233431</v>
      </c>
      <c r="CX31" s="45">
        <f t="shared" si="38"/>
        <v>-1.517624988164882</v>
      </c>
      <c r="CY31" s="45">
        <f t="shared" si="39"/>
        <v>1.2867214452372104</v>
      </c>
      <c r="CZ31" s="45">
        <f t="shared" si="40"/>
        <v>2.4343767737723345</v>
      </c>
      <c r="DA31" s="45">
        <f t="shared" si="41"/>
        <v>3.5076249881648822</v>
      </c>
      <c r="DB31" s="45">
        <f t="shared" si="42"/>
        <v>8.5781429682480689E-2</v>
      </c>
      <c r="DC31" s="45">
        <f t="shared" si="43"/>
        <v>8.1145892459077815E-2</v>
      </c>
      <c r="DD31" s="45">
        <f t="shared" si="44"/>
        <v>7.7947221959219604E-2</v>
      </c>
    </row>
    <row r="32" spans="1:108" x14ac:dyDescent="0.2">
      <c r="A32" s="81" t="s">
        <v>52</v>
      </c>
      <c r="B32" s="42" t="s">
        <v>244</v>
      </c>
      <c r="C32" s="43" t="s">
        <v>99</v>
      </c>
      <c r="D32" s="49">
        <v>0</v>
      </c>
      <c r="E32" s="43"/>
      <c r="F32" s="42" t="s">
        <v>104</v>
      </c>
      <c r="G32" s="43"/>
      <c r="H32" s="43"/>
      <c r="I32" s="44">
        <v>42174</v>
      </c>
      <c r="J32" s="50">
        <f t="shared" si="1"/>
        <v>42097</v>
      </c>
      <c r="K32" s="43" t="s">
        <v>215</v>
      </c>
      <c r="L32" s="43">
        <v>2015</v>
      </c>
      <c r="M32" s="43" t="s">
        <v>293</v>
      </c>
      <c r="N32" s="42">
        <v>58</v>
      </c>
      <c r="O32" s="42">
        <v>1.9</v>
      </c>
      <c r="P32" s="42">
        <v>1.63</v>
      </c>
      <c r="Q32" s="9">
        <v>1.4</v>
      </c>
      <c r="R32" s="9">
        <v>5.1999999999999995E-4</v>
      </c>
      <c r="S32" s="43">
        <v>109.91</v>
      </c>
      <c r="T32" s="43">
        <v>413.67399999999998</v>
      </c>
      <c r="U32" s="43">
        <v>377.08800000000002</v>
      </c>
      <c r="V32" s="43">
        <v>334.60500000000002</v>
      </c>
      <c r="W32" s="43">
        <v>297.63400000000001</v>
      </c>
      <c r="X32" s="43">
        <v>62</v>
      </c>
      <c r="Y32" s="43">
        <v>47</v>
      </c>
      <c r="Z32" s="43">
        <v>32</v>
      </c>
      <c r="AA32" s="43">
        <v>2.4719333333333333</v>
      </c>
      <c r="AB32" s="43">
        <v>0.30503570438947253</v>
      </c>
      <c r="AC32" s="43">
        <v>2.6575333333333329</v>
      </c>
      <c r="AD32" s="43">
        <v>0.38226383138038728</v>
      </c>
      <c r="AE32" s="43">
        <v>2.5833999999999993</v>
      </c>
      <c r="AF32" s="43">
        <v>0.34309370572643028</v>
      </c>
      <c r="AG32" s="43"/>
      <c r="AH32" s="43"/>
      <c r="AI32" s="43">
        <v>208.72300000000001</v>
      </c>
      <c r="AJ32" s="43">
        <v>117.801</v>
      </c>
      <c r="AK32" s="43">
        <v>231.58500000000001</v>
      </c>
      <c r="AL32" s="43">
        <v>117.801</v>
      </c>
      <c r="AM32" s="43"/>
      <c r="AN32" s="43"/>
      <c r="AO32" s="43"/>
      <c r="AP32" s="43">
        <v>90.922000000000011</v>
      </c>
      <c r="AQ32" s="43"/>
      <c r="AR32" s="43"/>
      <c r="AS32" s="43"/>
      <c r="AT32" s="43">
        <v>204.95099999999996</v>
      </c>
      <c r="AU32" s="43">
        <v>77</v>
      </c>
      <c r="AV32" s="43">
        <v>2.6631447368421051</v>
      </c>
      <c r="AW32" s="43">
        <v>0.31925081901006186</v>
      </c>
      <c r="AX32" s="43"/>
      <c r="AY32" s="43"/>
      <c r="AZ32" s="43"/>
      <c r="BA32" s="43"/>
      <c r="BB32" s="43"/>
      <c r="BC32" s="43"/>
      <c r="BD32" s="43"/>
      <c r="BE32" s="43"/>
      <c r="BF32" s="43"/>
      <c r="BG32" s="43"/>
      <c r="BH32" s="43"/>
      <c r="BI32" s="43"/>
      <c r="BJ32" s="43"/>
      <c r="BK32" s="43"/>
      <c r="BL32" s="43">
        <f t="shared" si="17"/>
        <v>77</v>
      </c>
      <c r="BM32" s="43"/>
      <c r="BN32" s="43">
        <v>1</v>
      </c>
      <c r="BO32" s="43">
        <v>0</v>
      </c>
      <c r="BP32" s="43" t="s">
        <v>220</v>
      </c>
      <c r="BQ32" s="43">
        <v>1</v>
      </c>
      <c r="BR32" s="43">
        <v>0</v>
      </c>
      <c r="BS32" s="43" t="s">
        <v>219</v>
      </c>
      <c r="BT32" s="43">
        <v>1</v>
      </c>
      <c r="BU32" s="45">
        <f t="shared" si="2"/>
        <v>0.82910720000000104</v>
      </c>
      <c r="BV32" s="45">
        <f t="shared" si="3"/>
        <v>-0.52610050000000008</v>
      </c>
      <c r="BW32" s="45">
        <f t="shared" si="4"/>
        <v>-1.7054753999999992</v>
      </c>
      <c r="BX32" s="45">
        <f t="shared" si="18"/>
        <v>0.82910720000000104</v>
      </c>
      <c r="BY32" s="45" t="str">
        <f t="shared" si="19"/>
        <v>0.4</v>
      </c>
      <c r="BZ32" s="45" t="str">
        <f t="shared" si="20"/>
        <v>0.4</v>
      </c>
      <c r="CA32" s="45">
        <f t="shared" si="21"/>
        <v>1.0708927999999989</v>
      </c>
      <c r="CB32" s="45">
        <f t="shared" si="22"/>
        <v>1.5</v>
      </c>
      <c r="CC32" s="45">
        <f t="shared" si="23"/>
        <v>1.5</v>
      </c>
      <c r="CD32" s="45">
        <f t="shared" si="24"/>
        <v>7.1392853333333256E-2</v>
      </c>
      <c r="CE32" s="45">
        <f t="shared" si="25"/>
        <v>0.05</v>
      </c>
      <c r="CF32" s="45">
        <f t="shared" si="26"/>
        <v>3.3333333333333333E-2</v>
      </c>
      <c r="CG32" s="45">
        <f t="shared" si="7"/>
        <v>53.441302764252583</v>
      </c>
      <c r="CH32" s="45">
        <f t="shared" si="8"/>
        <v>48.147826170302501</v>
      </c>
      <c r="CI32" s="45">
        <f t="shared" si="9"/>
        <v>43.541157075489785</v>
      </c>
      <c r="CJ32" s="45">
        <f t="shared" si="27"/>
        <v>1.6086051853697816</v>
      </c>
      <c r="CK32" s="45">
        <f t="shared" si="28"/>
        <v>0.77488262182264389</v>
      </c>
      <c r="CL32" s="45">
        <f t="shared" si="29"/>
        <v>4.9332239389641153E-2</v>
      </c>
      <c r="CM32" s="45">
        <f t="shared" si="30"/>
        <v>0.29139481463021832</v>
      </c>
      <c r="CN32" s="45">
        <f t="shared" si="31"/>
        <v>1.125117378177356</v>
      </c>
      <c r="CO32" s="45">
        <f t="shared" si="32"/>
        <v>1.8506677606103588</v>
      </c>
      <c r="CP32" s="45">
        <f t="shared" si="33"/>
        <v>1.942632097534789E-2</v>
      </c>
      <c r="CQ32" s="45">
        <f t="shared" si="34"/>
        <v>3.750391260591187E-2</v>
      </c>
      <c r="CR32" s="45">
        <f t="shared" si="35"/>
        <v>4.1125950235785753E-2</v>
      </c>
      <c r="CS32" s="45">
        <f t="shared" si="11"/>
        <v>51.805106508990185</v>
      </c>
      <c r="CT32" s="45">
        <f t="shared" si="12"/>
        <v>44.611708483008371</v>
      </c>
      <c r="CU32" s="45">
        <f t="shared" si="13"/>
        <v>38.351625192784667</v>
      </c>
      <c r="CV32" s="45">
        <f t="shared" si="36"/>
        <v>1.3509042751659548</v>
      </c>
      <c r="CW32" s="45">
        <f t="shared" si="37"/>
        <v>0.21794408607381843</v>
      </c>
      <c r="CX32" s="45">
        <f t="shared" si="38"/>
        <v>-0.76801903213641509</v>
      </c>
      <c r="CY32" s="45">
        <f t="shared" si="39"/>
        <v>0.54909572483404512</v>
      </c>
      <c r="CZ32" s="45">
        <f t="shared" si="40"/>
        <v>1.6820559139261815</v>
      </c>
      <c r="DA32" s="45">
        <f t="shared" si="41"/>
        <v>2.668019032136415</v>
      </c>
      <c r="DB32" s="45">
        <f t="shared" si="42"/>
        <v>3.660638165560301E-2</v>
      </c>
      <c r="DC32" s="45">
        <f t="shared" si="43"/>
        <v>5.6068530464206047E-2</v>
      </c>
      <c r="DD32" s="45">
        <f t="shared" si="44"/>
        <v>5.9289311825253668E-2</v>
      </c>
    </row>
    <row r="33" spans="1:108" x14ac:dyDescent="0.2">
      <c r="A33" s="81" t="s">
        <v>53</v>
      </c>
      <c r="B33" s="42" t="s">
        <v>244</v>
      </c>
      <c r="C33" s="43" t="s">
        <v>99</v>
      </c>
      <c r="D33" s="49">
        <v>0</v>
      </c>
      <c r="E33" s="43"/>
      <c r="F33" s="42" t="s">
        <v>104</v>
      </c>
      <c r="G33" s="43"/>
      <c r="H33" s="43"/>
      <c r="I33" s="44">
        <v>42174</v>
      </c>
      <c r="J33" s="50">
        <f t="shared" si="1"/>
        <v>42105</v>
      </c>
      <c r="K33" s="43" t="s">
        <v>215</v>
      </c>
      <c r="L33" s="43">
        <v>2015</v>
      </c>
      <c r="M33" s="43" t="s">
        <v>293</v>
      </c>
      <c r="N33" s="42">
        <v>58</v>
      </c>
      <c r="O33" s="42">
        <v>1.78</v>
      </c>
      <c r="P33" s="42">
        <v>1.62</v>
      </c>
      <c r="Q33" s="9">
        <v>1.4</v>
      </c>
      <c r="R33" s="9">
        <v>5.1000000000000004E-4</v>
      </c>
      <c r="S33" s="43">
        <v>104.72</v>
      </c>
      <c r="T33" s="43">
        <v>395.51299999999998</v>
      </c>
      <c r="U33" s="43">
        <v>360.69400000000002</v>
      </c>
      <c r="V33" s="43">
        <v>320.14499999999998</v>
      </c>
      <c r="W33" s="43">
        <v>275.608</v>
      </c>
      <c r="X33" s="43">
        <v>54</v>
      </c>
      <c r="Y33" s="43">
        <v>39</v>
      </c>
      <c r="Z33" s="43">
        <v>24</v>
      </c>
      <c r="AA33" s="43">
        <v>2.3304</v>
      </c>
      <c r="AB33" s="43">
        <v>0.21309313859034906</v>
      </c>
      <c r="AC33" s="43">
        <v>2.5475666666666665</v>
      </c>
      <c r="AD33" s="43">
        <v>0.39335942003889324</v>
      </c>
      <c r="AE33" s="43">
        <v>2.6905555555555551</v>
      </c>
      <c r="AF33" s="43">
        <v>0.42364814708110615</v>
      </c>
      <c r="AG33" s="43"/>
      <c r="AH33" s="43"/>
      <c r="AI33" s="43">
        <v>201.07599999999999</v>
      </c>
      <c r="AJ33" s="43">
        <v>112.06699999999999</v>
      </c>
      <c r="AK33" s="43">
        <v>220.608</v>
      </c>
      <c r="AL33" s="43">
        <v>112.06699999999999</v>
      </c>
      <c r="AM33" s="43"/>
      <c r="AN33" s="43"/>
      <c r="AO33" s="43"/>
      <c r="AP33" s="43">
        <v>89.009</v>
      </c>
      <c r="AQ33" s="43"/>
      <c r="AR33" s="43"/>
      <c r="AS33" s="43"/>
      <c r="AT33" s="43">
        <v>194.43699999999998</v>
      </c>
      <c r="AU33" s="43">
        <v>69</v>
      </c>
      <c r="AV33" s="43">
        <v>2.8223382352941173</v>
      </c>
      <c r="AW33" s="43">
        <v>0.41821117319114204</v>
      </c>
      <c r="AX33" s="43"/>
      <c r="AY33" s="43"/>
      <c r="AZ33" s="43"/>
      <c r="BA33" s="43"/>
      <c r="BB33" s="43"/>
      <c r="BC33" s="43"/>
      <c r="BD33" s="43"/>
      <c r="BE33" s="43"/>
      <c r="BF33" s="43"/>
      <c r="BG33" s="43"/>
      <c r="BH33" s="43"/>
      <c r="BI33" s="43"/>
      <c r="BJ33" s="43"/>
      <c r="BK33" s="43"/>
      <c r="BL33" s="43">
        <f t="shared" si="17"/>
        <v>69</v>
      </c>
      <c r="BM33" s="43"/>
      <c r="BN33" s="43">
        <v>1</v>
      </c>
      <c r="BO33" s="43">
        <v>0</v>
      </c>
      <c r="BP33" s="43" t="s">
        <v>220</v>
      </c>
      <c r="BQ33" s="43">
        <v>1</v>
      </c>
      <c r="BR33" s="43">
        <v>0</v>
      </c>
      <c r="BS33" s="43" t="s">
        <v>219</v>
      </c>
      <c r="BT33" s="43">
        <v>1</v>
      </c>
      <c r="BU33" s="45">
        <f t="shared" si="2"/>
        <v>0.30613860000000059</v>
      </c>
      <c r="BV33" s="45">
        <f t="shared" si="3"/>
        <v>-0.98737450000000138</v>
      </c>
      <c r="BW33" s="45">
        <f t="shared" si="4"/>
        <v>-2.4081048000000003</v>
      </c>
      <c r="BX33" s="45" t="str">
        <f t="shared" si="18"/>
        <v>0.4</v>
      </c>
      <c r="BY33" s="45" t="str">
        <f t="shared" si="19"/>
        <v>0.4</v>
      </c>
      <c r="BZ33" s="45" t="str">
        <f t="shared" si="20"/>
        <v>0.4</v>
      </c>
      <c r="CA33" s="45">
        <f t="shared" si="21"/>
        <v>1.38</v>
      </c>
      <c r="CB33" s="45">
        <f t="shared" si="22"/>
        <v>1.38</v>
      </c>
      <c r="CC33" s="45">
        <f t="shared" si="23"/>
        <v>1.38</v>
      </c>
      <c r="CD33" s="45">
        <f t="shared" si="24"/>
        <v>9.1999999999999998E-2</v>
      </c>
      <c r="CE33" s="45">
        <f t="shared" si="25"/>
        <v>4.5999999999999999E-2</v>
      </c>
      <c r="CF33" s="45">
        <f t="shared" si="26"/>
        <v>3.0666666666666665E-2</v>
      </c>
      <c r="CG33" s="45">
        <f t="shared" si="7"/>
        <v>53.247875361542867</v>
      </c>
      <c r="CH33" s="45">
        <f t="shared" si="8"/>
        <v>47.713715794501923</v>
      </c>
      <c r="CI33" s="45">
        <f t="shared" si="9"/>
        <v>41.635270835629889</v>
      </c>
      <c r="CJ33" s="45">
        <f t="shared" si="27"/>
        <v>1.5781403694430027</v>
      </c>
      <c r="CK33" s="45">
        <f t="shared" si="28"/>
        <v>0.70651023763405263</v>
      </c>
      <c r="CL33" s="45">
        <f t="shared" si="29"/>
        <v>-0.25084484338829238</v>
      </c>
      <c r="CM33" s="45">
        <f t="shared" si="30"/>
        <v>0.20185963055699729</v>
      </c>
      <c r="CN33" s="45">
        <f t="shared" si="31"/>
        <v>1.0734897623659474</v>
      </c>
      <c r="CO33" s="45">
        <f t="shared" si="32"/>
        <v>2.0308448433882926</v>
      </c>
      <c r="CP33" s="45">
        <f t="shared" si="33"/>
        <v>1.345730870379982E-2</v>
      </c>
      <c r="CQ33" s="45">
        <f t="shared" si="34"/>
        <v>3.5782992078864914E-2</v>
      </c>
      <c r="CR33" s="45">
        <f t="shared" si="35"/>
        <v>4.5129885408628723E-2</v>
      </c>
      <c r="CS33" s="45">
        <f t="shared" si="11"/>
        <v>51.833586114742118</v>
      </c>
      <c r="CT33" s="45">
        <f t="shared" si="12"/>
        <v>44.652394333435304</v>
      </c>
      <c r="CU33" s="45">
        <f t="shared" si="13"/>
        <v>36.764931304407185</v>
      </c>
      <c r="CV33" s="45">
        <f t="shared" si="36"/>
        <v>1.3553898130718833</v>
      </c>
      <c r="CW33" s="45">
        <f t="shared" si="37"/>
        <v>0.22435210751606061</v>
      </c>
      <c r="CX33" s="45">
        <f t="shared" si="38"/>
        <v>-1.0179233195558686</v>
      </c>
      <c r="CY33" s="45">
        <f t="shared" si="39"/>
        <v>0.4246101869281167</v>
      </c>
      <c r="CZ33" s="45">
        <f t="shared" si="40"/>
        <v>1.5556478924839394</v>
      </c>
      <c r="DA33" s="45">
        <f t="shared" si="41"/>
        <v>2.7979233195558688</v>
      </c>
      <c r="DB33" s="45">
        <f t="shared" si="42"/>
        <v>2.8307345795207779E-2</v>
      </c>
      <c r="DC33" s="45">
        <f t="shared" si="43"/>
        <v>5.1854929749464644E-2</v>
      </c>
      <c r="DD33" s="45">
        <f t="shared" si="44"/>
        <v>6.2176073767908194E-2</v>
      </c>
    </row>
    <row r="34" spans="1:108" x14ac:dyDescent="0.2">
      <c r="A34" s="81" t="s">
        <v>54</v>
      </c>
      <c r="B34" s="42" t="s">
        <v>244</v>
      </c>
      <c r="C34" s="43" t="s">
        <v>99</v>
      </c>
      <c r="D34" s="49">
        <v>0</v>
      </c>
      <c r="E34" s="43"/>
      <c r="F34" s="42" t="s">
        <v>104</v>
      </c>
      <c r="G34" s="43"/>
      <c r="H34" s="43"/>
      <c r="I34" s="44">
        <v>42174</v>
      </c>
      <c r="J34" s="50">
        <f t="shared" si="1"/>
        <v>42105</v>
      </c>
      <c r="K34" s="43" t="s">
        <v>215</v>
      </c>
      <c r="L34" s="43">
        <v>2015</v>
      </c>
      <c r="M34" s="43" t="s">
        <v>293</v>
      </c>
      <c r="N34" s="42">
        <v>56</v>
      </c>
      <c r="O34" s="42">
        <v>1.38</v>
      </c>
      <c r="P34" s="42">
        <v>1.29</v>
      </c>
      <c r="Q34" s="9">
        <v>1.3</v>
      </c>
      <c r="R34" s="9">
        <v>4.4000000000000002E-4</v>
      </c>
      <c r="S34" s="43">
        <v>105.4</v>
      </c>
      <c r="T34" s="43">
        <v>409.21600000000001</v>
      </c>
      <c r="U34" s="43">
        <v>376.19200000000001</v>
      </c>
      <c r="V34" s="43">
        <v>335.62799999999999</v>
      </c>
      <c r="W34" s="43">
        <v>293.29300000000001</v>
      </c>
      <c r="X34" s="43">
        <v>54</v>
      </c>
      <c r="Y34" s="43">
        <v>39</v>
      </c>
      <c r="Z34" s="43">
        <v>24</v>
      </c>
      <c r="AA34" s="43">
        <v>2.2618666666666667</v>
      </c>
      <c r="AB34" s="43">
        <v>0.27827013254510113</v>
      </c>
      <c r="AC34" s="43">
        <v>2.4781999999999993</v>
      </c>
      <c r="AD34" s="43">
        <v>0.41738045160178933</v>
      </c>
      <c r="AE34" s="43">
        <v>2.6036666666666668</v>
      </c>
      <c r="AF34" s="43">
        <v>0.44645512856073266</v>
      </c>
      <c r="AG34" s="43"/>
      <c r="AH34" s="43"/>
      <c r="AI34" s="43">
        <v>213.27699999999999</v>
      </c>
      <c r="AJ34" s="43">
        <v>113.545</v>
      </c>
      <c r="AK34" s="43">
        <v>236.65199999999999</v>
      </c>
      <c r="AL34" s="43">
        <v>113.545</v>
      </c>
      <c r="AM34" s="43"/>
      <c r="AN34" s="43"/>
      <c r="AO34" s="43"/>
      <c r="AP34" s="43">
        <v>99.731999999999985</v>
      </c>
      <c r="AQ34" s="43"/>
      <c r="AR34" s="43"/>
      <c r="AS34" s="43"/>
      <c r="AT34" s="43">
        <v>195.93900000000002</v>
      </c>
      <c r="AU34" s="43">
        <v>69</v>
      </c>
      <c r="AV34" s="43">
        <v>2.8421176470588243</v>
      </c>
      <c r="AW34" s="43">
        <v>0.52801109580753081</v>
      </c>
      <c r="AX34" s="43"/>
      <c r="AY34" s="43"/>
      <c r="AZ34" s="43"/>
      <c r="BA34" s="43"/>
      <c r="BB34" s="43"/>
      <c r="BC34" s="43"/>
      <c r="BD34" s="43"/>
      <c r="BE34" s="43"/>
      <c r="BF34" s="43"/>
      <c r="BG34" s="43"/>
      <c r="BH34" s="43"/>
      <c r="BI34" s="43"/>
      <c r="BJ34" s="43"/>
      <c r="BK34" s="43"/>
      <c r="BL34" s="43">
        <f t="shared" si="17"/>
        <v>69</v>
      </c>
      <c r="BM34" s="43"/>
      <c r="BN34" s="43">
        <v>1</v>
      </c>
      <c r="BO34" s="43">
        <v>0</v>
      </c>
      <c r="BP34" s="43" t="s">
        <v>220</v>
      </c>
      <c r="BQ34" s="43">
        <v>1</v>
      </c>
      <c r="BR34" s="43">
        <v>0</v>
      </c>
      <c r="BS34" s="43" t="s">
        <v>219</v>
      </c>
      <c r="BT34" s="43">
        <v>1</v>
      </c>
      <c r="BU34" s="45">
        <f t="shared" si="2"/>
        <v>0.80052479999999981</v>
      </c>
      <c r="BV34" s="45">
        <f t="shared" si="3"/>
        <v>-0.49346680000000021</v>
      </c>
      <c r="BW34" s="45">
        <f t="shared" si="4"/>
        <v>-1.843953299999999</v>
      </c>
      <c r="BX34" s="45">
        <f t="shared" si="18"/>
        <v>0.80052479999999981</v>
      </c>
      <c r="BY34" s="45" t="str">
        <f t="shared" si="19"/>
        <v>0.4</v>
      </c>
      <c r="BZ34" s="45" t="str">
        <f t="shared" si="20"/>
        <v>0.4</v>
      </c>
      <c r="CA34" s="45">
        <f t="shared" si="21"/>
        <v>0.57947520000000008</v>
      </c>
      <c r="CB34" s="45">
        <f t="shared" si="22"/>
        <v>0.97999999999999987</v>
      </c>
      <c r="CC34" s="45">
        <f t="shared" si="23"/>
        <v>0.97999999999999987</v>
      </c>
      <c r="CD34" s="45">
        <f t="shared" si="24"/>
        <v>3.8631680000000009E-2</v>
      </c>
      <c r="CE34" s="45">
        <f t="shared" si="25"/>
        <v>3.2666666666666663E-2</v>
      </c>
      <c r="CF34" s="45">
        <f t="shared" si="26"/>
        <v>2.1777777777777774E-2</v>
      </c>
      <c r="CG34" s="45">
        <f t="shared" si="7"/>
        <v>52.11874283811445</v>
      </c>
      <c r="CH34" s="45">
        <f t="shared" si="8"/>
        <v>47.351321704553243</v>
      </c>
      <c r="CI34" s="45">
        <f t="shared" si="9"/>
        <v>42.375757813188642</v>
      </c>
      <c r="CJ34" s="45">
        <f t="shared" si="27"/>
        <v>1.4003019970030257</v>
      </c>
      <c r="CK34" s="45">
        <f t="shared" si="28"/>
        <v>0.64943316846713639</v>
      </c>
      <c r="CL34" s="45">
        <f t="shared" si="29"/>
        <v>-0.13421814442278901</v>
      </c>
      <c r="CM34" s="45">
        <f t="shared" si="30"/>
        <v>-2.0301997003025818E-2</v>
      </c>
      <c r="CN34" s="45">
        <f t="shared" si="31"/>
        <v>0.7305668315328635</v>
      </c>
      <c r="CO34" s="45">
        <f t="shared" si="32"/>
        <v>1.5142181444227889</v>
      </c>
      <c r="CP34" s="45">
        <f t="shared" si="33"/>
        <v>-1.3534664668683879E-3</v>
      </c>
      <c r="CQ34" s="45">
        <f t="shared" si="34"/>
        <v>2.4352227717762118E-2</v>
      </c>
      <c r="CR34" s="45">
        <f t="shared" si="35"/>
        <v>3.3649292098284198E-2</v>
      </c>
      <c r="CS34" s="45">
        <f t="shared" si="11"/>
        <v>50.508723803565843</v>
      </c>
      <c r="CT34" s="45">
        <f t="shared" si="12"/>
        <v>43.76368602400688</v>
      </c>
      <c r="CU34" s="45">
        <f t="shared" si="13"/>
        <v>36.724163925652952</v>
      </c>
      <c r="CV34" s="45">
        <f t="shared" si="36"/>
        <v>1.1467239990616207</v>
      </c>
      <c r="CW34" s="45">
        <f t="shared" si="37"/>
        <v>8.438054878108403E-2</v>
      </c>
      <c r="CX34" s="45">
        <f t="shared" si="38"/>
        <v>-1.0243441817096599</v>
      </c>
      <c r="CY34" s="45">
        <f t="shared" si="39"/>
        <v>0.23327600093837919</v>
      </c>
      <c r="CZ34" s="45">
        <f t="shared" si="40"/>
        <v>1.2956194512189159</v>
      </c>
      <c r="DA34" s="45">
        <f t="shared" si="41"/>
        <v>2.4043441817096598</v>
      </c>
      <c r="DB34" s="45">
        <f t="shared" si="42"/>
        <v>1.5551733395891946E-2</v>
      </c>
      <c r="DC34" s="45">
        <f t="shared" si="43"/>
        <v>4.3187315040630531E-2</v>
      </c>
      <c r="DD34" s="45">
        <f t="shared" si="44"/>
        <v>5.3429870704659106E-2</v>
      </c>
    </row>
    <row r="35" spans="1:108" x14ac:dyDescent="0.2">
      <c r="A35" s="81" t="s">
        <v>55</v>
      </c>
      <c r="B35" s="42" t="s">
        <v>244</v>
      </c>
      <c r="C35" s="43" t="s">
        <v>99</v>
      </c>
      <c r="D35" s="49">
        <v>0</v>
      </c>
      <c r="E35" s="43"/>
      <c r="F35" s="42" t="s">
        <v>104</v>
      </c>
      <c r="G35" s="43"/>
      <c r="H35" s="43"/>
      <c r="I35" s="44">
        <v>42174</v>
      </c>
      <c r="J35" s="50">
        <f t="shared" si="1"/>
        <v>42099</v>
      </c>
      <c r="K35" s="43" t="s">
        <v>215</v>
      </c>
      <c r="L35" s="43">
        <v>2015</v>
      </c>
      <c r="M35" s="43" t="s">
        <v>293</v>
      </c>
      <c r="N35" s="42">
        <v>60</v>
      </c>
      <c r="O35" s="42">
        <v>1.95</v>
      </c>
      <c r="P35" s="42">
        <v>1.8</v>
      </c>
      <c r="Q35" s="9">
        <v>1.3</v>
      </c>
      <c r="R35" s="9">
        <v>4.4999999999999999E-4</v>
      </c>
      <c r="S35" s="43">
        <v>105.14</v>
      </c>
      <c r="T35" s="43">
        <v>396.02</v>
      </c>
      <c r="U35" s="43">
        <v>362.98099999999999</v>
      </c>
      <c r="V35" s="43">
        <v>325.48099999999999</v>
      </c>
      <c r="W35" s="43">
        <v>285.04300000000001</v>
      </c>
      <c r="X35" s="43">
        <v>60</v>
      </c>
      <c r="Y35" s="43">
        <v>45</v>
      </c>
      <c r="Z35" s="43">
        <v>30</v>
      </c>
      <c r="AA35" s="43">
        <v>2.2425999999999999</v>
      </c>
      <c r="AB35" s="43">
        <v>0.25594441360800363</v>
      </c>
      <c r="AC35" s="43">
        <v>2.3837333333333337</v>
      </c>
      <c r="AD35" s="43">
        <v>0.28147541490403816</v>
      </c>
      <c r="AE35" s="43">
        <v>2.485844444444445</v>
      </c>
      <c r="AF35" s="43">
        <v>0.3256455096877508</v>
      </c>
      <c r="AG35" s="43"/>
      <c r="AH35" s="43"/>
      <c r="AI35" s="43">
        <v>202.077</v>
      </c>
      <c r="AJ35" s="43">
        <v>107.142</v>
      </c>
      <c r="AK35" s="43">
        <v>220.827</v>
      </c>
      <c r="AL35" s="43">
        <v>107.142</v>
      </c>
      <c r="AM35" s="43"/>
      <c r="AN35" s="43"/>
      <c r="AO35" s="43"/>
      <c r="AP35" s="43">
        <v>94.935000000000002</v>
      </c>
      <c r="AQ35" s="43"/>
      <c r="AR35" s="43"/>
      <c r="AS35" s="43"/>
      <c r="AT35" s="43">
        <v>193.94299999999998</v>
      </c>
      <c r="AU35" s="43">
        <v>75</v>
      </c>
      <c r="AV35" s="43">
        <v>2.6038648648648643</v>
      </c>
      <c r="AW35" s="43">
        <v>0.40376007809889281</v>
      </c>
      <c r="AX35" s="43"/>
      <c r="AY35" s="43"/>
      <c r="AZ35" s="43"/>
      <c r="BA35" s="43"/>
      <c r="BB35" s="43"/>
      <c r="BC35" s="43"/>
      <c r="BD35" s="43"/>
      <c r="BE35" s="43"/>
      <c r="BF35" s="43"/>
      <c r="BG35" s="43"/>
      <c r="BH35" s="43"/>
      <c r="BI35" s="43"/>
      <c r="BJ35" s="43"/>
      <c r="BK35" s="43"/>
      <c r="BL35" s="43">
        <f t="shared" si="17"/>
        <v>75</v>
      </c>
      <c r="BM35" s="43"/>
      <c r="BN35" s="43">
        <v>1</v>
      </c>
      <c r="BO35" s="43">
        <v>0</v>
      </c>
      <c r="BP35" s="43" t="s">
        <v>220</v>
      </c>
      <c r="BQ35" s="43">
        <v>1</v>
      </c>
      <c r="BR35" s="43">
        <v>0</v>
      </c>
      <c r="BS35" s="43" t="s">
        <v>219</v>
      </c>
      <c r="BT35" s="43">
        <v>1</v>
      </c>
      <c r="BU35" s="45">
        <f t="shared" si="2"/>
        <v>0.3790938999999991</v>
      </c>
      <c r="BV35" s="45">
        <f t="shared" si="3"/>
        <v>-0.81715610000000005</v>
      </c>
      <c r="BW35" s="45">
        <f t="shared" si="4"/>
        <v>-2.1071282999999994</v>
      </c>
      <c r="BX35" s="45" t="str">
        <f t="shared" si="18"/>
        <v>0.4</v>
      </c>
      <c r="BY35" s="45" t="str">
        <f t="shared" si="19"/>
        <v>0.4</v>
      </c>
      <c r="BZ35" s="45" t="str">
        <f t="shared" si="20"/>
        <v>0.4</v>
      </c>
      <c r="CA35" s="45">
        <f t="shared" si="21"/>
        <v>1.5499999999999998</v>
      </c>
      <c r="CB35" s="45">
        <f t="shared" si="22"/>
        <v>1.5499999999999998</v>
      </c>
      <c r="CC35" s="45">
        <f t="shared" si="23"/>
        <v>1.5499999999999998</v>
      </c>
      <c r="CD35" s="45">
        <f t="shared" si="24"/>
        <v>0.10333333333333332</v>
      </c>
      <c r="CE35" s="45">
        <f t="shared" si="25"/>
        <v>5.1666666666666659E-2</v>
      </c>
      <c r="CF35" s="45">
        <f t="shared" si="26"/>
        <v>3.4444444444444437E-2</v>
      </c>
      <c r="CG35" s="45">
        <f t="shared" si="7"/>
        <v>55.156839956023248</v>
      </c>
      <c r="CH35" s="45">
        <f t="shared" si="8"/>
        <v>49.659745563059531</v>
      </c>
      <c r="CI35" s="45">
        <f t="shared" si="9"/>
        <v>43.731972148055078</v>
      </c>
      <c r="CJ35" s="45">
        <f t="shared" si="27"/>
        <v>1.8788022930736625</v>
      </c>
      <c r="CK35" s="45">
        <f t="shared" si="28"/>
        <v>1.0130099261818764</v>
      </c>
      <c r="CL35" s="45">
        <f t="shared" si="29"/>
        <v>7.9385613318675219E-2</v>
      </c>
      <c r="CM35" s="45">
        <f t="shared" si="30"/>
        <v>7.1197706926337423E-2</v>
      </c>
      <c r="CN35" s="45">
        <f t="shared" si="31"/>
        <v>0.9369900738181236</v>
      </c>
      <c r="CO35" s="45">
        <f t="shared" si="32"/>
        <v>1.8706143866813247</v>
      </c>
      <c r="CP35" s="45">
        <f t="shared" si="33"/>
        <v>4.7465137950891611E-3</v>
      </c>
      <c r="CQ35" s="45">
        <f t="shared" si="34"/>
        <v>3.123300246060412E-2</v>
      </c>
      <c r="CR35" s="45">
        <f t="shared" si="35"/>
        <v>4.1569208592918329E-2</v>
      </c>
      <c r="CS35" s="45">
        <f t="shared" si="11"/>
        <v>53.989458221806984</v>
      </c>
      <c r="CT35" s="45">
        <f t="shared" si="12"/>
        <v>47.167359590424731</v>
      </c>
      <c r="CU35" s="45">
        <f t="shared" si="13"/>
        <v>39.810772271602453</v>
      </c>
      <c r="CV35" s="45">
        <f t="shared" si="36"/>
        <v>1.6949396699346009</v>
      </c>
      <c r="CW35" s="45">
        <f t="shared" si="37"/>
        <v>0.62045913549189535</v>
      </c>
      <c r="CX35" s="45">
        <f t="shared" si="38"/>
        <v>-0.53820336722261342</v>
      </c>
      <c r="CY35" s="45">
        <f t="shared" si="39"/>
        <v>0.25506033006539908</v>
      </c>
      <c r="CZ35" s="45">
        <f t="shared" si="40"/>
        <v>1.3295408645081046</v>
      </c>
      <c r="DA35" s="45">
        <f t="shared" si="41"/>
        <v>2.4882033672226136</v>
      </c>
      <c r="DB35" s="45">
        <f t="shared" si="42"/>
        <v>1.700402200435994E-2</v>
      </c>
      <c r="DC35" s="45">
        <f t="shared" si="43"/>
        <v>4.4318028816936819E-2</v>
      </c>
      <c r="DD35" s="45">
        <f t="shared" si="44"/>
        <v>5.5293408160502523E-2</v>
      </c>
    </row>
    <row r="36" spans="1:108" x14ac:dyDescent="0.2">
      <c r="A36" s="81" t="s">
        <v>79</v>
      </c>
      <c r="B36" s="42" t="s">
        <v>244</v>
      </c>
      <c r="C36" s="43" t="s">
        <v>99</v>
      </c>
      <c r="D36" s="49">
        <v>0</v>
      </c>
      <c r="E36" s="43"/>
      <c r="F36" s="42" t="s">
        <v>108</v>
      </c>
      <c r="G36" s="43"/>
      <c r="H36" s="43"/>
      <c r="I36" s="44">
        <v>42176</v>
      </c>
      <c r="J36" s="50">
        <f t="shared" si="1"/>
        <v>42070</v>
      </c>
      <c r="K36" s="43" t="s">
        <v>215</v>
      </c>
      <c r="L36" s="43">
        <v>2015</v>
      </c>
      <c r="M36" s="43" t="s">
        <v>293</v>
      </c>
      <c r="N36" s="42">
        <v>54</v>
      </c>
      <c r="O36" s="42">
        <v>7.46</v>
      </c>
      <c r="P36" s="42">
        <v>7.02</v>
      </c>
      <c r="Q36" s="9">
        <v>1.7</v>
      </c>
      <c r="R36" s="9">
        <v>9.7999999999999997E-4</v>
      </c>
      <c r="S36" s="43">
        <v>105.09</v>
      </c>
      <c r="T36" s="43">
        <v>513.904</v>
      </c>
      <c r="U36" s="43">
        <v>475.101</v>
      </c>
      <c r="V36" s="43">
        <v>434.58600000000001</v>
      </c>
      <c r="W36" s="43">
        <v>392.70800000000003</v>
      </c>
      <c r="X36" s="43">
        <v>91</v>
      </c>
      <c r="Y36" s="43">
        <v>76</v>
      </c>
      <c r="Z36" s="43">
        <v>61</v>
      </c>
      <c r="AA36" s="43">
        <v>2.6024666666666669</v>
      </c>
      <c r="AB36" s="43">
        <v>0.26950294635724881</v>
      </c>
      <c r="AC36" s="43">
        <v>2.6392666666666664</v>
      </c>
      <c r="AD36" s="43">
        <v>0.25060216215779335</v>
      </c>
      <c r="AE36" s="43">
        <v>2.6933333333333334</v>
      </c>
      <c r="AF36" s="43">
        <v>0.39679803656039059</v>
      </c>
      <c r="AG36" s="43"/>
      <c r="AH36" s="43"/>
      <c r="AI36" s="43">
        <v>207.178</v>
      </c>
      <c r="AJ36" s="43">
        <v>113.129</v>
      </c>
      <c r="AK36" s="43">
        <v>229.14400000000001</v>
      </c>
      <c r="AL36" s="43">
        <v>113.129</v>
      </c>
      <c r="AM36" s="43"/>
      <c r="AN36" s="43"/>
      <c r="AO36" s="43"/>
      <c r="AP36" s="43">
        <v>94.048999999999992</v>
      </c>
      <c r="AQ36" s="43"/>
      <c r="AR36" s="43"/>
      <c r="AS36" s="43"/>
      <c r="AT36" s="43">
        <v>306.726</v>
      </c>
      <c r="AU36" s="43">
        <v>106</v>
      </c>
      <c r="AV36" s="43">
        <v>2.8901714285714273</v>
      </c>
      <c r="AW36" s="43">
        <v>0.44411771778747672</v>
      </c>
      <c r="AX36" s="43"/>
      <c r="AY36" s="43"/>
      <c r="AZ36" s="43"/>
      <c r="BA36" s="43"/>
      <c r="BB36" s="43"/>
      <c r="BC36" s="43"/>
      <c r="BD36" s="43"/>
      <c r="BE36" s="43"/>
      <c r="BF36" s="43"/>
      <c r="BG36" s="43"/>
      <c r="BH36" s="43"/>
      <c r="BI36" s="43"/>
      <c r="BJ36" s="43"/>
      <c r="BK36" s="43"/>
      <c r="BL36" s="43">
        <f t="shared" si="17"/>
        <v>106</v>
      </c>
      <c r="BM36" s="43" t="s">
        <v>334</v>
      </c>
      <c r="BN36" s="43">
        <v>1</v>
      </c>
      <c r="BO36" s="43">
        <v>0</v>
      </c>
      <c r="BP36" s="43" t="s">
        <v>220</v>
      </c>
      <c r="BQ36" s="43">
        <v>1</v>
      </c>
      <c r="BR36" s="43">
        <v>0</v>
      </c>
      <c r="BS36" s="43" t="s">
        <v>219</v>
      </c>
      <c r="BT36" s="43">
        <v>1</v>
      </c>
      <c r="BU36" s="45">
        <f t="shared" si="2"/>
        <v>3.9557219000000003</v>
      </c>
      <c r="BV36" s="45">
        <f t="shared" si="3"/>
        <v>2.6632934000000006</v>
      </c>
      <c r="BW36" s="45">
        <f t="shared" si="4"/>
        <v>1.3273852000000002</v>
      </c>
      <c r="BX36" s="45">
        <f t="shared" si="18"/>
        <v>3.9557219000000003</v>
      </c>
      <c r="BY36" s="45">
        <f t="shared" si="19"/>
        <v>2.6632934000000006</v>
      </c>
      <c r="BZ36" s="45">
        <f t="shared" si="20"/>
        <v>1.3273852000000002</v>
      </c>
      <c r="CA36" s="45">
        <f t="shared" si="21"/>
        <v>3.5042780999999996</v>
      </c>
      <c r="CB36" s="45">
        <f t="shared" si="22"/>
        <v>4.7967065999999994</v>
      </c>
      <c r="CC36" s="45">
        <f t="shared" si="23"/>
        <v>6.1326147999999998</v>
      </c>
      <c r="CD36" s="45">
        <f t="shared" si="24"/>
        <v>0.23361853999999999</v>
      </c>
      <c r="CE36" s="45">
        <f t="shared" si="25"/>
        <v>0.15989021999999997</v>
      </c>
      <c r="CF36" s="45">
        <f t="shared" si="26"/>
        <v>0.13628032888888889</v>
      </c>
      <c r="CG36" s="45">
        <f t="shared" si="7"/>
        <v>51.236378822508691</v>
      </c>
      <c r="CH36" s="45">
        <f t="shared" si="8"/>
        <v>48.350825849644217</v>
      </c>
      <c r="CI36" s="45">
        <f t="shared" si="9"/>
        <v>45.368197504645607</v>
      </c>
      <c r="CJ36" s="45">
        <f t="shared" si="27"/>
        <v>1.2613296645451184</v>
      </c>
      <c r="CK36" s="45">
        <f t="shared" si="28"/>
        <v>0.80685507131896461</v>
      </c>
      <c r="CL36" s="45">
        <f t="shared" si="29"/>
        <v>0.3370911069816831</v>
      </c>
      <c r="CM36" s="45">
        <f t="shared" si="30"/>
        <v>6.1986703354548816</v>
      </c>
      <c r="CN36" s="45">
        <f t="shared" si="31"/>
        <v>6.6531449286810354</v>
      </c>
      <c r="CO36" s="45">
        <f t="shared" si="32"/>
        <v>7.1229088930183169</v>
      </c>
      <c r="CP36" s="45">
        <f t="shared" si="33"/>
        <v>0.41324468903032546</v>
      </c>
      <c r="CQ36" s="45">
        <f t="shared" si="34"/>
        <v>0.22177149762270118</v>
      </c>
      <c r="CR36" s="45">
        <f t="shared" si="35"/>
        <v>0.15828686428929592</v>
      </c>
      <c r="CS36" s="45">
        <f t="shared" si="11"/>
        <v>49.013185079314425</v>
      </c>
      <c r="CT36" s="45">
        <f t="shared" si="12"/>
        <v>43.806350388399395</v>
      </c>
      <c r="CU36" s="45">
        <f t="shared" si="13"/>
        <v>38.424348088358919</v>
      </c>
      <c r="CV36" s="45">
        <f t="shared" si="36"/>
        <v>0.91117664999202219</v>
      </c>
      <c r="CW36" s="45">
        <f t="shared" si="37"/>
        <v>9.1100186172904607E-2</v>
      </c>
      <c r="CX36" s="45">
        <f t="shared" si="38"/>
        <v>-0.75656517608346974</v>
      </c>
      <c r="CY36" s="45">
        <f t="shared" si="39"/>
        <v>6.5488233500079778</v>
      </c>
      <c r="CZ36" s="45">
        <f t="shared" si="40"/>
        <v>7.3688998138270954</v>
      </c>
      <c r="DA36" s="45">
        <f t="shared" si="41"/>
        <v>8.2165651760834706</v>
      </c>
      <c r="DB36" s="45">
        <f t="shared" si="42"/>
        <v>0.43658822333386521</v>
      </c>
      <c r="DC36" s="45">
        <f t="shared" si="43"/>
        <v>0.2456299937942365</v>
      </c>
      <c r="DD36" s="45">
        <f t="shared" si="44"/>
        <v>0.18259033724629933</v>
      </c>
    </row>
    <row r="37" spans="1:108" x14ac:dyDescent="0.2">
      <c r="A37" s="81" t="s">
        <v>80</v>
      </c>
      <c r="B37" s="42" t="s">
        <v>244</v>
      </c>
      <c r="C37" s="43" t="s">
        <v>99</v>
      </c>
      <c r="D37" s="49">
        <v>0</v>
      </c>
      <c r="E37" s="43"/>
      <c r="F37" s="42" t="s">
        <v>108</v>
      </c>
      <c r="G37" s="43"/>
      <c r="H37" s="43"/>
      <c r="I37" s="44">
        <v>42176</v>
      </c>
      <c r="J37" s="50">
        <f t="shared" si="1"/>
        <v>42066</v>
      </c>
      <c r="K37" s="43" t="s">
        <v>215</v>
      </c>
      <c r="L37" s="43">
        <v>2015</v>
      </c>
      <c r="M37" s="43" t="s">
        <v>293</v>
      </c>
      <c r="N37" s="42">
        <v>78</v>
      </c>
      <c r="O37" s="42">
        <v>6.4</v>
      </c>
      <c r="P37" s="42">
        <v>5.98</v>
      </c>
      <c r="Q37" s="9">
        <v>1.85</v>
      </c>
      <c r="R37" s="9">
        <v>9.7999999999999997E-4</v>
      </c>
      <c r="S37" s="43">
        <v>104.88</v>
      </c>
      <c r="T37" s="43">
        <v>501.58699999999999</v>
      </c>
      <c r="U37" s="43">
        <v>463.25799999999998</v>
      </c>
      <c r="V37" s="43">
        <v>422.47399999999999</v>
      </c>
      <c r="W37" s="43">
        <v>381.25</v>
      </c>
      <c r="X37" s="43">
        <v>95</v>
      </c>
      <c r="Y37" s="43">
        <v>80</v>
      </c>
      <c r="Z37" s="43">
        <v>65</v>
      </c>
      <c r="AA37" s="43">
        <v>2.5633333333333335</v>
      </c>
      <c r="AB37" s="43">
        <v>0.27908976197291085</v>
      </c>
      <c r="AC37" s="43">
        <v>2.6255333333333328</v>
      </c>
      <c r="AD37" s="43">
        <v>0.26263318241560246</v>
      </c>
      <c r="AE37" s="43">
        <v>2.6806666666666672</v>
      </c>
      <c r="AF37" s="43">
        <v>0.27802517871588123</v>
      </c>
      <c r="AG37" s="43"/>
      <c r="AH37" s="43"/>
      <c r="AI37" s="43">
        <v>205.75299999999999</v>
      </c>
      <c r="AJ37" s="43">
        <v>107.1</v>
      </c>
      <c r="AK37" s="43">
        <v>225.09100000000001</v>
      </c>
      <c r="AL37" s="43">
        <v>107.1</v>
      </c>
      <c r="AM37" s="43"/>
      <c r="AN37" s="43"/>
      <c r="AO37" s="43"/>
      <c r="AP37" s="43">
        <v>98.652999999999992</v>
      </c>
      <c r="AQ37" s="43"/>
      <c r="AR37" s="43"/>
      <c r="AS37" s="43"/>
      <c r="AT37" s="43">
        <v>295.834</v>
      </c>
      <c r="AU37" s="43">
        <v>110</v>
      </c>
      <c r="AV37" s="43">
        <v>2.6926422018348624</v>
      </c>
      <c r="AW37" s="43">
        <v>0.2941877557104069</v>
      </c>
      <c r="AX37" s="43"/>
      <c r="AY37" s="43"/>
      <c r="AZ37" s="43"/>
      <c r="BA37" s="43"/>
      <c r="BB37" s="43"/>
      <c r="BC37" s="43"/>
      <c r="BD37" s="43"/>
      <c r="BE37" s="43"/>
      <c r="BF37" s="43"/>
      <c r="BG37" s="43"/>
      <c r="BH37" s="43"/>
      <c r="BI37" s="43"/>
      <c r="BJ37" s="43"/>
      <c r="BK37" s="43"/>
      <c r="BL37" s="43">
        <f t="shared" si="17"/>
        <v>110</v>
      </c>
      <c r="BM37" s="43"/>
      <c r="BN37" s="43">
        <v>1</v>
      </c>
      <c r="BO37" s="43">
        <v>0</v>
      </c>
      <c r="BP37" s="43" t="s">
        <v>220</v>
      </c>
      <c r="BQ37" s="43">
        <v>1</v>
      </c>
      <c r="BR37" s="43">
        <v>0</v>
      </c>
      <c r="BS37" s="43" t="s">
        <v>219</v>
      </c>
      <c r="BT37" s="43">
        <v>1</v>
      </c>
      <c r="BU37" s="45">
        <f t="shared" si="2"/>
        <v>3.5779301999999991</v>
      </c>
      <c r="BV37" s="45">
        <f t="shared" si="3"/>
        <v>2.2769205999999986</v>
      </c>
      <c r="BW37" s="45">
        <f t="shared" si="4"/>
        <v>0.96187499999999915</v>
      </c>
      <c r="BX37" s="45">
        <f t="shared" si="18"/>
        <v>3.5779301999999991</v>
      </c>
      <c r="BY37" s="45">
        <f t="shared" si="19"/>
        <v>2.2769205999999986</v>
      </c>
      <c r="BZ37" s="45">
        <f t="shared" si="20"/>
        <v>0.96187499999999915</v>
      </c>
      <c r="CA37" s="45">
        <f t="shared" si="21"/>
        <v>2.8220698000000013</v>
      </c>
      <c r="CB37" s="45">
        <f t="shared" si="22"/>
        <v>4.1230794000000017</v>
      </c>
      <c r="CC37" s="45">
        <f t="shared" si="23"/>
        <v>5.4381250000000012</v>
      </c>
      <c r="CD37" s="45">
        <f t="shared" si="24"/>
        <v>0.18813798666666676</v>
      </c>
      <c r="CE37" s="45">
        <f t="shared" si="25"/>
        <v>0.13743598000000007</v>
      </c>
      <c r="CF37" s="45">
        <f t="shared" si="26"/>
        <v>0.12084722222222224</v>
      </c>
      <c r="CG37" s="45">
        <f t="shared" si="7"/>
        <v>72.055054842418656</v>
      </c>
      <c r="CH37" s="45">
        <f t="shared" si="8"/>
        <v>65.72933167440496</v>
      </c>
      <c r="CI37" s="45">
        <f t="shared" si="9"/>
        <v>59.335363160325983</v>
      </c>
      <c r="CJ37" s="45">
        <f t="shared" si="27"/>
        <v>4.5402711376809384</v>
      </c>
      <c r="CK37" s="45">
        <f t="shared" si="28"/>
        <v>3.5439697387187818</v>
      </c>
      <c r="CL37" s="45">
        <f t="shared" si="29"/>
        <v>2.5369196977513431</v>
      </c>
      <c r="CM37" s="45">
        <f t="shared" si="30"/>
        <v>1.859728862319062</v>
      </c>
      <c r="CN37" s="45">
        <f t="shared" si="31"/>
        <v>2.8560302612812185</v>
      </c>
      <c r="CO37" s="45">
        <f t="shared" si="32"/>
        <v>3.8630803022486573</v>
      </c>
      <c r="CP37" s="45">
        <f t="shared" si="33"/>
        <v>0.12398192415460413</v>
      </c>
      <c r="CQ37" s="45">
        <f t="shared" si="34"/>
        <v>9.5201008709373952E-2</v>
      </c>
      <c r="CR37" s="45">
        <f t="shared" si="35"/>
        <v>8.5846228938859057E-2</v>
      </c>
      <c r="CS37" s="45">
        <f t="shared" si="11"/>
        <v>71.119170143963061</v>
      </c>
      <c r="CT37" s="45">
        <f t="shared" si="12"/>
        <v>63.797618189865375</v>
      </c>
      <c r="CU37" s="45">
        <f t="shared" si="13"/>
        <v>56.397077346502215</v>
      </c>
      <c r="CV37" s="45">
        <f t="shared" si="36"/>
        <v>4.3928692976741823</v>
      </c>
      <c r="CW37" s="45">
        <f t="shared" si="37"/>
        <v>3.2397248649037964</v>
      </c>
      <c r="CX37" s="45">
        <f t="shared" si="38"/>
        <v>2.0741396820740983</v>
      </c>
      <c r="CY37" s="45">
        <f t="shared" si="39"/>
        <v>2.007130702325818</v>
      </c>
      <c r="CZ37" s="45">
        <f t="shared" si="40"/>
        <v>3.1602751350962039</v>
      </c>
      <c r="DA37" s="45">
        <f t="shared" si="41"/>
        <v>4.3258603179259021</v>
      </c>
      <c r="DB37" s="45">
        <f t="shared" si="42"/>
        <v>0.13380871348838788</v>
      </c>
      <c r="DC37" s="45">
        <f t="shared" si="43"/>
        <v>0.1053425045032068</v>
      </c>
      <c r="DD37" s="45">
        <f t="shared" si="44"/>
        <v>9.6130229287242269E-2</v>
      </c>
    </row>
    <row r="38" spans="1:108" x14ac:dyDescent="0.2">
      <c r="A38" s="81" t="s">
        <v>81</v>
      </c>
      <c r="B38" s="42" t="s">
        <v>244</v>
      </c>
      <c r="C38" s="43" t="s">
        <v>99</v>
      </c>
      <c r="D38" s="49">
        <v>0</v>
      </c>
      <c r="E38" s="43"/>
      <c r="F38" s="42" t="s">
        <v>108</v>
      </c>
      <c r="G38" s="43"/>
      <c r="H38" s="43"/>
      <c r="I38" s="44">
        <v>42176</v>
      </c>
      <c r="J38" s="50">
        <f t="shared" ref="J38:J54" si="45">I38-BL38</f>
        <v>42048</v>
      </c>
      <c r="K38" s="43" t="s">
        <v>215</v>
      </c>
      <c r="L38" s="43">
        <v>2015</v>
      </c>
      <c r="M38" s="43" t="s">
        <v>293</v>
      </c>
      <c r="N38" s="42">
        <v>92</v>
      </c>
      <c r="O38" s="42">
        <v>10</v>
      </c>
      <c r="P38" s="42">
        <v>9.5500000000000007</v>
      </c>
      <c r="Q38" s="9">
        <v>1.85</v>
      </c>
      <c r="R38" s="9">
        <v>1.1000000000000001E-3</v>
      </c>
      <c r="S38" s="43">
        <v>104.88</v>
      </c>
      <c r="T38" s="43">
        <v>551.68100000000004</v>
      </c>
      <c r="U38" s="43">
        <v>513.18799999999999</v>
      </c>
      <c r="V38" s="43">
        <v>475.245</v>
      </c>
      <c r="W38" s="43">
        <v>434.09800000000001</v>
      </c>
      <c r="X38" s="43">
        <v>113</v>
      </c>
      <c r="Y38" s="43">
        <v>98</v>
      </c>
      <c r="Z38" s="43">
        <v>83</v>
      </c>
      <c r="AA38" s="43">
        <v>2.5782000000000003</v>
      </c>
      <c r="AB38" s="43">
        <v>0.28631281593989089</v>
      </c>
      <c r="AC38" s="43">
        <v>2.552633333333334</v>
      </c>
      <c r="AD38" s="43">
        <v>0.26998614055530534</v>
      </c>
      <c r="AE38" s="43">
        <v>2.6287555555555553</v>
      </c>
      <c r="AF38" s="43">
        <v>0.31157300002316174</v>
      </c>
      <c r="AG38" s="43"/>
      <c r="AH38" s="43"/>
      <c r="AI38" s="43">
        <v>201.131</v>
      </c>
      <c r="AJ38" s="43">
        <v>111.824</v>
      </c>
      <c r="AK38" s="43">
        <v>221.126</v>
      </c>
      <c r="AL38" s="43">
        <v>111.824</v>
      </c>
      <c r="AM38" s="43"/>
      <c r="AN38" s="43"/>
      <c r="AO38" s="43"/>
      <c r="AP38" s="43">
        <v>89.307000000000002</v>
      </c>
      <c r="AQ38" s="43"/>
      <c r="AR38" s="43"/>
      <c r="AS38" s="43"/>
      <c r="AT38" s="43">
        <v>350.55000000000007</v>
      </c>
      <c r="AU38" s="43">
        <v>128</v>
      </c>
      <c r="AV38" s="43">
        <v>2.7397401574803162</v>
      </c>
      <c r="AW38" s="43">
        <v>0.33463451307780601</v>
      </c>
      <c r="AX38" s="43"/>
      <c r="AY38" s="43"/>
      <c r="AZ38" s="43"/>
      <c r="BA38" s="43"/>
      <c r="BB38" s="43"/>
      <c r="BC38" s="43"/>
      <c r="BD38" s="43"/>
      <c r="BE38" s="43"/>
      <c r="BF38" s="43"/>
      <c r="BG38" s="43"/>
      <c r="BH38" s="43"/>
      <c r="BI38" s="43"/>
      <c r="BJ38" s="43"/>
      <c r="BK38" s="43"/>
      <c r="BL38" s="43">
        <f t="shared" si="17"/>
        <v>128</v>
      </c>
      <c r="BM38" s="43"/>
      <c r="BN38" s="43">
        <v>1</v>
      </c>
      <c r="BO38" s="43">
        <v>0</v>
      </c>
      <c r="BP38" s="43" t="s">
        <v>220</v>
      </c>
      <c r="BQ38" s="43">
        <v>1</v>
      </c>
      <c r="BR38" s="43">
        <v>0</v>
      </c>
      <c r="BS38" s="43" t="s">
        <v>219</v>
      </c>
      <c r="BT38" s="43">
        <v>1</v>
      </c>
      <c r="BU38" s="45">
        <f t="shared" ref="BU38:BU54" si="46">0.0319*U38-11.2</f>
        <v>5.1706971999999993</v>
      </c>
      <c r="BV38" s="45">
        <f t="shared" ref="BV38:BV54" si="47">0.0319*V38-11.2</f>
        <v>3.9603155000000001</v>
      </c>
      <c r="BW38" s="45">
        <f t="shared" ref="BW38:BW54" si="48">0.0319*W38-11.2</f>
        <v>2.647726200000001</v>
      </c>
      <c r="BX38" s="45">
        <f t="shared" si="18"/>
        <v>5.1706971999999993</v>
      </c>
      <c r="BY38" s="45">
        <f t="shared" si="19"/>
        <v>3.9603155000000001</v>
      </c>
      <c r="BZ38" s="45">
        <f t="shared" si="20"/>
        <v>2.647726200000001</v>
      </c>
      <c r="CA38" s="45">
        <f t="shared" si="21"/>
        <v>4.8293028000000007</v>
      </c>
      <c r="CB38" s="45">
        <f t="shared" si="22"/>
        <v>6.0396844999999999</v>
      </c>
      <c r="CC38" s="45">
        <f t="shared" si="23"/>
        <v>7.352273799999999</v>
      </c>
      <c r="CD38" s="45">
        <f t="shared" si="24"/>
        <v>0.32195352000000005</v>
      </c>
      <c r="CE38" s="45">
        <f t="shared" si="25"/>
        <v>0.20132281666666665</v>
      </c>
      <c r="CF38" s="45">
        <f t="shared" si="26"/>
        <v>0.1633838622222222</v>
      </c>
      <c r="CG38" s="45">
        <f t="shared" ref="CG38:CG54" si="49">$N38+(U38-$T38)*($N38-32)*($T38-205.01)^-1</f>
        <v>85.33783327708403</v>
      </c>
      <c r="CH38" s="45">
        <f t="shared" ref="CH38:CH54" si="50">$N38+(V38-$T38)*($N38-32)*($T38-205.01)^-1</f>
        <v>78.770857671971399</v>
      </c>
      <c r="CI38" s="45">
        <f t="shared" ref="CI38:CI54" si="51">$N38+(W38-$T38)*($N38-32)*($T38-205.01)^-1</f>
        <v>71.649350536964448</v>
      </c>
      <c r="CJ38" s="45">
        <f t="shared" si="27"/>
        <v>6.6323087411407355</v>
      </c>
      <c r="CK38" s="45">
        <f t="shared" si="28"/>
        <v>5.5980100833354962</v>
      </c>
      <c r="CL38" s="45">
        <f t="shared" si="29"/>
        <v>4.4763727095719004</v>
      </c>
      <c r="CM38" s="45">
        <f t="shared" si="30"/>
        <v>3.3676912588592645</v>
      </c>
      <c r="CN38" s="45">
        <f t="shared" si="31"/>
        <v>4.4019899166645038</v>
      </c>
      <c r="CO38" s="45">
        <f t="shared" si="32"/>
        <v>5.5236272904280996</v>
      </c>
      <c r="CP38" s="45">
        <f t="shared" si="33"/>
        <v>0.22451275059061762</v>
      </c>
      <c r="CQ38" s="45">
        <f t="shared" si="34"/>
        <v>0.14673299722215014</v>
      </c>
      <c r="CR38" s="45">
        <f t="shared" si="35"/>
        <v>0.12274727312062443</v>
      </c>
      <c r="CS38" s="45">
        <f t="shared" ref="CS38:CS54" si="52">-12.045+($N38+12.045)*$T38^-1*U38</f>
        <v>84.740362301764961</v>
      </c>
      <c r="CT38" s="45">
        <f t="shared" ref="CT38:CT54" si="53">-12.045+($N38+12.045)*$T38^-1*V38</f>
        <v>77.58445257313555</v>
      </c>
      <c r="CU38" s="45">
        <f t="shared" ref="CU38:CU54" si="54">-12.045+($N38+12.045)*$T38^-1*W38</f>
        <v>69.824280272476301</v>
      </c>
      <c r="CV38" s="45">
        <f t="shared" si="36"/>
        <v>6.5382070625279818</v>
      </c>
      <c r="CW38" s="45">
        <f t="shared" si="37"/>
        <v>5.4111512802688493</v>
      </c>
      <c r="CX38" s="45">
        <f t="shared" si="38"/>
        <v>4.1889241429150177</v>
      </c>
      <c r="CY38" s="45">
        <f t="shared" si="39"/>
        <v>3.4617929374720182</v>
      </c>
      <c r="CZ38" s="45">
        <f t="shared" si="40"/>
        <v>4.5888487197311507</v>
      </c>
      <c r="DA38" s="45">
        <f t="shared" si="41"/>
        <v>5.8110758570849823</v>
      </c>
      <c r="DB38" s="45">
        <f t="shared" si="42"/>
        <v>0.23078619583146789</v>
      </c>
      <c r="DC38" s="45">
        <f t="shared" si="43"/>
        <v>0.15296162399103835</v>
      </c>
      <c r="DD38" s="45">
        <f t="shared" si="44"/>
        <v>0.12913501904633293</v>
      </c>
    </row>
    <row r="39" spans="1:108" x14ac:dyDescent="0.2">
      <c r="A39" s="81" t="s">
        <v>82</v>
      </c>
      <c r="B39" s="42" t="s">
        <v>244</v>
      </c>
      <c r="C39" s="43" t="s">
        <v>99</v>
      </c>
      <c r="D39" s="49">
        <v>0</v>
      </c>
      <c r="E39" s="43"/>
      <c r="F39" s="42" t="s">
        <v>108</v>
      </c>
      <c r="G39" s="43"/>
      <c r="H39" s="43"/>
      <c r="I39" s="44">
        <v>42176</v>
      </c>
      <c r="J39" s="50">
        <f t="shared" si="45"/>
        <v>42068</v>
      </c>
      <c r="K39" s="43" t="s">
        <v>215</v>
      </c>
      <c r="L39" s="43">
        <v>2015</v>
      </c>
      <c r="M39" s="43" t="s">
        <v>293</v>
      </c>
      <c r="N39" s="42">
        <v>89</v>
      </c>
      <c r="O39" s="42">
        <v>6.11</v>
      </c>
      <c r="P39" s="42">
        <v>5.65</v>
      </c>
      <c r="Q39" s="9">
        <v>1.6</v>
      </c>
      <c r="R39" s="9">
        <v>9.1E-4</v>
      </c>
      <c r="S39" s="43">
        <v>105.65</v>
      </c>
      <c r="T39" s="43">
        <v>530.56299999999999</v>
      </c>
      <c r="U39" s="43">
        <v>489.59500000000003</v>
      </c>
      <c r="V39" s="43">
        <v>450.72300000000001</v>
      </c>
      <c r="W39" s="43">
        <v>403.26400000000001</v>
      </c>
      <c r="X39" s="43">
        <v>93</v>
      </c>
      <c r="Y39" s="43">
        <v>78</v>
      </c>
      <c r="Z39" s="43">
        <v>63</v>
      </c>
      <c r="AA39" s="43">
        <v>2.726666666666667</v>
      </c>
      <c r="AB39" s="43">
        <v>0.20806855555206757</v>
      </c>
      <c r="AC39" s="43">
        <v>2.680733333333333</v>
      </c>
      <c r="AD39" s="43">
        <v>0.24032534461510263</v>
      </c>
      <c r="AE39" s="43">
        <v>2.8390000000000004</v>
      </c>
      <c r="AF39" s="43">
        <v>0.36917844909031189</v>
      </c>
      <c r="AG39" s="43"/>
      <c r="AH39" s="43"/>
      <c r="AI39" s="43">
        <v>215.48699999999999</v>
      </c>
      <c r="AJ39" s="43">
        <v>110.621</v>
      </c>
      <c r="AK39" s="43">
        <v>235.62100000000001</v>
      </c>
      <c r="AL39" s="43">
        <v>110.621</v>
      </c>
      <c r="AM39" s="43"/>
      <c r="AN39" s="43"/>
      <c r="AO39" s="43"/>
      <c r="AP39" s="43">
        <v>104.866</v>
      </c>
      <c r="AQ39" s="43"/>
      <c r="AR39" s="43"/>
      <c r="AS39" s="43"/>
      <c r="AT39" s="43">
        <v>315.07600000000002</v>
      </c>
      <c r="AU39" s="43">
        <v>108</v>
      </c>
      <c r="AV39" s="43">
        <v>2.9198411214953262</v>
      </c>
      <c r="AW39" s="43">
        <v>0.32345528837243276</v>
      </c>
      <c r="AX39" s="43"/>
      <c r="AY39" s="43"/>
      <c r="AZ39" s="43"/>
      <c r="BA39" s="43"/>
      <c r="BB39" s="43"/>
      <c r="BC39" s="43"/>
      <c r="BD39" s="43"/>
      <c r="BE39" s="43"/>
      <c r="BF39" s="43"/>
      <c r="BG39" s="43"/>
      <c r="BH39" s="43"/>
      <c r="BI39" s="43"/>
      <c r="BJ39" s="43"/>
      <c r="BK39" s="43"/>
      <c r="BL39" s="43">
        <f t="shared" si="17"/>
        <v>108</v>
      </c>
      <c r="BM39" s="43" t="s">
        <v>253</v>
      </c>
      <c r="BN39" s="43">
        <v>1</v>
      </c>
      <c r="BO39" s="43">
        <v>0</v>
      </c>
      <c r="BP39" s="43" t="s">
        <v>220</v>
      </c>
      <c r="BQ39" s="43">
        <v>1</v>
      </c>
      <c r="BR39" s="43">
        <v>0</v>
      </c>
      <c r="BS39" s="43" t="s">
        <v>219</v>
      </c>
      <c r="BT39" s="43">
        <v>1</v>
      </c>
      <c r="BU39" s="45">
        <f t="shared" si="46"/>
        <v>4.4180805000000003</v>
      </c>
      <c r="BV39" s="45">
        <f t="shared" si="47"/>
        <v>3.1780637000000009</v>
      </c>
      <c r="BW39" s="45">
        <f t="shared" si="48"/>
        <v>1.6641215999999996</v>
      </c>
      <c r="BX39" s="45">
        <f t="shared" si="18"/>
        <v>4.4180805000000003</v>
      </c>
      <c r="BY39" s="45">
        <f t="shared" si="19"/>
        <v>3.1780637000000009</v>
      </c>
      <c r="BZ39" s="45">
        <f t="shared" si="20"/>
        <v>1.6641215999999996</v>
      </c>
      <c r="CA39" s="45">
        <f t="shared" si="21"/>
        <v>1.6919195</v>
      </c>
      <c r="CB39" s="45">
        <f t="shared" si="22"/>
        <v>2.9319362999999994</v>
      </c>
      <c r="CC39" s="45">
        <f t="shared" si="23"/>
        <v>4.4458784000000007</v>
      </c>
      <c r="CD39" s="45">
        <f t="shared" si="24"/>
        <v>0.11279463333333334</v>
      </c>
      <c r="CE39" s="45">
        <f t="shared" si="25"/>
        <v>9.7731209999999985E-2</v>
      </c>
      <c r="CF39" s="45">
        <f t="shared" si="26"/>
        <v>9.8797297777777793E-2</v>
      </c>
      <c r="CG39" s="45">
        <f t="shared" si="49"/>
        <v>81.827048130411953</v>
      </c>
      <c r="CH39" s="45">
        <f t="shared" si="50"/>
        <v>75.021077981158214</v>
      </c>
      <c r="CI39" s="45">
        <f t="shared" si="51"/>
        <v>66.711638350744735</v>
      </c>
      <c r="CJ39" s="45">
        <f t="shared" si="27"/>
        <v>6.0793600805398826</v>
      </c>
      <c r="CK39" s="45">
        <f t="shared" si="28"/>
        <v>5.0074197820324189</v>
      </c>
      <c r="CL39" s="45">
        <f t="shared" si="29"/>
        <v>3.6986830402422965</v>
      </c>
      <c r="CM39" s="45">
        <f t="shared" si="30"/>
        <v>3.0639919460117682E-2</v>
      </c>
      <c r="CN39" s="45">
        <f t="shared" si="31"/>
        <v>1.1025802179675814</v>
      </c>
      <c r="CO39" s="45">
        <f t="shared" si="32"/>
        <v>2.4113169597577038</v>
      </c>
      <c r="CP39" s="45">
        <f t="shared" si="33"/>
        <v>2.0426612973411789E-3</v>
      </c>
      <c r="CQ39" s="45">
        <f t="shared" si="34"/>
        <v>3.6752673932252712E-2</v>
      </c>
      <c r="CR39" s="45">
        <f t="shared" si="35"/>
        <v>5.3584821327948971E-2</v>
      </c>
      <c r="CS39" s="45">
        <f t="shared" si="52"/>
        <v>81.197700254258223</v>
      </c>
      <c r="CT39" s="45">
        <f t="shared" si="53"/>
        <v>73.794580850907451</v>
      </c>
      <c r="CU39" s="45">
        <f t="shared" si="54"/>
        <v>64.756079004755335</v>
      </c>
      <c r="CV39" s="45">
        <f t="shared" si="36"/>
        <v>5.9802377900456696</v>
      </c>
      <c r="CW39" s="45">
        <f t="shared" si="37"/>
        <v>4.8142464840179242</v>
      </c>
      <c r="CX39" s="45">
        <f t="shared" si="38"/>
        <v>3.3906824432489655</v>
      </c>
      <c r="CY39" s="45">
        <f t="shared" si="39"/>
        <v>0.12976220995433074</v>
      </c>
      <c r="CZ39" s="45">
        <f t="shared" si="40"/>
        <v>1.2957535159820761</v>
      </c>
      <c r="DA39" s="45">
        <f t="shared" si="41"/>
        <v>2.7193175567510348</v>
      </c>
      <c r="DB39" s="45">
        <f t="shared" si="42"/>
        <v>8.6508139969553831E-3</v>
      </c>
      <c r="DC39" s="45">
        <f t="shared" si="43"/>
        <v>4.3191783866069207E-2</v>
      </c>
      <c r="DD39" s="45">
        <f t="shared" si="44"/>
        <v>6.0429279038911883E-2</v>
      </c>
    </row>
    <row r="40" spans="1:108" x14ac:dyDescent="0.2">
      <c r="A40" s="81" t="s">
        <v>83</v>
      </c>
      <c r="B40" s="42" t="s">
        <v>244</v>
      </c>
      <c r="C40" s="43" t="s">
        <v>99</v>
      </c>
      <c r="D40" s="49">
        <v>0</v>
      </c>
      <c r="E40" s="43"/>
      <c r="F40" s="42" t="s">
        <v>108</v>
      </c>
      <c r="G40" s="43"/>
      <c r="H40" s="43"/>
      <c r="I40" s="44">
        <v>42176</v>
      </c>
      <c r="J40" s="50">
        <f t="shared" si="45"/>
        <v>42057</v>
      </c>
      <c r="K40" s="43" t="s">
        <v>215</v>
      </c>
      <c r="L40" s="43">
        <v>2015</v>
      </c>
      <c r="M40" s="43" t="s">
        <v>293</v>
      </c>
      <c r="N40" s="42">
        <v>85</v>
      </c>
      <c r="O40" s="42">
        <v>8.65</v>
      </c>
      <c r="P40" s="42">
        <v>8.11</v>
      </c>
      <c r="Q40" s="9">
        <v>2.1</v>
      </c>
      <c r="R40" s="9">
        <v>1.14E-3</v>
      </c>
      <c r="S40" s="43">
        <v>101.54</v>
      </c>
      <c r="T40" s="43">
        <v>549.20500000000004</v>
      </c>
      <c r="U40" s="43">
        <v>509.39100000000002</v>
      </c>
      <c r="V40" s="43">
        <v>464.33</v>
      </c>
      <c r="W40" s="43">
        <v>420.87599999999998</v>
      </c>
      <c r="X40" s="43">
        <v>104</v>
      </c>
      <c r="Y40" s="43">
        <v>89</v>
      </c>
      <c r="Z40" s="43">
        <v>74</v>
      </c>
      <c r="AA40" s="43">
        <v>2.7066666666666666</v>
      </c>
      <c r="AB40" s="43">
        <v>0.25459398115056697</v>
      </c>
      <c r="AC40" s="43">
        <v>2.8629999999999995</v>
      </c>
      <c r="AD40" s="43">
        <v>0.30835760699730724</v>
      </c>
      <c r="AE40" s="43">
        <v>2.8577777777777778</v>
      </c>
      <c r="AF40" s="43">
        <v>0.27740009576658969</v>
      </c>
      <c r="AG40" s="43"/>
      <c r="AH40" s="43"/>
      <c r="AI40" s="43">
        <v>208.108</v>
      </c>
      <c r="AJ40" s="43">
        <v>114.96599999999999</v>
      </c>
      <c r="AK40" s="43">
        <v>227.858</v>
      </c>
      <c r="AL40" s="43">
        <v>114.96599999999999</v>
      </c>
      <c r="AM40" s="43"/>
      <c r="AN40" s="43"/>
      <c r="AO40" s="43"/>
      <c r="AP40" s="43">
        <v>93.14200000000001</v>
      </c>
      <c r="AQ40" s="43"/>
      <c r="AR40" s="43"/>
      <c r="AS40" s="43"/>
      <c r="AT40" s="43">
        <v>341.09700000000004</v>
      </c>
      <c r="AU40" s="43">
        <v>119</v>
      </c>
      <c r="AV40" s="43">
        <v>2.8731440677966096</v>
      </c>
      <c r="AW40" s="43">
        <v>0.30242903456417525</v>
      </c>
      <c r="AX40" s="43"/>
      <c r="AY40" s="43"/>
      <c r="AZ40" s="43"/>
      <c r="BA40" s="43"/>
      <c r="BB40" s="43"/>
      <c r="BC40" s="43"/>
      <c r="BD40" s="43"/>
      <c r="BE40" s="43"/>
      <c r="BF40" s="43"/>
      <c r="BG40" s="43"/>
      <c r="BH40" s="43"/>
      <c r="BI40" s="43"/>
      <c r="BJ40" s="43"/>
      <c r="BK40" s="43"/>
      <c r="BL40" s="43">
        <f t="shared" si="17"/>
        <v>119</v>
      </c>
      <c r="BM40" s="43" t="s">
        <v>253</v>
      </c>
      <c r="BN40" s="43">
        <v>1</v>
      </c>
      <c r="BO40" s="43">
        <v>0</v>
      </c>
      <c r="BP40" s="43" t="s">
        <v>220</v>
      </c>
      <c r="BQ40" s="43">
        <v>1</v>
      </c>
      <c r="BR40" s="43">
        <v>0</v>
      </c>
      <c r="BS40" s="43" t="s">
        <v>219</v>
      </c>
      <c r="BT40" s="43">
        <v>1</v>
      </c>
      <c r="BU40" s="45">
        <f t="shared" si="46"/>
        <v>5.0495729000000011</v>
      </c>
      <c r="BV40" s="45">
        <f t="shared" si="47"/>
        <v>3.6121269999999992</v>
      </c>
      <c r="BW40" s="45">
        <f t="shared" si="48"/>
        <v>2.2259443999999995</v>
      </c>
      <c r="BX40" s="45">
        <f t="shared" si="18"/>
        <v>5.0495729000000011</v>
      </c>
      <c r="BY40" s="45">
        <f t="shared" si="19"/>
        <v>3.6121269999999992</v>
      </c>
      <c r="BZ40" s="45">
        <f t="shared" si="20"/>
        <v>2.2259443999999995</v>
      </c>
      <c r="CA40" s="45">
        <f t="shared" si="21"/>
        <v>3.6004270999999992</v>
      </c>
      <c r="CB40" s="45">
        <f t="shared" si="22"/>
        <v>5.0378730000000012</v>
      </c>
      <c r="CC40" s="45">
        <f t="shared" si="23"/>
        <v>6.4240556000000009</v>
      </c>
      <c r="CD40" s="45">
        <f t="shared" si="24"/>
        <v>0.24002847333333327</v>
      </c>
      <c r="CE40" s="45">
        <f t="shared" si="25"/>
        <v>0.16792910000000003</v>
      </c>
      <c r="CF40" s="45">
        <f t="shared" si="26"/>
        <v>0.14275679111111114</v>
      </c>
      <c r="CG40" s="45">
        <f t="shared" si="49"/>
        <v>78.869341506994573</v>
      </c>
      <c r="CH40" s="45">
        <f t="shared" si="50"/>
        <v>71.930736936910762</v>
      </c>
      <c r="CI40" s="45">
        <f t="shared" si="51"/>
        <v>65.239582213570785</v>
      </c>
      <c r="CJ40" s="45">
        <f t="shared" si="27"/>
        <v>5.613521287351646</v>
      </c>
      <c r="CK40" s="45">
        <f t="shared" si="28"/>
        <v>4.5206910675634449</v>
      </c>
      <c r="CL40" s="45">
        <f t="shared" si="29"/>
        <v>3.4668341986373994</v>
      </c>
      <c r="CM40" s="45">
        <f t="shared" si="30"/>
        <v>3.0364787126483543</v>
      </c>
      <c r="CN40" s="45">
        <f t="shared" si="31"/>
        <v>4.1293089324365555</v>
      </c>
      <c r="CO40" s="45">
        <f t="shared" si="32"/>
        <v>5.183165801362601</v>
      </c>
      <c r="CP40" s="45">
        <f t="shared" si="33"/>
        <v>0.20243191417655695</v>
      </c>
      <c r="CQ40" s="45">
        <f t="shared" si="34"/>
        <v>0.13764363108121852</v>
      </c>
      <c r="CR40" s="45">
        <f t="shared" si="35"/>
        <v>0.11518146225250224</v>
      </c>
      <c r="CS40" s="45">
        <f t="shared" si="52"/>
        <v>77.964831656667357</v>
      </c>
      <c r="CT40" s="45">
        <f t="shared" si="53"/>
        <v>70.002513860944447</v>
      </c>
      <c r="CU40" s="45">
        <f t="shared" si="54"/>
        <v>62.324154359483231</v>
      </c>
      <c r="CV40" s="45">
        <f t="shared" si="36"/>
        <v>5.4710609859251091</v>
      </c>
      <c r="CW40" s="45">
        <f t="shared" si="37"/>
        <v>4.2169959330987501</v>
      </c>
      <c r="CX40" s="45">
        <f t="shared" si="38"/>
        <v>3.0076543116186096</v>
      </c>
      <c r="CY40" s="45">
        <f t="shared" si="39"/>
        <v>3.1789390140748912</v>
      </c>
      <c r="CZ40" s="45">
        <f t="shared" si="40"/>
        <v>4.4330040669012503</v>
      </c>
      <c r="DA40" s="45">
        <f t="shared" si="41"/>
        <v>5.6423456883813907</v>
      </c>
      <c r="DB40" s="45">
        <f t="shared" si="42"/>
        <v>0.21192926760499275</v>
      </c>
      <c r="DC40" s="45">
        <f t="shared" si="43"/>
        <v>0.14776680223004168</v>
      </c>
      <c r="DD40" s="45">
        <f t="shared" si="44"/>
        <v>0.12538545974180867</v>
      </c>
    </row>
    <row r="41" spans="1:108" x14ac:dyDescent="0.2">
      <c r="A41" s="81" t="s">
        <v>84</v>
      </c>
      <c r="B41" s="42" t="s">
        <v>244</v>
      </c>
      <c r="C41" s="43" t="s">
        <v>99</v>
      </c>
      <c r="D41" s="49">
        <v>0</v>
      </c>
      <c r="E41" s="43"/>
      <c r="F41" s="42" t="s">
        <v>108</v>
      </c>
      <c r="G41" s="43"/>
      <c r="H41" s="43"/>
      <c r="I41" s="44">
        <v>42176</v>
      </c>
      <c r="J41" s="50">
        <f t="shared" si="45"/>
        <v>42055</v>
      </c>
      <c r="K41" s="43" t="s">
        <v>215</v>
      </c>
      <c r="L41" s="43">
        <v>2015</v>
      </c>
      <c r="M41" s="43" t="s">
        <v>293</v>
      </c>
      <c r="N41" s="42">
        <v>97</v>
      </c>
      <c r="O41" s="42">
        <v>12.41</v>
      </c>
      <c r="P41" s="42">
        <v>11.99</v>
      </c>
      <c r="Q41" s="9">
        <v>2</v>
      </c>
      <c r="R41" s="9">
        <v>1.25E-3</v>
      </c>
      <c r="S41" s="43">
        <v>110</v>
      </c>
      <c r="T41" s="43">
        <v>560.46199999999999</v>
      </c>
      <c r="U41" s="43">
        <v>513.76800000000003</v>
      </c>
      <c r="V41" s="43">
        <v>464.62200000000001</v>
      </c>
      <c r="W41" s="43">
        <v>424.57900000000001</v>
      </c>
      <c r="X41" s="43">
        <v>106</v>
      </c>
      <c r="Y41" s="43">
        <v>91</v>
      </c>
      <c r="Z41" s="43">
        <v>76</v>
      </c>
      <c r="AA41" s="43">
        <v>3.1595999999999997</v>
      </c>
      <c r="AB41" s="43">
        <v>0.2288314413961258</v>
      </c>
      <c r="AC41" s="43">
        <v>3.2290666666666672</v>
      </c>
      <c r="AD41" s="43">
        <v>0.31665318059607295</v>
      </c>
      <c r="AE41" s="43">
        <v>3.0255999999999998</v>
      </c>
      <c r="AF41" s="43">
        <v>0.41049274160342103</v>
      </c>
      <c r="AG41" s="43"/>
      <c r="AH41" s="43"/>
      <c r="AI41" s="43">
        <v>206.72</v>
      </c>
      <c r="AJ41" s="43">
        <v>107.015</v>
      </c>
      <c r="AK41" s="43">
        <v>227.251</v>
      </c>
      <c r="AL41" s="43">
        <v>107.015</v>
      </c>
      <c r="AM41" s="43"/>
      <c r="AN41" s="43"/>
      <c r="AO41" s="43"/>
      <c r="AP41" s="43">
        <v>99.704999999999998</v>
      </c>
      <c r="AQ41" s="43"/>
      <c r="AR41" s="43"/>
      <c r="AS41" s="43"/>
      <c r="AT41" s="43">
        <v>353.74199999999996</v>
      </c>
      <c r="AU41" s="43">
        <v>121</v>
      </c>
      <c r="AV41" s="43">
        <v>2.9204166666666671</v>
      </c>
      <c r="AW41" s="43">
        <v>0.38284574824173756</v>
      </c>
      <c r="AX41" s="43"/>
      <c r="AY41" s="43"/>
      <c r="AZ41" s="43"/>
      <c r="BA41" s="43"/>
      <c r="BB41" s="43"/>
      <c r="BC41" s="43"/>
      <c r="BD41" s="43"/>
      <c r="BE41" s="43"/>
      <c r="BF41" s="43"/>
      <c r="BG41" s="43"/>
      <c r="BH41" s="43"/>
      <c r="BI41" s="43"/>
      <c r="BJ41" s="43"/>
      <c r="BK41" s="43"/>
      <c r="BL41" s="43">
        <f t="shared" si="17"/>
        <v>121</v>
      </c>
      <c r="BM41" s="43"/>
      <c r="BN41" s="43">
        <v>1</v>
      </c>
      <c r="BO41" s="43">
        <v>0</v>
      </c>
      <c r="BP41" s="43" t="s">
        <v>220</v>
      </c>
      <c r="BQ41" s="43">
        <v>1</v>
      </c>
      <c r="BR41" s="43">
        <v>0</v>
      </c>
      <c r="BS41" s="43" t="s">
        <v>219</v>
      </c>
      <c r="BT41" s="43">
        <v>1</v>
      </c>
      <c r="BU41" s="45">
        <f t="shared" si="46"/>
        <v>5.1891992000000009</v>
      </c>
      <c r="BV41" s="45">
        <f t="shared" si="47"/>
        <v>3.6214417999999995</v>
      </c>
      <c r="BW41" s="45">
        <f t="shared" si="48"/>
        <v>2.3440700999999997</v>
      </c>
      <c r="BX41" s="45">
        <f t="shared" si="18"/>
        <v>5.1891992000000009</v>
      </c>
      <c r="BY41" s="45">
        <f t="shared" si="19"/>
        <v>3.6214417999999995</v>
      </c>
      <c r="BZ41" s="45">
        <f t="shared" si="20"/>
        <v>2.3440700999999997</v>
      </c>
      <c r="CA41" s="45">
        <f t="shared" si="21"/>
        <v>7.2208007999999992</v>
      </c>
      <c r="CB41" s="45">
        <f t="shared" si="22"/>
        <v>8.7885582000000007</v>
      </c>
      <c r="CC41" s="45">
        <f t="shared" si="23"/>
        <v>10.0659299</v>
      </c>
      <c r="CD41" s="45">
        <f t="shared" si="24"/>
        <v>0.48138671999999993</v>
      </c>
      <c r="CE41" s="45">
        <f t="shared" si="25"/>
        <v>0.29295194000000002</v>
      </c>
      <c r="CF41" s="45">
        <f t="shared" si="26"/>
        <v>0.22368733111111111</v>
      </c>
      <c r="CG41" s="45">
        <f t="shared" si="49"/>
        <v>88.461266218786221</v>
      </c>
      <c r="CH41" s="45">
        <f t="shared" si="50"/>
        <v>79.474145594904513</v>
      </c>
      <c r="CI41" s="45">
        <f t="shared" si="51"/>
        <v>72.151651981139509</v>
      </c>
      <c r="CJ41" s="45">
        <f t="shared" si="27"/>
        <v>7.124249429458831</v>
      </c>
      <c r="CK41" s="45">
        <f t="shared" si="28"/>
        <v>5.7087779311974609</v>
      </c>
      <c r="CL41" s="45">
        <f t="shared" si="29"/>
        <v>4.5554851870294728</v>
      </c>
      <c r="CM41" s="45">
        <f t="shared" si="30"/>
        <v>5.2857505705411691</v>
      </c>
      <c r="CN41" s="45">
        <f t="shared" si="31"/>
        <v>6.7012220688025392</v>
      </c>
      <c r="CO41" s="45">
        <f t="shared" si="32"/>
        <v>7.8545148129705273</v>
      </c>
      <c r="CP41" s="45">
        <f t="shared" si="33"/>
        <v>0.35238337136941128</v>
      </c>
      <c r="CQ41" s="45">
        <f t="shared" si="34"/>
        <v>0.22337406896008463</v>
      </c>
      <c r="CR41" s="45">
        <f t="shared" si="35"/>
        <v>0.17454477362156728</v>
      </c>
      <c r="CS41" s="45">
        <f t="shared" si="52"/>
        <v>87.915089283483994</v>
      </c>
      <c r="CT41" s="45">
        <f t="shared" si="53"/>
        <v>78.35311082642535</v>
      </c>
      <c r="CU41" s="45">
        <f t="shared" si="54"/>
        <v>70.562236627996199</v>
      </c>
      <c r="CV41" s="45">
        <f t="shared" si="36"/>
        <v>7.0382265621487301</v>
      </c>
      <c r="CW41" s="45">
        <f t="shared" si="37"/>
        <v>5.5322149551619928</v>
      </c>
      <c r="CX41" s="45">
        <f t="shared" si="38"/>
        <v>4.3051522689094019</v>
      </c>
      <c r="CY41" s="45">
        <f t="shared" si="39"/>
        <v>5.37177343785127</v>
      </c>
      <c r="CZ41" s="45">
        <f t="shared" si="40"/>
        <v>6.8777850448380073</v>
      </c>
      <c r="DA41" s="45">
        <f t="shared" si="41"/>
        <v>8.1048477310905973</v>
      </c>
      <c r="DB41" s="45">
        <f t="shared" si="42"/>
        <v>0.35811822919008468</v>
      </c>
      <c r="DC41" s="45">
        <f t="shared" si="43"/>
        <v>0.22925950149460025</v>
      </c>
      <c r="DD41" s="45">
        <f t="shared" si="44"/>
        <v>0.18010772735756883</v>
      </c>
    </row>
    <row r="42" spans="1:108" x14ac:dyDescent="0.2">
      <c r="A42" s="81" t="s">
        <v>85</v>
      </c>
      <c r="B42" s="42" t="s">
        <v>244</v>
      </c>
      <c r="C42" s="43" t="s">
        <v>99</v>
      </c>
      <c r="D42" s="49">
        <v>0</v>
      </c>
      <c r="E42" s="43"/>
      <c r="F42" s="42" t="s">
        <v>108</v>
      </c>
      <c r="G42" s="43"/>
      <c r="H42" s="43"/>
      <c r="I42" s="44">
        <v>42176</v>
      </c>
      <c r="J42" s="50">
        <f t="shared" si="45"/>
        <v>42074</v>
      </c>
      <c r="K42" s="43" t="s">
        <v>215</v>
      </c>
      <c r="L42" s="43">
        <v>2015</v>
      </c>
      <c r="M42" s="43" t="s">
        <v>293</v>
      </c>
      <c r="N42" s="42">
        <v>72</v>
      </c>
      <c r="O42" s="42">
        <v>4.3899999999999997</v>
      </c>
      <c r="P42" s="42">
        <v>4.09</v>
      </c>
      <c r="Q42" s="9">
        <v>1.7</v>
      </c>
      <c r="R42" s="9">
        <v>9.1E-4</v>
      </c>
      <c r="S42" s="43">
        <v>102.14</v>
      </c>
      <c r="T42" s="43">
        <v>489.298</v>
      </c>
      <c r="U42" s="43">
        <v>449.68200000000002</v>
      </c>
      <c r="V42" s="43">
        <v>409.84500000000003</v>
      </c>
      <c r="W42" s="43">
        <v>372.75400000000002</v>
      </c>
      <c r="X42" s="43">
        <v>87</v>
      </c>
      <c r="Y42" s="43">
        <v>72</v>
      </c>
      <c r="Z42" s="43">
        <v>57</v>
      </c>
      <c r="AA42" s="43">
        <v>2.6903333333333332</v>
      </c>
      <c r="AB42" s="43">
        <v>0.20346170810908537</v>
      </c>
      <c r="AC42" s="43">
        <v>2.6657666666666668</v>
      </c>
      <c r="AD42" s="43">
        <v>0.28138348888321668</v>
      </c>
      <c r="AE42" s="43">
        <v>2.5978222222222218</v>
      </c>
      <c r="AF42" s="43">
        <v>0.28912031852821973</v>
      </c>
      <c r="AG42" s="43"/>
      <c r="AH42" s="43"/>
      <c r="AI42" s="43">
        <v>209.399</v>
      </c>
      <c r="AJ42" s="43">
        <v>114.47199999999999</v>
      </c>
      <c r="AK42" s="43">
        <v>227.98699999999999</v>
      </c>
      <c r="AL42" s="43">
        <v>114.47199999999999</v>
      </c>
      <c r="AM42" s="43"/>
      <c r="AN42" s="43"/>
      <c r="AO42" s="43"/>
      <c r="AP42" s="43">
        <v>94.927000000000007</v>
      </c>
      <c r="AQ42" s="43"/>
      <c r="AR42" s="43"/>
      <c r="AS42" s="43"/>
      <c r="AT42" s="43">
        <v>279.899</v>
      </c>
      <c r="AU42" s="43">
        <v>102</v>
      </c>
      <c r="AV42" s="43">
        <v>2.7496237623762383</v>
      </c>
      <c r="AW42" s="43">
        <v>0.32727245076494599</v>
      </c>
      <c r="AX42" s="43"/>
      <c r="AY42" s="43"/>
      <c r="AZ42" s="43"/>
      <c r="BA42" s="43"/>
      <c r="BB42" s="43"/>
      <c r="BC42" s="43"/>
      <c r="BD42" s="43"/>
      <c r="BE42" s="43"/>
      <c r="BF42" s="43"/>
      <c r="BG42" s="43"/>
      <c r="BH42" s="43"/>
      <c r="BI42" s="43"/>
      <c r="BJ42" s="43"/>
      <c r="BK42" s="43"/>
      <c r="BL42" s="43">
        <f t="shared" si="17"/>
        <v>102</v>
      </c>
      <c r="BM42" s="43"/>
      <c r="BN42" s="43">
        <v>1</v>
      </c>
      <c r="BO42" s="43">
        <v>0</v>
      </c>
      <c r="BP42" s="43" t="s">
        <v>220</v>
      </c>
      <c r="BQ42" s="43">
        <v>1</v>
      </c>
      <c r="BR42" s="43">
        <v>0</v>
      </c>
      <c r="BS42" s="43" t="s">
        <v>219</v>
      </c>
      <c r="BT42" s="43">
        <v>1</v>
      </c>
      <c r="BU42" s="45">
        <f t="shared" si="46"/>
        <v>3.1448558000000002</v>
      </c>
      <c r="BV42" s="45">
        <f t="shared" si="47"/>
        <v>1.8740555000000008</v>
      </c>
      <c r="BW42" s="45">
        <f t="shared" si="48"/>
        <v>0.69085260000000126</v>
      </c>
      <c r="BX42" s="45">
        <f t="shared" si="18"/>
        <v>3.1448558000000002</v>
      </c>
      <c r="BY42" s="45">
        <f t="shared" si="19"/>
        <v>1.8740555000000008</v>
      </c>
      <c r="BZ42" s="45">
        <f t="shared" si="20"/>
        <v>0.69085260000000126</v>
      </c>
      <c r="CA42" s="45">
        <f t="shared" si="21"/>
        <v>1.2451441999999995</v>
      </c>
      <c r="CB42" s="45">
        <f t="shared" si="22"/>
        <v>2.5159444999999989</v>
      </c>
      <c r="CC42" s="45">
        <f t="shared" si="23"/>
        <v>3.6991473999999984</v>
      </c>
      <c r="CD42" s="45">
        <f t="shared" si="24"/>
        <v>8.3009613333333301E-2</v>
      </c>
      <c r="CE42" s="45">
        <f t="shared" si="25"/>
        <v>8.3864816666666633E-2</v>
      </c>
      <c r="CF42" s="45">
        <f t="shared" si="26"/>
        <v>8.2203275555555524E-2</v>
      </c>
      <c r="CG42" s="45">
        <f t="shared" si="49"/>
        <v>66.425934263845122</v>
      </c>
      <c r="CH42" s="45">
        <f t="shared" si="50"/>
        <v>60.820773300315182</v>
      </c>
      <c r="CI42" s="45">
        <f t="shared" si="51"/>
        <v>55.601981089599278</v>
      </c>
      <c r="CJ42" s="45">
        <f t="shared" si="27"/>
        <v>3.6536846465556065</v>
      </c>
      <c r="CK42" s="45">
        <f t="shared" si="28"/>
        <v>2.7708717947996417</v>
      </c>
      <c r="CL42" s="45">
        <f t="shared" si="29"/>
        <v>1.9489120216118865</v>
      </c>
      <c r="CM42" s="45">
        <f t="shared" si="30"/>
        <v>0.73631535344439314</v>
      </c>
      <c r="CN42" s="45">
        <f t="shared" si="31"/>
        <v>1.6191282052003579</v>
      </c>
      <c r="CO42" s="45">
        <f t="shared" si="32"/>
        <v>2.4410879783881132</v>
      </c>
      <c r="CP42" s="45">
        <f t="shared" si="33"/>
        <v>4.908769022962621E-2</v>
      </c>
      <c r="CQ42" s="45">
        <f t="shared" si="34"/>
        <v>5.3970940173345264E-2</v>
      </c>
      <c r="CR42" s="45">
        <f t="shared" si="35"/>
        <v>5.4246399519735852E-2</v>
      </c>
      <c r="CS42" s="45">
        <f t="shared" si="52"/>
        <v>65.195298734104782</v>
      </c>
      <c r="CT42" s="45">
        <f t="shared" si="53"/>
        <v>58.35263707393041</v>
      </c>
      <c r="CU42" s="45">
        <f t="shared" si="54"/>
        <v>51.981646195161233</v>
      </c>
      <c r="CV42" s="45">
        <f t="shared" si="36"/>
        <v>3.4598595506215029</v>
      </c>
      <c r="CW42" s="45">
        <f t="shared" si="37"/>
        <v>2.3821403391440397</v>
      </c>
      <c r="CX42" s="45">
        <f t="shared" si="38"/>
        <v>1.3787092757378945</v>
      </c>
      <c r="CY42" s="45">
        <f t="shared" si="39"/>
        <v>0.93014044937849683</v>
      </c>
      <c r="CZ42" s="45">
        <f t="shared" si="40"/>
        <v>2.00785966085596</v>
      </c>
      <c r="DA42" s="45">
        <f t="shared" si="41"/>
        <v>3.0112907242621052</v>
      </c>
      <c r="DB42" s="45">
        <f t="shared" si="42"/>
        <v>6.2009363291899787E-2</v>
      </c>
      <c r="DC42" s="45">
        <f t="shared" si="43"/>
        <v>6.6928655361865333E-2</v>
      </c>
      <c r="DD42" s="45">
        <f t="shared" si="44"/>
        <v>6.6917571650269E-2</v>
      </c>
    </row>
    <row r="43" spans="1:108" x14ac:dyDescent="0.2">
      <c r="A43" s="81" t="s">
        <v>86</v>
      </c>
      <c r="B43" s="42" t="s">
        <v>244</v>
      </c>
      <c r="C43" s="43" t="s">
        <v>99</v>
      </c>
      <c r="D43" s="49">
        <v>0</v>
      </c>
      <c r="E43" s="43"/>
      <c r="F43" s="42" t="s">
        <v>108</v>
      </c>
      <c r="G43" s="43"/>
      <c r="H43" s="43"/>
      <c r="I43" s="44">
        <v>42176</v>
      </c>
      <c r="J43" s="50">
        <f t="shared" si="45"/>
        <v>42076</v>
      </c>
      <c r="K43" s="43" t="s">
        <v>215</v>
      </c>
      <c r="L43" s="43">
        <v>2015</v>
      </c>
      <c r="M43" s="43" t="s">
        <v>293</v>
      </c>
      <c r="N43" s="42">
        <v>87</v>
      </c>
      <c r="O43" s="42">
        <v>7.9</v>
      </c>
      <c r="P43" s="42">
        <v>7.23</v>
      </c>
      <c r="Q43" s="9">
        <v>1.6</v>
      </c>
      <c r="R43" s="9">
        <v>8.8000000000000003E-4</v>
      </c>
      <c r="S43" s="43">
        <v>109.21</v>
      </c>
      <c r="T43" s="43">
        <v>487.55399999999997</v>
      </c>
      <c r="U43" s="43">
        <v>448.94</v>
      </c>
      <c r="V43" s="43">
        <v>408.03800000000001</v>
      </c>
      <c r="W43" s="43">
        <v>365.476</v>
      </c>
      <c r="X43" s="43">
        <v>85</v>
      </c>
      <c r="Y43" s="43">
        <v>70</v>
      </c>
      <c r="Z43" s="43">
        <v>55</v>
      </c>
      <c r="AA43" s="43">
        <v>2.5720666666666663</v>
      </c>
      <c r="AB43" s="43">
        <v>0.27512710482525304</v>
      </c>
      <c r="AC43" s="43">
        <v>2.6623000000000006</v>
      </c>
      <c r="AD43" s="43">
        <v>0.33162693518157899</v>
      </c>
      <c r="AE43" s="43">
        <v>2.7360888888888892</v>
      </c>
      <c r="AF43" s="43">
        <v>0.32526966590131962</v>
      </c>
      <c r="AG43" s="43"/>
      <c r="AH43" s="43"/>
      <c r="AI43" s="43">
        <v>206.23400000000001</v>
      </c>
      <c r="AJ43" s="43">
        <v>109.41800000000001</v>
      </c>
      <c r="AK43" s="43">
        <v>227.54900000000001</v>
      </c>
      <c r="AL43" s="43">
        <v>109.41800000000001</v>
      </c>
      <c r="AM43" s="43"/>
      <c r="AN43" s="43"/>
      <c r="AO43" s="43"/>
      <c r="AP43" s="43">
        <v>96.816000000000003</v>
      </c>
      <c r="AQ43" s="43"/>
      <c r="AR43" s="43"/>
      <c r="AS43" s="43"/>
      <c r="AT43" s="43">
        <v>281.31999999999994</v>
      </c>
      <c r="AU43" s="43">
        <v>100</v>
      </c>
      <c r="AV43" s="43">
        <v>2.8121212121212125</v>
      </c>
      <c r="AW43" s="43">
        <v>0.33736872799221312</v>
      </c>
      <c r="AX43" s="43"/>
      <c r="AY43" s="43"/>
      <c r="AZ43" s="43"/>
      <c r="BA43" s="43"/>
      <c r="BB43" s="43"/>
      <c r="BC43" s="43"/>
      <c r="BD43" s="43"/>
      <c r="BE43" s="43"/>
      <c r="BF43" s="43"/>
      <c r="BG43" s="43"/>
      <c r="BH43" s="43"/>
      <c r="BI43" s="43"/>
      <c r="BJ43" s="43"/>
      <c r="BK43" s="43"/>
      <c r="BL43" s="43">
        <f t="shared" si="17"/>
        <v>100</v>
      </c>
      <c r="BM43" s="43"/>
      <c r="BN43" s="43">
        <v>1</v>
      </c>
      <c r="BO43" s="43">
        <v>0</v>
      </c>
      <c r="BP43" s="43" t="s">
        <v>220</v>
      </c>
      <c r="BQ43" s="43">
        <v>1</v>
      </c>
      <c r="BR43" s="43">
        <v>0</v>
      </c>
      <c r="BS43" s="43" t="s">
        <v>219</v>
      </c>
      <c r="BT43" s="43">
        <v>1</v>
      </c>
      <c r="BU43" s="45">
        <f t="shared" si="46"/>
        <v>3.1211859999999998</v>
      </c>
      <c r="BV43" s="45">
        <f t="shared" si="47"/>
        <v>1.8164122000000003</v>
      </c>
      <c r="BW43" s="45">
        <f t="shared" si="48"/>
        <v>0.45868439999999921</v>
      </c>
      <c r="BX43" s="45">
        <f t="shared" si="18"/>
        <v>3.1211859999999998</v>
      </c>
      <c r="BY43" s="45">
        <f t="shared" si="19"/>
        <v>1.8164122000000003</v>
      </c>
      <c r="BZ43" s="45">
        <f t="shared" si="20"/>
        <v>0.45868439999999921</v>
      </c>
      <c r="CA43" s="45">
        <f t="shared" si="21"/>
        <v>4.7788140000000006</v>
      </c>
      <c r="CB43" s="45">
        <f t="shared" si="22"/>
        <v>6.0835878000000001</v>
      </c>
      <c r="CC43" s="45">
        <f t="shared" si="23"/>
        <v>7.4413156000000011</v>
      </c>
      <c r="CD43" s="45">
        <f t="shared" si="24"/>
        <v>0.31858760000000003</v>
      </c>
      <c r="CE43" s="45">
        <f t="shared" si="25"/>
        <v>0.20278626</v>
      </c>
      <c r="CF43" s="45">
        <f t="shared" si="26"/>
        <v>0.16536256888888892</v>
      </c>
      <c r="CG43" s="45">
        <f t="shared" si="49"/>
        <v>79.483400815448221</v>
      </c>
      <c r="CH43" s="45">
        <f t="shared" si="50"/>
        <v>71.521419672688154</v>
      </c>
      <c r="CI43" s="45">
        <f t="shared" si="51"/>
        <v>63.236303018290954</v>
      </c>
      <c r="CJ43" s="45">
        <f t="shared" si="27"/>
        <v>5.7102356284330957</v>
      </c>
      <c r="CK43" s="45">
        <f t="shared" si="28"/>
        <v>4.4562235984483847</v>
      </c>
      <c r="CL43" s="45">
        <f t="shared" si="29"/>
        <v>3.1513177253808253</v>
      </c>
      <c r="CM43" s="45">
        <f t="shared" si="30"/>
        <v>2.1897643715669046</v>
      </c>
      <c r="CN43" s="45">
        <f t="shared" si="31"/>
        <v>3.4437764015516157</v>
      </c>
      <c r="CO43" s="45">
        <f t="shared" si="32"/>
        <v>4.748682274619175</v>
      </c>
      <c r="CP43" s="45">
        <f t="shared" si="33"/>
        <v>0.14598429143779365</v>
      </c>
      <c r="CQ43" s="45">
        <f t="shared" si="34"/>
        <v>0.11479254671838719</v>
      </c>
      <c r="CR43" s="45">
        <f t="shared" si="35"/>
        <v>0.105526272769315</v>
      </c>
      <c r="CS43" s="45">
        <f t="shared" si="52"/>
        <v>79.155692231014413</v>
      </c>
      <c r="CT43" s="45">
        <f t="shared" si="53"/>
        <v>70.846584747535672</v>
      </c>
      <c r="CU43" s="45">
        <f t="shared" si="54"/>
        <v>62.200253694975331</v>
      </c>
      <c r="CV43" s="45">
        <f t="shared" si="36"/>
        <v>5.6586215263847697</v>
      </c>
      <c r="CW43" s="45">
        <f t="shared" si="37"/>
        <v>4.349937097736869</v>
      </c>
      <c r="CX43" s="45">
        <f t="shared" si="38"/>
        <v>2.9881399569586149</v>
      </c>
      <c r="CY43" s="45">
        <f t="shared" si="39"/>
        <v>2.2413784736152307</v>
      </c>
      <c r="CZ43" s="45">
        <f t="shared" si="40"/>
        <v>3.5500629022631314</v>
      </c>
      <c r="DA43" s="45">
        <f t="shared" si="41"/>
        <v>4.9118600430413855</v>
      </c>
      <c r="DB43" s="45">
        <f t="shared" si="42"/>
        <v>0.1494252315743487</v>
      </c>
      <c r="DC43" s="45">
        <f t="shared" si="43"/>
        <v>0.11833543007543772</v>
      </c>
      <c r="DD43" s="45">
        <f t="shared" si="44"/>
        <v>0.10915244540091967</v>
      </c>
    </row>
    <row r="44" spans="1:108" x14ac:dyDescent="0.2">
      <c r="A44" s="81" t="s">
        <v>87</v>
      </c>
      <c r="B44" s="42" t="s">
        <v>244</v>
      </c>
      <c r="C44" s="43" t="s">
        <v>99</v>
      </c>
      <c r="D44" s="49">
        <v>0</v>
      </c>
      <c r="E44" s="43"/>
      <c r="F44" s="42" t="s">
        <v>108</v>
      </c>
      <c r="G44" s="43"/>
      <c r="H44" s="43"/>
      <c r="I44" s="44">
        <v>42176</v>
      </c>
      <c r="J44" s="50">
        <f t="shared" si="45"/>
        <v>42059</v>
      </c>
      <c r="K44" s="43" t="s">
        <v>215</v>
      </c>
      <c r="L44" s="43">
        <v>2015</v>
      </c>
      <c r="M44" s="43" t="s">
        <v>293</v>
      </c>
      <c r="N44" s="42">
        <v>86</v>
      </c>
      <c r="O44" s="42">
        <v>9.27</v>
      </c>
      <c r="P44" s="42">
        <v>8.7100000000000009</v>
      </c>
      <c r="Q44" s="9">
        <v>1.9</v>
      </c>
      <c r="R44" s="9">
        <v>1.1800000000000001E-3</v>
      </c>
      <c r="S44" s="43">
        <v>105.19</v>
      </c>
      <c r="T44" s="43">
        <v>531.11500000000001</v>
      </c>
      <c r="U44" s="43">
        <v>494.779</v>
      </c>
      <c r="V44" s="43">
        <v>454.54300000000001</v>
      </c>
      <c r="W44" s="43">
        <v>413.14800000000002</v>
      </c>
      <c r="X44" s="43">
        <v>102</v>
      </c>
      <c r="Y44" s="43">
        <v>87</v>
      </c>
      <c r="Z44" s="43">
        <v>72</v>
      </c>
      <c r="AA44" s="43">
        <v>2.4189999999999996</v>
      </c>
      <c r="AB44" s="43">
        <v>0.18426494899619797</v>
      </c>
      <c r="AC44" s="43">
        <v>2.5609000000000006</v>
      </c>
      <c r="AD44" s="43">
        <v>0.23680493208982992</v>
      </c>
      <c r="AE44" s="43">
        <v>2.628222222222222</v>
      </c>
      <c r="AF44" s="43">
        <v>0.24624487893972619</v>
      </c>
      <c r="AG44" s="43"/>
      <c r="AH44" s="43"/>
      <c r="AI44" s="43">
        <v>208.34</v>
      </c>
      <c r="AJ44" s="43">
        <v>108.489</v>
      </c>
      <c r="AK44" s="43">
        <v>229.27799999999999</v>
      </c>
      <c r="AL44" s="43">
        <v>108.489</v>
      </c>
      <c r="AM44" s="43"/>
      <c r="AN44" s="43"/>
      <c r="AO44" s="43"/>
      <c r="AP44" s="43">
        <v>99.850999999999999</v>
      </c>
      <c r="AQ44" s="43"/>
      <c r="AR44" s="43"/>
      <c r="AS44" s="43"/>
      <c r="AT44" s="43">
        <v>322.77499999999998</v>
      </c>
      <c r="AU44" s="43">
        <v>117</v>
      </c>
      <c r="AV44" s="43">
        <v>2.758681034482759</v>
      </c>
      <c r="AW44" s="43">
        <v>0.31447420849901858</v>
      </c>
      <c r="AX44" s="43"/>
      <c r="AY44" s="43"/>
      <c r="AZ44" s="43"/>
      <c r="BA44" s="43"/>
      <c r="BB44" s="43"/>
      <c r="BC44" s="43"/>
      <c r="BD44" s="43"/>
      <c r="BE44" s="43"/>
      <c r="BF44" s="43"/>
      <c r="BG44" s="43"/>
      <c r="BH44" s="43"/>
      <c r="BI44" s="43"/>
      <c r="BJ44" s="43"/>
      <c r="BK44" s="43"/>
      <c r="BL44" s="43">
        <f t="shared" si="17"/>
        <v>117</v>
      </c>
      <c r="BM44" s="43" t="s">
        <v>253</v>
      </c>
      <c r="BN44" s="43">
        <v>1</v>
      </c>
      <c r="BO44" s="43">
        <v>0</v>
      </c>
      <c r="BP44" s="43" t="s">
        <v>220</v>
      </c>
      <c r="BQ44" s="43">
        <v>1</v>
      </c>
      <c r="BR44" s="43">
        <v>0</v>
      </c>
      <c r="BS44" s="43" t="s">
        <v>219</v>
      </c>
      <c r="BT44" s="43">
        <v>1</v>
      </c>
      <c r="BU44" s="45">
        <f t="shared" si="46"/>
        <v>4.5834501000000003</v>
      </c>
      <c r="BV44" s="45">
        <f t="shared" si="47"/>
        <v>3.2999217000000005</v>
      </c>
      <c r="BW44" s="45">
        <f t="shared" si="48"/>
        <v>1.9794212000000009</v>
      </c>
      <c r="BX44" s="45">
        <f t="shared" si="18"/>
        <v>4.5834501000000003</v>
      </c>
      <c r="BY44" s="45">
        <f t="shared" si="19"/>
        <v>3.2999217000000005</v>
      </c>
      <c r="BZ44" s="45">
        <f t="shared" si="20"/>
        <v>1.9794212000000009</v>
      </c>
      <c r="CA44" s="45">
        <f t="shared" si="21"/>
        <v>4.6865498999999993</v>
      </c>
      <c r="CB44" s="45">
        <f t="shared" si="22"/>
        <v>5.9700782999999991</v>
      </c>
      <c r="CC44" s="45">
        <f t="shared" si="23"/>
        <v>7.2905787999999987</v>
      </c>
      <c r="CD44" s="45">
        <f t="shared" si="24"/>
        <v>0.31243665999999998</v>
      </c>
      <c r="CE44" s="45">
        <f t="shared" si="25"/>
        <v>0.19900260999999997</v>
      </c>
      <c r="CF44" s="45">
        <f t="shared" si="26"/>
        <v>0.16201286222222219</v>
      </c>
      <c r="CG44" s="45">
        <f t="shared" si="49"/>
        <v>79.983091335612755</v>
      </c>
      <c r="CH44" s="45">
        <f t="shared" si="50"/>
        <v>73.320378405728221</v>
      </c>
      <c r="CI44" s="45">
        <f t="shared" si="51"/>
        <v>66.465745695404863</v>
      </c>
      <c r="CJ44" s="45">
        <f t="shared" si="27"/>
        <v>5.7889368853590097</v>
      </c>
      <c r="CK44" s="45">
        <f t="shared" si="28"/>
        <v>4.7395595989021944</v>
      </c>
      <c r="CL44" s="45">
        <f t="shared" si="29"/>
        <v>3.6599549470262653</v>
      </c>
      <c r="CM44" s="45">
        <f t="shared" si="30"/>
        <v>3.4810631146409898</v>
      </c>
      <c r="CN44" s="45">
        <f t="shared" si="31"/>
        <v>4.5304404010978052</v>
      </c>
      <c r="CO44" s="45">
        <f t="shared" si="32"/>
        <v>5.6100450529737342</v>
      </c>
      <c r="CP44" s="45">
        <f t="shared" si="33"/>
        <v>0.23207087430939932</v>
      </c>
      <c r="CQ44" s="45">
        <f t="shared" si="34"/>
        <v>0.15101468003659352</v>
      </c>
      <c r="CR44" s="45">
        <f t="shared" si="35"/>
        <v>0.12466766784386075</v>
      </c>
      <c r="CS44" s="45">
        <f t="shared" si="52"/>
        <v>79.292294286548099</v>
      </c>
      <c r="CT44" s="45">
        <f t="shared" si="53"/>
        <v>71.864639974393484</v>
      </c>
      <c r="CU44" s="45">
        <f t="shared" si="54"/>
        <v>64.223031706880803</v>
      </c>
      <c r="CV44" s="45">
        <f t="shared" si="36"/>
        <v>5.6801363501313267</v>
      </c>
      <c r="CW44" s="45">
        <f t="shared" si="37"/>
        <v>4.5102807959669748</v>
      </c>
      <c r="CX44" s="45">
        <f t="shared" si="38"/>
        <v>3.3067274938337272</v>
      </c>
      <c r="CY44" s="45">
        <f t="shared" si="39"/>
        <v>3.5898636498686729</v>
      </c>
      <c r="CZ44" s="45">
        <f t="shared" si="40"/>
        <v>4.7597192040330247</v>
      </c>
      <c r="DA44" s="45">
        <f t="shared" si="41"/>
        <v>5.9632725061662724</v>
      </c>
      <c r="DB44" s="45">
        <f t="shared" si="42"/>
        <v>0.23932424332457819</v>
      </c>
      <c r="DC44" s="45">
        <f t="shared" si="43"/>
        <v>0.15865730680110082</v>
      </c>
      <c r="DD44" s="45">
        <f t="shared" si="44"/>
        <v>0.13251716680369494</v>
      </c>
    </row>
    <row r="45" spans="1:108" x14ac:dyDescent="0.2">
      <c r="A45" s="81" t="s">
        <v>88</v>
      </c>
      <c r="B45" s="42" t="s">
        <v>244</v>
      </c>
      <c r="C45" s="43" t="s">
        <v>99</v>
      </c>
      <c r="D45" s="49">
        <v>0</v>
      </c>
      <c r="E45" s="43"/>
      <c r="F45" s="42" t="s">
        <v>108</v>
      </c>
      <c r="G45" s="43"/>
      <c r="H45" s="43"/>
      <c r="I45" s="44">
        <v>42176</v>
      </c>
      <c r="J45" s="50">
        <f t="shared" si="45"/>
        <v>42060</v>
      </c>
      <c r="K45" s="43" t="s">
        <v>215</v>
      </c>
      <c r="L45" s="43">
        <v>2015</v>
      </c>
      <c r="M45" s="43" t="s">
        <v>293</v>
      </c>
      <c r="N45" s="42">
        <v>85</v>
      </c>
      <c r="O45" s="42">
        <v>8.3000000000000007</v>
      </c>
      <c r="P45" s="42">
        <v>7.87</v>
      </c>
      <c r="Q45" s="9">
        <v>1.95</v>
      </c>
      <c r="R45" s="9">
        <v>1.2099999999999999E-3</v>
      </c>
      <c r="S45" s="43">
        <v>105.3</v>
      </c>
      <c r="T45" s="43">
        <v>522.36800000000005</v>
      </c>
      <c r="U45" s="43">
        <v>485.16800000000001</v>
      </c>
      <c r="V45" s="43">
        <v>444.99</v>
      </c>
      <c r="W45" s="43">
        <v>405.80500000000001</v>
      </c>
      <c r="X45" s="43">
        <v>101</v>
      </c>
      <c r="Y45" s="43">
        <v>86</v>
      </c>
      <c r="Z45" s="43">
        <v>71</v>
      </c>
      <c r="AA45" s="43">
        <v>2.4771333333333332</v>
      </c>
      <c r="AB45" s="43">
        <v>0.28706491716451232</v>
      </c>
      <c r="AC45" s="43">
        <v>2.5677333333333339</v>
      </c>
      <c r="AD45" s="43">
        <v>0.31498855297573125</v>
      </c>
      <c r="AE45" s="43">
        <v>2.5844888888888886</v>
      </c>
      <c r="AF45" s="43">
        <v>0.29698443655443713</v>
      </c>
      <c r="AG45" s="43"/>
      <c r="AH45" s="43"/>
      <c r="AI45" s="43">
        <v>207.334</v>
      </c>
      <c r="AJ45" s="43">
        <v>116.19</v>
      </c>
      <c r="AK45" s="43">
        <v>228.65299999999999</v>
      </c>
      <c r="AL45" s="43">
        <v>116.19</v>
      </c>
      <c r="AM45" s="43"/>
      <c r="AN45" s="43"/>
      <c r="AO45" s="43"/>
      <c r="AP45" s="43">
        <v>91.144000000000005</v>
      </c>
      <c r="AQ45" s="43"/>
      <c r="AR45" s="43"/>
      <c r="AS45" s="43"/>
      <c r="AT45" s="43">
        <v>315.03400000000005</v>
      </c>
      <c r="AU45" s="43">
        <v>116</v>
      </c>
      <c r="AV45" s="43">
        <v>2.7142260869565225</v>
      </c>
      <c r="AW45" s="43">
        <v>0.29223725823886709</v>
      </c>
      <c r="AX45" s="43"/>
      <c r="AY45" s="43"/>
      <c r="AZ45" s="43"/>
      <c r="BA45" s="43"/>
      <c r="BB45" s="43"/>
      <c r="BC45" s="43"/>
      <c r="BD45" s="43"/>
      <c r="BE45" s="43"/>
      <c r="BF45" s="43"/>
      <c r="BG45" s="43"/>
      <c r="BH45" s="43"/>
      <c r="BI45" s="43"/>
      <c r="BJ45" s="43"/>
      <c r="BK45" s="43"/>
      <c r="BL45" s="43">
        <f t="shared" si="17"/>
        <v>116</v>
      </c>
      <c r="BM45" s="43"/>
      <c r="BN45" s="43">
        <v>1</v>
      </c>
      <c r="BO45" s="43">
        <v>0</v>
      </c>
      <c r="BP45" s="43" t="s">
        <v>220</v>
      </c>
      <c r="BQ45" s="43">
        <v>1</v>
      </c>
      <c r="BR45" s="43">
        <v>0</v>
      </c>
      <c r="BS45" s="43" t="s">
        <v>219</v>
      </c>
      <c r="BT45" s="43">
        <v>1</v>
      </c>
      <c r="BU45" s="45">
        <f t="shared" si="46"/>
        <v>4.2768592000000005</v>
      </c>
      <c r="BV45" s="45">
        <f t="shared" si="47"/>
        <v>2.9951810000000005</v>
      </c>
      <c r="BW45" s="45">
        <f t="shared" si="48"/>
        <v>1.7451795000000008</v>
      </c>
      <c r="BX45" s="45">
        <f t="shared" si="18"/>
        <v>4.2768592000000005</v>
      </c>
      <c r="BY45" s="45">
        <f t="shared" si="19"/>
        <v>2.9951810000000005</v>
      </c>
      <c r="BZ45" s="45">
        <f t="shared" si="20"/>
        <v>1.7451795000000008</v>
      </c>
      <c r="CA45" s="45">
        <f t="shared" si="21"/>
        <v>4.0231408000000002</v>
      </c>
      <c r="CB45" s="45">
        <f t="shared" si="22"/>
        <v>5.3048190000000002</v>
      </c>
      <c r="CC45" s="45">
        <f t="shared" si="23"/>
        <v>6.5548204999999999</v>
      </c>
      <c r="CD45" s="45">
        <f t="shared" si="24"/>
        <v>0.26820938666666666</v>
      </c>
      <c r="CE45" s="45">
        <f t="shared" si="25"/>
        <v>0.17682729999999999</v>
      </c>
      <c r="CF45" s="45">
        <f t="shared" si="26"/>
        <v>0.14566267777777778</v>
      </c>
      <c r="CG45" s="45">
        <f t="shared" si="49"/>
        <v>78.787457697615935</v>
      </c>
      <c r="CH45" s="45">
        <f t="shared" si="50"/>
        <v>72.077578003390485</v>
      </c>
      <c r="CI45" s="45">
        <f t="shared" si="51"/>
        <v>65.533533107720615</v>
      </c>
      <c r="CJ45" s="45">
        <f t="shared" si="27"/>
        <v>5.6006245873745106</v>
      </c>
      <c r="CK45" s="45">
        <f t="shared" si="28"/>
        <v>4.5438185355340019</v>
      </c>
      <c r="CL45" s="45">
        <f t="shared" si="29"/>
        <v>3.5131314644659968</v>
      </c>
      <c r="CM45" s="45">
        <f t="shared" si="30"/>
        <v>2.6993754126254901</v>
      </c>
      <c r="CN45" s="45">
        <f t="shared" si="31"/>
        <v>3.7561814644659988</v>
      </c>
      <c r="CO45" s="45">
        <f t="shared" si="32"/>
        <v>4.7868685355340039</v>
      </c>
      <c r="CP45" s="45">
        <f t="shared" si="33"/>
        <v>0.17995836084169933</v>
      </c>
      <c r="CQ45" s="45">
        <f t="shared" si="34"/>
        <v>0.12520604881553329</v>
      </c>
      <c r="CR45" s="45">
        <f t="shared" si="35"/>
        <v>0.10637485634520008</v>
      </c>
      <c r="CS45" s="45">
        <f t="shared" si="52"/>
        <v>78.089021532712565</v>
      </c>
      <c r="CT45" s="45">
        <f t="shared" si="53"/>
        <v>70.624793230060021</v>
      </c>
      <c r="CU45" s="45">
        <f t="shared" si="54"/>
        <v>63.345043465526203</v>
      </c>
      <c r="CV45" s="45">
        <f t="shared" si="36"/>
        <v>5.4906208914022292</v>
      </c>
      <c r="CW45" s="45">
        <f t="shared" si="37"/>
        <v>4.3150049337344543</v>
      </c>
      <c r="CX45" s="45">
        <f t="shared" si="38"/>
        <v>3.1684443458203768</v>
      </c>
      <c r="CY45" s="45">
        <f t="shared" si="39"/>
        <v>2.8093791085977715</v>
      </c>
      <c r="CZ45" s="45">
        <f t="shared" si="40"/>
        <v>3.9849950662655464</v>
      </c>
      <c r="DA45" s="45">
        <f t="shared" si="41"/>
        <v>5.1315556541796239</v>
      </c>
      <c r="DB45" s="45">
        <f t="shared" si="42"/>
        <v>0.18729194057318477</v>
      </c>
      <c r="DC45" s="45">
        <f t="shared" si="43"/>
        <v>0.13283316887551821</v>
      </c>
      <c r="DD45" s="45">
        <f t="shared" si="44"/>
        <v>0.11403457009288052</v>
      </c>
    </row>
    <row r="46" spans="1:108" x14ac:dyDescent="0.2">
      <c r="A46" s="81" t="s">
        <v>36</v>
      </c>
      <c r="B46" s="42" t="s">
        <v>244</v>
      </c>
      <c r="C46" s="43" t="s">
        <v>99</v>
      </c>
      <c r="D46" s="49">
        <v>0</v>
      </c>
      <c r="E46" s="43"/>
      <c r="F46" s="42" t="s">
        <v>103</v>
      </c>
      <c r="G46" s="43"/>
      <c r="H46" s="43"/>
      <c r="I46" s="44">
        <v>42177</v>
      </c>
      <c r="J46" s="50">
        <f t="shared" si="45"/>
        <v>42113</v>
      </c>
      <c r="K46" s="43" t="s">
        <v>215</v>
      </c>
      <c r="L46" s="43">
        <v>2015</v>
      </c>
      <c r="M46" s="43" t="s">
        <v>293</v>
      </c>
      <c r="N46" s="42">
        <v>48</v>
      </c>
      <c r="O46" s="42">
        <v>0.72</v>
      </c>
      <c r="P46" s="42">
        <v>0.7</v>
      </c>
      <c r="Q46" s="9">
        <v>1.25</v>
      </c>
      <c r="R46" s="9">
        <v>4.6999999999999999E-4</v>
      </c>
      <c r="S46" s="43">
        <v>105.2</v>
      </c>
      <c r="T46" s="43">
        <v>394.90300000000002</v>
      </c>
      <c r="U46" s="43">
        <v>351.97899999999998</v>
      </c>
      <c r="V46" s="43">
        <v>305.98399999999998</v>
      </c>
      <c r="W46" s="43">
        <v>258.79899999999998</v>
      </c>
      <c r="X46" s="43">
        <v>49</v>
      </c>
      <c r="Y46" s="43">
        <v>34</v>
      </c>
      <c r="Z46" s="43">
        <v>19</v>
      </c>
      <c r="AA46" s="43">
        <v>2.9431333333333329</v>
      </c>
      <c r="AB46" s="43">
        <v>0.59819261908168997</v>
      </c>
      <c r="AC46" s="43">
        <v>2.9883333333333342</v>
      </c>
      <c r="AD46" s="43">
        <v>0.47569552224616257</v>
      </c>
      <c r="AE46" s="43">
        <v>3.0274888888888887</v>
      </c>
      <c r="AF46" s="43">
        <v>0.42118801794999422</v>
      </c>
      <c r="AG46" s="43"/>
      <c r="AH46" s="43"/>
      <c r="AI46" s="43">
        <v>204.43799999999999</v>
      </c>
      <c r="AJ46" s="43">
        <v>109.901</v>
      </c>
      <c r="AK46" s="43">
        <v>225.30500000000001</v>
      </c>
      <c r="AL46" s="43">
        <v>109.901</v>
      </c>
      <c r="AM46" s="43"/>
      <c r="AN46" s="43"/>
      <c r="AO46" s="43"/>
      <c r="AP46" s="43">
        <v>94.536999999999992</v>
      </c>
      <c r="AQ46" s="43"/>
      <c r="AR46" s="43"/>
      <c r="AS46" s="43"/>
      <c r="AT46" s="43">
        <v>190.46500000000003</v>
      </c>
      <c r="AU46" s="43">
        <v>64</v>
      </c>
      <c r="AV46" s="43">
        <v>2.9845238095238091</v>
      </c>
      <c r="AW46" s="43">
        <v>0.39268126519719537</v>
      </c>
      <c r="AX46" s="43"/>
      <c r="AY46" s="43"/>
      <c r="AZ46" s="43"/>
      <c r="BA46" s="43"/>
      <c r="BB46" s="43"/>
      <c r="BC46" s="43"/>
      <c r="BD46" s="43"/>
      <c r="BE46" s="43"/>
      <c r="BF46" s="43"/>
      <c r="BG46" s="43"/>
      <c r="BH46" s="43"/>
      <c r="BI46" s="43"/>
      <c r="BJ46" s="43"/>
      <c r="BK46" s="43"/>
      <c r="BL46" s="43">
        <f t="shared" si="17"/>
        <v>64</v>
      </c>
      <c r="BM46" s="43"/>
      <c r="BN46" s="43">
        <v>1</v>
      </c>
      <c r="BO46" s="43">
        <v>0</v>
      </c>
      <c r="BP46" s="43" t="s">
        <v>220</v>
      </c>
      <c r="BQ46" s="43">
        <v>1</v>
      </c>
      <c r="BR46" s="43">
        <v>0</v>
      </c>
      <c r="BS46" s="43" t="s">
        <v>219</v>
      </c>
      <c r="BT46" s="43">
        <v>1</v>
      </c>
      <c r="BU46" s="45">
        <f t="shared" si="46"/>
        <v>2.8130100000000269E-2</v>
      </c>
      <c r="BV46" s="45">
        <f t="shared" si="47"/>
        <v>-1.4391104000000006</v>
      </c>
      <c r="BW46" s="45">
        <f t="shared" si="48"/>
        <v>-2.9443119000000006</v>
      </c>
      <c r="BX46" s="45" t="str">
        <f t="shared" si="18"/>
        <v>0.4</v>
      </c>
      <c r="BY46" s="45" t="str">
        <f t="shared" si="19"/>
        <v>0.4</v>
      </c>
      <c r="BZ46" s="45" t="str">
        <f t="shared" si="20"/>
        <v>0.4</v>
      </c>
      <c r="CA46" s="45">
        <f t="shared" si="21"/>
        <v>0.31999999999999995</v>
      </c>
      <c r="CB46" s="45">
        <f t="shared" si="22"/>
        <v>0.31999999999999995</v>
      </c>
      <c r="CC46" s="45">
        <f t="shared" si="23"/>
        <v>0.31999999999999995</v>
      </c>
      <c r="CD46" s="45">
        <f t="shared" si="24"/>
        <v>2.1333333333333329E-2</v>
      </c>
      <c r="CE46" s="45">
        <f t="shared" si="25"/>
        <v>1.0666666666666665E-2</v>
      </c>
      <c r="CF46" s="45">
        <f t="shared" si="26"/>
        <v>7.1111111111111097E-3</v>
      </c>
      <c r="CG46" s="45">
        <f t="shared" si="49"/>
        <v>44.383310601233326</v>
      </c>
      <c r="CH46" s="45">
        <f t="shared" si="50"/>
        <v>40.507864955527587</v>
      </c>
      <c r="CI46" s="45">
        <f t="shared" si="51"/>
        <v>36.532152317357671</v>
      </c>
      <c r="CJ46" s="45">
        <f t="shared" si="27"/>
        <v>0.18197141969424901</v>
      </c>
      <c r="CK46" s="45">
        <f t="shared" si="28"/>
        <v>-0.42841126950440511</v>
      </c>
      <c r="CL46" s="45">
        <f t="shared" si="29"/>
        <v>-1.054586010016167</v>
      </c>
      <c r="CM46" s="45">
        <f t="shared" si="30"/>
        <v>0.53802858030575096</v>
      </c>
      <c r="CN46" s="45">
        <f t="shared" si="31"/>
        <v>1.1484112695044051</v>
      </c>
      <c r="CO46" s="45">
        <f t="shared" si="32"/>
        <v>1.774586010016167</v>
      </c>
      <c r="CP46" s="45">
        <f t="shared" si="33"/>
        <v>3.5868572020383398E-2</v>
      </c>
      <c r="CQ46" s="45">
        <f t="shared" si="34"/>
        <v>3.8280375650146838E-2</v>
      </c>
      <c r="CR46" s="45">
        <f t="shared" si="35"/>
        <v>3.9435244667025936E-2</v>
      </c>
      <c r="CS46" s="45">
        <f t="shared" si="52"/>
        <v>41.473405924999298</v>
      </c>
      <c r="CT46" s="45">
        <f t="shared" si="53"/>
        <v>34.479866308941681</v>
      </c>
      <c r="CU46" s="45">
        <f t="shared" si="54"/>
        <v>27.305387196349479</v>
      </c>
      <c r="CV46" s="45">
        <f t="shared" si="36"/>
        <v>-0.27633856681261015</v>
      </c>
      <c r="CW46" s="45">
        <f t="shared" si="37"/>
        <v>-1.3778210563416851</v>
      </c>
      <c r="CX46" s="45">
        <f t="shared" si="38"/>
        <v>-2.5078015165749568</v>
      </c>
      <c r="CY46" s="45">
        <f t="shared" si="39"/>
        <v>0.99633856681261013</v>
      </c>
      <c r="CZ46" s="45">
        <f t="shared" si="40"/>
        <v>2.0978210563416848</v>
      </c>
      <c r="DA46" s="45">
        <f t="shared" si="41"/>
        <v>3.2278015165749565</v>
      </c>
      <c r="DB46" s="45">
        <f t="shared" si="42"/>
        <v>6.642257112084067E-2</v>
      </c>
      <c r="DC46" s="45">
        <f t="shared" si="43"/>
        <v>6.9927368544722826E-2</v>
      </c>
      <c r="DD46" s="45">
        <f t="shared" si="44"/>
        <v>7.1728922590554592E-2</v>
      </c>
    </row>
    <row r="47" spans="1:108" x14ac:dyDescent="0.2">
      <c r="A47" s="81" t="s">
        <v>37</v>
      </c>
      <c r="B47" s="42" t="s">
        <v>244</v>
      </c>
      <c r="C47" s="43" t="s">
        <v>99</v>
      </c>
      <c r="D47" s="49">
        <v>0</v>
      </c>
      <c r="E47" s="43"/>
      <c r="F47" s="42" t="s">
        <v>103</v>
      </c>
      <c r="G47" s="43"/>
      <c r="H47" s="43"/>
      <c r="I47" s="44">
        <v>42177</v>
      </c>
      <c r="J47" s="50">
        <f t="shared" si="45"/>
        <v>42120</v>
      </c>
      <c r="K47" s="43" t="s">
        <v>215</v>
      </c>
      <c r="L47" s="43">
        <v>2015</v>
      </c>
      <c r="M47" s="43" t="s">
        <v>293</v>
      </c>
      <c r="N47" s="42">
        <v>42</v>
      </c>
      <c r="O47" s="42">
        <v>0.69</v>
      </c>
      <c r="P47" s="42">
        <v>0.63</v>
      </c>
      <c r="Q47" s="9">
        <v>1.25</v>
      </c>
      <c r="R47" s="9">
        <v>4.4999999999999999E-4</v>
      </c>
      <c r="S47" s="43">
        <v>103.1</v>
      </c>
      <c r="T47" s="43">
        <v>372.61</v>
      </c>
      <c r="U47" s="43">
        <v>331.72500000000002</v>
      </c>
      <c r="V47" s="43">
        <v>289.21300000000002</v>
      </c>
      <c r="W47" s="43">
        <v>239.709</v>
      </c>
      <c r="X47" s="43">
        <v>42</v>
      </c>
      <c r="Y47" s="43">
        <v>27</v>
      </c>
      <c r="Z47" s="43">
        <v>12</v>
      </c>
      <c r="AA47" s="43">
        <v>2.6880000000000006</v>
      </c>
      <c r="AB47" s="43">
        <v>0.41502719360129731</v>
      </c>
      <c r="AC47" s="43">
        <v>2.7745333333333333</v>
      </c>
      <c r="AD47" s="43">
        <v>0.40966855680754993</v>
      </c>
      <c r="AE47" s="43">
        <v>2.949044444444445</v>
      </c>
      <c r="AF47" s="43">
        <v>0.43466585680348363</v>
      </c>
      <c r="AG47" s="43"/>
      <c r="AH47" s="43"/>
      <c r="AI47" s="43">
        <v>200.19200000000001</v>
      </c>
      <c r="AJ47" s="43">
        <v>105.163</v>
      </c>
      <c r="AK47" s="43">
        <v>219.73400000000001</v>
      </c>
      <c r="AL47" s="43">
        <v>105.163</v>
      </c>
      <c r="AM47" s="43"/>
      <c r="AN47" s="43"/>
      <c r="AO47" s="43"/>
      <c r="AP47" s="43">
        <v>95.029000000000011</v>
      </c>
      <c r="AQ47" s="43"/>
      <c r="AR47" s="43"/>
      <c r="AS47" s="43"/>
      <c r="AT47" s="43">
        <v>172.41800000000001</v>
      </c>
      <c r="AU47" s="43">
        <v>57</v>
      </c>
      <c r="AV47" s="43">
        <v>3.0121785714285707</v>
      </c>
      <c r="AW47" s="43">
        <v>0.41954785650281684</v>
      </c>
      <c r="AX47" s="43"/>
      <c r="AY47" s="43"/>
      <c r="AZ47" s="43"/>
      <c r="BA47" s="43"/>
      <c r="BB47" s="43"/>
      <c r="BC47" s="43"/>
      <c r="BD47" s="43"/>
      <c r="BE47" s="43"/>
      <c r="BF47" s="43"/>
      <c r="BG47" s="43"/>
      <c r="BH47" s="43"/>
      <c r="BI47" s="43"/>
      <c r="BJ47" s="43"/>
      <c r="BK47" s="43"/>
      <c r="BL47" s="43">
        <f t="shared" si="17"/>
        <v>57</v>
      </c>
      <c r="BM47" s="43"/>
      <c r="BN47" s="43">
        <v>1</v>
      </c>
      <c r="BO47" s="43">
        <v>0</v>
      </c>
      <c r="BP47" s="43" t="s">
        <v>220</v>
      </c>
      <c r="BQ47" s="43">
        <v>1</v>
      </c>
      <c r="BR47" s="43">
        <v>0</v>
      </c>
      <c r="BS47" s="43" t="s">
        <v>219</v>
      </c>
      <c r="BT47" s="43">
        <v>1</v>
      </c>
      <c r="BU47" s="45">
        <f t="shared" si="46"/>
        <v>-0.6179724999999987</v>
      </c>
      <c r="BV47" s="45">
        <f t="shared" si="47"/>
        <v>-1.9741052999999997</v>
      </c>
      <c r="BW47" s="45">
        <f t="shared" si="48"/>
        <v>-3.5532829000000001</v>
      </c>
      <c r="BX47" s="45" t="str">
        <f t="shared" si="18"/>
        <v>0.4</v>
      </c>
      <c r="BY47" s="45" t="str">
        <f t="shared" si="19"/>
        <v>0.4</v>
      </c>
      <c r="BZ47" s="45" t="str">
        <f t="shared" si="20"/>
        <v>0.4</v>
      </c>
      <c r="CA47" s="45">
        <f t="shared" si="21"/>
        <v>0.28999999999999992</v>
      </c>
      <c r="CB47" s="45">
        <f t="shared" si="22"/>
        <v>0.28999999999999992</v>
      </c>
      <c r="CC47" s="45">
        <f t="shared" si="23"/>
        <v>0.28999999999999992</v>
      </c>
      <c r="CD47" s="45">
        <f t="shared" si="24"/>
        <v>1.9333333333333327E-2</v>
      </c>
      <c r="CE47" s="45">
        <f t="shared" si="25"/>
        <v>9.6666666666666637E-3</v>
      </c>
      <c r="CF47" s="45">
        <f t="shared" si="26"/>
        <v>6.4444444444444427E-3</v>
      </c>
      <c r="CG47" s="45">
        <f t="shared" si="49"/>
        <v>39.560560859188541</v>
      </c>
      <c r="CH47" s="45">
        <f t="shared" si="50"/>
        <v>37.024045346062053</v>
      </c>
      <c r="CI47" s="45">
        <f t="shared" si="51"/>
        <v>34.070346062052508</v>
      </c>
      <c r="CJ47" s="45">
        <f t="shared" si="27"/>
        <v>-0.57761166467780445</v>
      </c>
      <c r="CK47" s="45">
        <f t="shared" si="28"/>
        <v>-0.97711285799522685</v>
      </c>
      <c r="CL47" s="45">
        <f t="shared" si="29"/>
        <v>-1.4423204952267294</v>
      </c>
      <c r="CM47" s="45">
        <f t="shared" si="30"/>
        <v>1.2676116646778044</v>
      </c>
      <c r="CN47" s="45">
        <f t="shared" si="31"/>
        <v>1.6671128579952268</v>
      </c>
      <c r="CO47" s="45">
        <f t="shared" si="32"/>
        <v>2.1323204952267294</v>
      </c>
      <c r="CP47" s="45">
        <f t="shared" si="33"/>
        <v>8.4507444311853627E-2</v>
      </c>
      <c r="CQ47" s="45">
        <f t="shared" si="34"/>
        <v>5.557042859984089E-2</v>
      </c>
      <c r="CR47" s="45">
        <f t="shared" si="35"/>
        <v>4.7384899893927322E-2</v>
      </c>
      <c r="CS47" s="45">
        <f t="shared" si="52"/>
        <v>36.069859034915872</v>
      </c>
      <c r="CT47" s="45">
        <f t="shared" si="53"/>
        <v>29.903730804326244</v>
      </c>
      <c r="CU47" s="45">
        <f t="shared" si="54"/>
        <v>22.723452014170313</v>
      </c>
      <c r="CV47" s="45">
        <f t="shared" si="36"/>
        <v>-1.1273972020007497</v>
      </c>
      <c r="CW47" s="45">
        <f t="shared" si="37"/>
        <v>-2.0985623983186166</v>
      </c>
      <c r="CX47" s="45">
        <f t="shared" si="38"/>
        <v>-3.2294563077681753</v>
      </c>
      <c r="CY47" s="45">
        <f t="shared" si="39"/>
        <v>1.8173972020007496</v>
      </c>
      <c r="CZ47" s="45">
        <f t="shared" si="40"/>
        <v>2.7885623983186165</v>
      </c>
      <c r="DA47" s="45">
        <f t="shared" si="41"/>
        <v>3.9194563077681752</v>
      </c>
      <c r="DB47" s="45">
        <f t="shared" si="42"/>
        <v>0.12115981346671664</v>
      </c>
      <c r="DC47" s="45">
        <f t="shared" si="43"/>
        <v>9.295207994395388E-2</v>
      </c>
      <c r="DD47" s="45">
        <f t="shared" si="44"/>
        <v>8.709902906151501E-2</v>
      </c>
    </row>
    <row r="48" spans="1:108" x14ac:dyDescent="0.2">
      <c r="A48" s="81" t="s">
        <v>38</v>
      </c>
      <c r="B48" s="42" t="s">
        <v>244</v>
      </c>
      <c r="C48" s="43" t="s">
        <v>99</v>
      </c>
      <c r="D48" s="49">
        <v>0</v>
      </c>
      <c r="E48" s="43"/>
      <c r="F48" s="42" t="s">
        <v>103</v>
      </c>
      <c r="G48" s="43"/>
      <c r="H48" s="43"/>
      <c r="I48" s="44">
        <v>42177</v>
      </c>
      <c r="J48" s="50">
        <f t="shared" si="45"/>
        <v>42117</v>
      </c>
      <c r="K48" s="43" t="s">
        <v>215</v>
      </c>
      <c r="L48" s="43">
        <v>2015</v>
      </c>
      <c r="M48" s="43" t="s">
        <v>293</v>
      </c>
      <c r="N48" s="42">
        <v>44</v>
      </c>
      <c r="O48" s="42">
        <v>0.92</v>
      </c>
      <c r="P48" s="42">
        <v>0.83</v>
      </c>
      <c r="Q48" s="9">
        <v>1.35</v>
      </c>
      <c r="R48" s="9">
        <v>4.8999999999999998E-4</v>
      </c>
      <c r="S48" s="43">
        <v>105.01</v>
      </c>
      <c r="T48" s="43">
        <v>383.16399999999999</v>
      </c>
      <c r="U48" s="43">
        <v>343.31299999999999</v>
      </c>
      <c r="V48" s="43">
        <v>297.20699999999999</v>
      </c>
      <c r="W48" s="43">
        <v>249.52699999999999</v>
      </c>
      <c r="X48" s="43">
        <v>45</v>
      </c>
      <c r="Y48" s="43">
        <v>30</v>
      </c>
      <c r="Z48" s="43">
        <v>15</v>
      </c>
      <c r="AA48" s="43">
        <v>2.7011333333333329</v>
      </c>
      <c r="AB48" s="43">
        <v>0.29375983063591549</v>
      </c>
      <c r="AC48" s="43">
        <v>2.9076666666666657</v>
      </c>
      <c r="AD48" s="43">
        <v>0.53322663444183438</v>
      </c>
      <c r="AE48" s="43">
        <v>2.9959555555555566</v>
      </c>
      <c r="AF48" s="43">
        <v>0.48315976820939593</v>
      </c>
      <c r="AG48" s="43"/>
      <c r="AH48" s="43"/>
      <c r="AI48" s="43">
        <v>201.71799999999999</v>
      </c>
      <c r="AJ48" s="43">
        <v>107.247</v>
      </c>
      <c r="AK48" s="43">
        <v>223.744</v>
      </c>
      <c r="AL48" s="43">
        <v>107.247</v>
      </c>
      <c r="AM48" s="43"/>
      <c r="AN48" s="43"/>
      <c r="AO48" s="43"/>
      <c r="AP48" s="43">
        <v>94.470999999999989</v>
      </c>
      <c r="AQ48" s="43"/>
      <c r="AR48" s="43"/>
      <c r="AS48" s="43"/>
      <c r="AT48" s="43">
        <v>181.446</v>
      </c>
      <c r="AU48" s="43">
        <v>60</v>
      </c>
      <c r="AV48" s="43">
        <v>3.0476610169491538</v>
      </c>
      <c r="AW48" s="43">
        <v>0.45005354509670742</v>
      </c>
      <c r="AX48" s="43"/>
      <c r="AY48" s="43"/>
      <c r="AZ48" s="43"/>
      <c r="BA48" s="43"/>
      <c r="BB48" s="43"/>
      <c r="BC48" s="43"/>
      <c r="BD48" s="43"/>
      <c r="BE48" s="43"/>
      <c r="BF48" s="43"/>
      <c r="BG48" s="43"/>
      <c r="BH48" s="43"/>
      <c r="BI48" s="43"/>
      <c r="BJ48" s="43"/>
      <c r="BK48" s="43"/>
      <c r="BL48" s="43">
        <f t="shared" si="17"/>
        <v>60</v>
      </c>
      <c r="BM48" s="43"/>
      <c r="BN48" s="43">
        <v>1</v>
      </c>
      <c r="BO48" s="43">
        <v>0</v>
      </c>
      <c r="BP48" s="43" t="s">
        <v>220</v>
      </c>
      <c r="BQ48" s="43">
        <v>1</v>
      </c>
      <c r="BR48" s="43">
        <v>0</v>
      </c>
      <c r="BS48" s="43" t="s">
        <v>219</v>
      </c>
      <c r="BT48" s="43">
        <v>1</v>
      </c>
      <c r="BU48" s="45">
        <f t="shared" si="46"/>
        <v>-0.24831529999999979</v>
      </c>
      <c r="BV48" s="45">
        <f t="shared" si="47"/>
        <v>-1.7190966999999997</v>
      </c>
      <c r="BW48" s="45">
        <f t="shared" si="48"/>
        <v>-3.2400887000000003</v>
      </c>
      <c r="BX48" s="45" t="str">
        <f t="shared" si="18"/>
        <v>0.4</v>
      </c>
      <c r="BY48" s="45" t="str">
        <f t="shared" si="19"/>
        <v>0.4</v>
      </c>
      <c r="BZ48" s="45" t="str">
        <f t="shared" si="20"/>
        <v>0.4</v>
      </c>
      <c r="CA48" s="45">
        <f t="shared" si="21"/>
        <v>0.52</v>
      </c>
      <c r="CB48" s="45">
        <f t="shared" si="22"/>
        <v>0.52</v>
      </c>
      <c r="CC48" s="45">
        <f t="shared" si="23"/>
        <v>0.52</v>
      </c>
      <c r="CD48" s="45">
        <f t="shared" si="24"/>
        <v>3.4666666666666665E-2</v>
      </c>
      <c r="CE48" s="45">
        <f t="shared" si="25"/>
        <v>1.7333333333333333E-2</v>
      </c>
      <c r="CF48" s="45">
        <f t="shared" si="26"/>
        <v>1.1555555555555557E-2</v>
      </c>
      <c r="CG48" s="45">
        <f t="shared" si="49"/>
        <v>41.315738069310818</v>
      </c>
      <c r="CH48" s="45">
        <f t="shared" si="50"/>
        <v>38.210155258933284</v>
      </c>
      <c r="CI48" s="45">
        <f t="shared" si="51"/>
        <v>34.998551814722092</v>
      </c>
      <c r="CJ48" s="45">
        <f t="shared" si="27"/>
        <v>-0.30117125408354628</v>
      </c>
      <c r="CK48" s="45">
        <f t="shared" si="28"/>
        <v>-0.79030054671800709</v>
      </c>
      <c r="CL48" s="45">
        <f t="shared" si="29"/>
        <v>-1.2961280891812708</v>
      </c>
      <c r="CM48" s="45">
        <f t="shared" si="30"/>
        <v>1.2211712540835462</v>
      </c>
      <c r="CN48" s="45">
        <f t="shared" si="31"/>
        <v>1.710300546718007</v>
      </c>
      <c r="CO48" s="45">
        <f t="shared" si="32"/>
        <v>2.2161280891812707</v>
      </c>
      <c r="CP48" s="45">
        <f t="shared" si="33"/>
        <v>8.1411416938903081E-2</v>
      </c>
      <c r="CQ48" s="45">
        <f t="shared" si="34"/>
        <v>5.7010018223933569E-2</v>
      </c>
      <c r="CR48" s="45">
        <f t="shared" si="35"/>
        <v>4.9247290870694904E-2</v>
      </c>
      <c r="CS48" s="45">
        <f t="shared" si="52"/>
        <v>38.171035653140684</v>
      </c>
      <c r="CT48" s="45">
        <f t="shared" si="53"/>
        <v>31.427158958044075</v>
      </c>
      <c r="CU48" s="45">
        <f t="shared" si="54"/>
        <v>24.453054919042494</v>
      </c>
      <c r="CV48" s="45">
        <f t="shared" si="36"/>
        <v>-0.79646188463034218</v>
      </c>
      <c r="CW48" s="45">
        <f t="shared" si="37"/>
        <v>-1.8586224641080582</v>
      </c>
      <c r="CX48" s="45">
        <f t="shared" si="38"/>
        <v>-2.9570438502508072</v>
      </c>
      <c r="CY48" s="45">
        <f t="shared" si="39"/>
        <v>1.7164618846303421</v>
      </c>
      <c r="CZ48" s="45">
        <f t="shared" si="40"/>
        <v>2.7786224641080581</v>
      </c>
      <c r="DA48" s="45">
        <f t="shared" si="41"/>
        <v>3.8770438502508071</v>
      </c>
      <c r="DB48" s="45">
        <f t="shared" si="42"/>
        <v>0.11443079230868948</v>
      </c>
      <c r="DC48" s="45">
        <f t="shared" si="43"/>
        <v>9.2620748803601938E-2</v>
      </c>
      <c r="DD48" s="45">
        <f t="shared" si="44"/>
        <v>8.6156530005573495E-2</v>
      </c>
    </row>
    <row r="49" spans="1:108" x14ac:dyDescent="0.2">
      <c r="A49" s="81" t="s">
        <v>39</v>
      </c>
      <c r="B49" s="42" t="s">
        <v>244</v>
      </c>
      <c r="C49" s="43" t="s">
        <v>99</v>
      </c>
      <c r="D49" s="49">
        <v>0</v>
      </c>
      <c r="E49" s="43"/>
      <c r="F49" s="42" t="s">
        <v>103</v>
      </c>
      <c r="G49" s="43"/>
      <c r="H49" s="43"/>
      <c r="I49" s="44">
        <v>42177</v>
      </c>
      <c r="J49" s="50">
        <f t="shared" si="45"/>
        <v>42093</v>
      </c>
      <c r="K49" s="43" t="s">
        <v>215</v>
      </c>
      <c r="L49" s="43">
        <v>2015</v>
      </c>
      <c r="M49" s="43" t="s">
        <v>293</v>
      </c>
      <c r="N49" s="42">
        <v>66</v>
      </c>
      <c r="O49" s="42">
        <v>3.15</v>
      </c>
      <c r="P49" s="42">
        <v>2.99</v>
      </c>
      <c r="Q49" s="9">
        <v>1.65</v>
      </c>
      <c r="R49" s="9">
        <v>8.0000000000000004E-4</v>
      </c>
      <c r="S49" s="43">
        <v>105.13</v>
      </c>
      <c r="T49" s="43">
        <v>460.09899999999999</v>
      </c>
      <c r="U49" s="43">
        <v>415.75099999999998</v>
      </c>
      <c r="V49" s="43">
        <v>363.85700000000003</v>
      </c>
      <c r="W49" s="43">
        <v>319.78300000000002</v>
      </c>
      <c r="X49" s="43">
        <v>69</v>
      </c>
      <c r="Y49" s="43">
        <v>54</v>
      </c>
      <c r="Z49" s="43">
        <v>39</v>
      </c>
      <c r="AA49" s="43">
        <v>3.0340000000000003</v>
      </c>
      <c r="AB49" s="43">
        <v>0.28529859045267936</v>
      </c>
      <c r="AC49" s="43">
        <v>3.239533333333334</v>
      </c>
      <c r="AD49" s="43">
        <v>0.38613966861506843</v>
      </c>
      <c r="AE49" s="43">
        <v>3.1317111111111111</v>
      </c>
      <c r="AF49" s="43">
        <v>0.3935205101633143</v>
      </c>
      <c r="AG49" s="43"/>
      <c r="AH49" s="43"/>
      <c r="AI49" s="43">
        <v>208.566</v>
      </c>
      <c r="AJ49" s="43">
        <v>109.042</v>
      </c>
      <c r="AK49" s="43">
        <v>230.65299999999999</v>
      </c>
      <c r="AL49" s="43">
        <v>109.042</v>
      </c>
      <c r="AM49" s="43"/>
      <c r="AN49" s="43"/>
      <c r="AO49" s="43"/>
      <c r="AP49" s="43">
        <v>99.524000000000001</v>
      </c>
      <c r="AQ49" s="43"/>
      <c r="AR49" s="43"/>
      <c r="AS49" s="43"/>
      <c r="AT49" s="43">
        <v>251.53299999999999</v>
      </c>
      <c r="AU49" s="43">
        <v>84</v>
      </c>
      <c r="AV49" s="43">
        <v>3.004180722891566</v>
      </c>
      <c r="AW49" s="43">
        <v>0.41072132100282166</v>
      </c>
      <c r="AX49" s="43"/>
      <c r="AY49" s="43"/>
      <c r="AZ49" s="43"/>
      <c r="BA49" s="43"/>
      <c r="BB49" s="43"/>
      <c r="BC49" s="43"/>
      <c r="BD49" s="43"/>
      <c r="BE49" s="43"/>
      <c r="BF49" s="43"/>
      <c r="BG49" s="43"/>
      <c r="BH49" s="43"/>
      <c r="BI49" s="43"/>
      <c r="BJ49" s="43"/>
      <c r="BK49" s="43"/>
      <c r="BL49" s="43">
        <f t="shared" si="17"/>
        <v>84</v>
      </c>
      <c r="BM49" s="43"/>
      <c r="BN49" s="43">
        <v>1</v>
      </c>
      <c r="BO49" s="43">
        <v>0</v>
      </c>
      <c r="BP49" s="43" t="s">
        <v>220</v>
      </c>
      <c r="BQ49" s="43">
        <v>1</v>
      </c>
      <c r="BR49" s="43">
        <v>0</v>
      </c>
      <c r="BS49" s="43" t="s">
        <v>219</v>
      </c>
      <c r="BT49" s="43">
        <v>1</v>
      </c>
      <c r="BU49" s="45">
        <f t="shared" si="46"/>
        <v>2.062456899999999</v>
      </c>
      <c r="BV49" s="45">
        <f t="shared" si="47"/>
        <v>0.40703829999999996</v>
      </c>
      <c r="BW49" s="45">
        <f t="shared" si="48"/>
        <v>-0.99892230000000026</v>
      </c>
      <c r="BX49" s="45">
        <f t="shared" si="18"/>
        <v>2.062456899999999</v>
      </c>
      <c r="BY49" s="45">
        <f t="shared" si="19"/>
        <v>0.40703829999999996</v>
      </c>
      <c r="BZ49" s="45" t="str">
        <f t="shared" si="20"/>
        <v>0.4</v>
      </c>
      <c r="CA49" s="45">
        <f t="shared" si="21"/>
        <v>1.0875431000000009</v>
      </c>
      <c r="CB49" s="45">
        <f t="shared" si="22"/>
        <v>2.7429616999999999</v>
      </c>
      <c r="CC49" s="45">
        <f t="shared" si="23"/>
        <v>2.75</v>
      </c>
      <c r="CD49" s="45">
        <f t="shared" si="24"/>
        <v>7.2502873333333398E-2</v>
      </c>
      <c r="CE49" s="45">
        <f t="shared" si="25"/>
        <v>9.1432056666666664E-2</v>
      </c>
      <c r="CF49" s="45">
        <f t="shared" si="26"/>
        <v>6.1111111111111109E-2</v>
      </c>
      <c r="CG49" s="45">
        <f t="shared" si="49"/>
        <v>60.088996389495428</v>
      </c>
      <c r="CH49" s="45">
        <f t="shared" si="50"/>
        <v>53.172210483399915</v>
      </c>
      <c r="CI49" s="45">
        <f t="shared" si="51"/>
        <v>47.297727459827755</v>
      </c>
      <c r="CJ49" s="45">
        <f t="shared" si="27"/>
        <v>2.6556169313455298</v>
      </c>
      <c r="CK49" s="45">
        <f t="shared" si="28"/>
        <v>1.5662231511354863</v>
      </c>
      <c r="CL49" s="45">
        <f t="shared" si="29"/>
        <v>0.64099207492287125</v>
      </c>
      <c r="CM49" s="45">
        <f t="shared" si="30"/>
        <v>0.49438306865447013</v>
      </c>
      <c r="CN49" s="45">
        <f t="shared" si="31"/>
        <v>1.5837768488645136</v>
      </c>
      <c r="CO49" s="45">
        <f t="shared" si="32"/>
        <v>2.5090079250771287</v>
      </c>
      <c r="CP49" s="45">
        <f t="shared" si="33"/>
        <v>3.2958871243631345E-2</v>
      </c>
      <c r="CQ49" s="45">
        <f t="shared" si="34"/>
        <v>5.2792561628817118E-2</v>
      </c>
      <c r="CR49" s="45">
        <f t="shared" si="35"/>
        <v>5.5755731668380638E-2</v>
      </c>
      <c r="CS49" s="45">
        <f t="shared" si="52"/>
        <v>58.477402341669944</v>
      </c>
      <c r="CT49" s="45">
        <f t="shared" si="53"/>
        <v>49.6748028359114</v>
      </c>
      <c r="CU49" s="45">
        <f t="shared" si="54"/>
        <v>42.198682848691263</v>
      </c>
      <c r="CV49" s="45">
        <f t="shared" si="36"/>
        <v>2.4017908688130172</v>
      </c>
      <c r="CW49" s="45">
        <f t="shared" si="37"/>
        <v>1.015381446656046</v>
      </c>
      <c r="CX49" s="45">
        <f t="shared" si="38"/>
        <v>-0.16210745133112603</v>
      </c>
      <c r="CY49" s="45">
        <f t="shared" si="39"/>
        <v>0.74820913118698273</v>
      </c>
      <c r="CZ49" s="45">
        <f t="shared" si="40"/>
        <v>2.1346185533439539</v>
      </c>
      <c r="DA49" s="45">
        <f t="shared" si="41"/>
        <v>3.3121074513311259</v>
      </c>
      <c r="DB49" s="45">
        <f t="shared" si="42"/>
        <v>4.9880608745798846E-2</v>
      </c>
      <c r="DC49" s="45">
        <f t="shared" si="43"/>
        <v>7.1153951778131802E-2</v>
      </c>
      <c r="DD49" s="45">
        <f t="shared" si="44"/>
        <v>7.3602387807358352E-2</v>
      </c>
    </row>
    <row r="50" spans="1:108" x14ac:dyDescent="0.2">
      <c r="A50" s="81" t="s">
        <v>40</v>
      </c>
      <c r="B50" s="42" t="s">
        <v>244</v>
      </c>
      <c r="C50" s="43" t="s">
        <v>99</v>
      </c>
      <c r="D50" s="49">
        <v>0</v>
      </c>
      <c r="E50" s="43"/>
      <c r="F50" s="42" t="s">
        <v>103</v>
      </c>
      <c r="G50" s="43"/>
      <c r="H50" s="43"/>
      <c r="I50" s="44">
        <v>42177</v>
      </c>
      <c r="J50" s="50">
        <f t="shared" si="45"/>
        <v>42096</v>
      </c>
      <c r="K50" s="43" t="s">
        <v>215</v>
      </c>
      <c r="L50" s="43">
        <v>2015</v>
      </c>
      <c r="M50" s="43" t="s">
        <v>293</v>
      </c>
      <c r="N50" s="42">
        <v>46</v>
      </c>
      <c r="O50" s="42">
        <v>1.23</v>
      </c>
      <c r="P50" s="42">
        <v>1.17</v>
      </c>
      <c r="Q50" s="9">
        <v>1.5</v>
      </c>
      <c r="R50" s="9">
        <v>6.0999999999999997E-4</v>
      </c>
      <c r="S50" s="43">
        <v>108.2</v>
      </c>
      <c r="T50" s="43">
        <v>435.47800000000001</v>
      </c>
      <c r="U50" s="43">
        <v>393.21800000000002</v>
      </c>
      <c r="V50" s="43">
        <v>355.84199999999998</v>
      </c>
      <c r="W50" s="43">
        <v>317.38799999999998</v>
      </c>
      <c r="X50" s="43">
        <v>66</v>
      </c>
      <c r="Y50" s="43">
        <v>51</v>
      </c>
      <c r="Z50" s="43">
        <v>36</v>
      </c>
      <c r="AA50" s="43">
        <v>2.8371333333333335</v>
      </c>
      <c r="AB50" s="43">
        <v>0.29953150720670968</v>
      </c>
      <c r="AC50" s="43">
        <v>2.6560666666666664</v>
      </c>
      <c r="AD50" s="43">
        <v>0.32703283957566548</v>
      </c>
      <c r="AE50" s="43">
        <v>2.6415333333333333</v>
      </c>
      <c r="AF50" s="43">
        <v>0.32738152610732907</v>
      </c>
      <c r="AG50" s="43"/>
      <c r="AH50" s="43"/>
      <c r="AI50" s="43">
        <v>211.43799999999999</v>
      </c>
      <c r="AJ50" s="43">
        <v>113.575</v>
      </c>
      <c r="AK50" s="43">
        <v>233.119</v>
      </c>
      <c r="AL50" s="43">
        <v>113.575</v>
      </c>
      <c r="AM50" s="43"/>
      <c r="AN50" s="43"/>
      <c r="AO50" s="43"/>
      <c r="AP50" s="43">
        <v>97.862999999999985</v>
      </c>
      <c r="AQ50" s="43"/>
      <c r="AR50" s="43"/>
      <c r="AS50" s="43"/>
      <c r="AT50" s="43">
        <v>224.04000000000002</v>
      </c>
      <c r="AU50" s="43">
        <v>81</v>
      </c>
      <c r="AV50" s="43">
        <v>2.7673000000000014</v>
      </c>
      <c r="AW50" s="43">
        <v>0.35877454575755624</v>
      </c>
      <c r="AX50" s="43"/>
      <c r="AY50" s="43"/>
      <c r="AZ50" s="43"/>
      <c r="BA50" s="43"/>
      <c r="BB50" s="43"/>
      <c r="BC50" s="43"/>
      <c r="BD50" s="43"/>
      <c r="BE50" s="43"/>
      <c r="BF50" s="43"/>
      <c r="BG50" s="43"/>
      <c r="BH50" s="43"/>
      <c r="BI50" s="43"/>
      <c r="BJ50" s="43"/>
      <c r="BK50" s="43"/>
      <c r="BL50" s="43">
        <f t="shared" si="17"/>
        <v>81</v>
      </c>
      <c r="BM50" s="43"/>
      <c r="BN50" s="43">
        <v>1</v>
      </c>
      <c r="BO50" s="43">
        <v>0</v>
      </c>
      <c r="BP50" s="43" t="s">
        <v>220</v>
      </c>
      <c r="BQ50" s="43">
        <v>1</v>
      </c>
      <c r="BR50" s="43">
        <v>0</v>
      </c>
      <c r="BS50" s="43" t="s">
        <v>219</v>
      </c>
      <c r="BT50" s="43">
        <v>1</v>
      </c>
      <c r="BU50" s="45">
        <f t="shared" si="46"/>
        <v>1.3436541999999996</v>
      </c>
      <c r="BV50" s="45">
        <f t="shared" si="47"/>
        <v>0.15135979999999982</v>
      </c>
      <c r="BW50" s="45">
        <f t="shared" si="48"/>
        <v>-1.0753228000000004</v>
      </c>
      <c r="BX50" s="45">
        <f t="shared" si="18"/>
        <v>1.3436541999999996</v>
      </c>
      <c r="BY50" s="45" t="str">
        <f t="shared" si="19"/>
        <v>0.4</v>
      </c>
      <c r="BZ50" s="45" t="str">
        <f t="shared" si="20"/>
        <v>0.4</v>
      </c>
      <c r="CA50" s="45">
        <f t="shared" si="21"/>
        <v>-0.11365419999999959</v>
      </c>
      <c r="CB50" s="45">
        <f t="shared" si="22"/>
        <v>0.83</v>
      </c>
      <c r="CC50" s="45">
        <f t="shared" si="23"/>
        <v>0.83</v>
      </c>
      <c r="CD50" s="45">
        <f t="shared" si="24"/>
        <v>-7.5769466666666396E-3</v>
      </c>
      <c r="CE50" s="45">
        <f t="shared" si="25"/>
        <v>2.7666666666666666E-2</v>
      </c>
      <c r="CF50" s="45">
        <f t="shared" si="26"/>
        <v>1.8444444444444444E-2</v>
      </c>
      <c r="CG50" s="45">
        <f t="shared" si="49"/>
        <v>43.432875713765036</v>
      </c>
      <c r="CH50" s="45">
        <f t="shared" si="50"/>
        <v>41.162434698092575</v>
      </c>
      <c r="CI50" s="45">
        <f t="shared" si="51"/>
        <v>38.826509537115783</v>
      </c>
      <c r="CJ50" s="45">
        <f t="shared" si="27"/>
        <v>3.2277924917993417E-2</v>
      </c>
      <c r="CK50" s="45">
        <f t="shared" si="28"/>
        <v>-0.32531653505041902</v>
      </c>
      <c r="CL50" s="45">
        <f t="shared" si="29"/>
        <v>-0.69322474790426369</v>
      </c>
      <c r="CM50" s="45">
        <f t="shared" si="30"/>
        <v>1.1977220750820066</v>
      </c>
      <c r="CN50" s="45">
        <f t="shared" si="31"/>
        <v>1.555316535050419</v>
      </c>
      <c r="CO50" s="45">
        <f t="shared" si="32"/>
        <v>1.9232247479042637</v>
      </c>
      <c r="CP50" s="45">
        <f t="shared" si="33"/>
        <v>7.9848138338800431E-2</v>
      </c>
      <c r="CQ50" s="45">
        <f t="shared" si="34"/>
        <v>5.1843884501680634E-2</v>
      </c>
      <c r="CR50" s="45">
        <f t="shared" si="35"/>
        <v>4.2738327731205859E-2</v>
      </c>
      <c r="CS50" s="45">
        <f t="shared" si="52"/>
        <v>40.367151268261544</v>
      </c>
      <c r="CT50" s="45">
        <f t="shared" si="53"/>
        <v>35.385292437275815</v>
      </c>
      <c r="CU50" s="45">
        <f t="shared" si="54"/>
        <v>30.25974664621404</v>
      </c>
      <c r="CV50" s="45">
        <f t="shared" si="36"/>
        <v>-0.45057367524880654</v>
      </c>
      <c r="CW50" s="45">
        <f t="shared" si="37"/>
        <v>-1.2352164411290589</v>
      </c>
      <c r="CX50" s="45">
        <f t="shared" si="38"/>
        <v>-2.0424899032212886</v>
      </c>
      <c r="CY50" s="45">
        <f t="shared" si="39"/>
        <v>1.6805736752488065</v>
      </c>
      <c r="CZ50" s="45">
        <f t="shared" si="40"/>
        <v>2.4652164411290589</v>
      </c>
      <c r="DA50" s="45">
        <f t="shared" si="41"/>
        <v>3.2724899032212886</v>
      </c>
      <c r="DB50" s="45">
        <f t="shared" si="42"/>
        <v>0.1120382450165871</v>
      </c>
      <c r="DC50" s="45">
        <f t="shared" si="43"/>
        <v>8.2173881370968635E-2</v>
      </c>
      <c r="DD50" s="45">
        <f t="shared" si="44"/>
        <v>7.2721997849361966E-2</v>
      </c>
    </row>
    <row r="51" spans="1:108" x14ac:dyDescent="0.2">
      <c r="A51" s="81" t="s">
        <v>41</v>
      </c>
      <c r="B51" s="42" t="s">
        <v>244</v>
      </c>
      <c r="C51" s="43" t="s">
        <v>99</v>
      </c>
      <c r="D51" s="49">
        <v>0</v>
      </c>
      <c r="E51" s="43"/>
      <c r="F51" s="42" t="s">
        <v>103</v>
      </c>
      <c r="G51" s="43"/>
      <c r="H51" s="43"/>
      <c r="I51" s="44">
        <v>42177</v>
      </c>
      <c r="J51" s="50">
        <f t="shared" si="45"/>
        <v>42106</v>
      </c>
      <c r="K51" s="43" t="s">
        <v>215</v>
      </c>
      <c r="L51" s="43">
        <v>2015</v>
      </c>
      <c r="M51" s="43" t="s">
        <v>293</v>
      </c>
      <c r="N51" s="42">
        <v>51</v>
      </c>
      <c r="O51" s="42">
        <v>1.46</v>
      </c>
      <c r="P51" s="42">
        <v>1.37</v>
      </c>
      <c r="Q51" s="9">
        <v>1.45</v>
      </c>
      <c r="R51" s="9">
        <v>5.9999999999999995E-4</v>
      </c>
      <c r="S51" s="43">
        <v>102.77</v>
      </c>
      <c r="T51" s="43">
        <v>419.18799999999999</v>
      </c>
      <c r="U51" s="43">
        <v>375.27600000000001</v>
      </c>
      <c r="V51" s="43">
        <v>327.29000000000002</v>
      </c>
      <c r="W51" s="43">
        <v>284.63600000000002</v>
      </c>
      <c r="X51" s="43">
        <v>56</v>
      </c>
      <c r="Y51" s="43">
        <v>41</v>
      </c>
      <c r="Z51" s="43">
        <v>26</v>
      </c>
      <c r="AA51" s="43">
        <v>2.997733333333334</v>
      </c>
      <c r="AB51" s="43">
        <v>0.43902627104384384</v>
      </c>
      <c r="AC51" s="43">
        <v>3.0884</v>
      </c>
      <c r="AD51" s="43">
        <v>0.37130242344370834</v>
      </c>
      <c r="AE51" s="43">
        <v>2.9900000000000011</v>
      </c>
      <c r="AF51" s="43">
        <v>0.35982634700643512</v>
      </c>
      <c r="AG51" s="43"/>
      <c r="AH51" s="43"/>
      <c r="AI51" s="43">
        <v>204.13300000000001</v>
      </c>
      <c r="AJ51" s="43">
        <v>107.202</v>
      </c>
      <c r="AK51" s="43">
        <v>225.85499999999999</v>
      </c>
      <c r="AL51" s="43">
        <v>107.202</v>
      </c>
      <c r="AM51" s="43"/>
      <c r="AN51" s="43"/>
      <c r="AO51" s="43"/>
      <c r="AP51" s="43">
        <v>96.931000000000012</v>
      </c>
      <c r="AQ51" s="43"/>
      <c r="AR51" s="43"/>
      <c r="AS51" s="43"/>
      <c r="AT51" s="43">
        <v>215.05499999999998</v>
      </c>
      <c r="AU51" s="43">
        <v>71</v>
      </c>
      <c r="AV51" s="43">
        <v>3.0305</v>
      </c>
      <c r="AW51" s="43">
        <v>0.36799597311911186</v>
      </c>
      <c r="AX51" s="43"/>
      <c r="AY51" s="43"/>
      <c r="AZ51" s="43"/>
      <c r="BA51" s="43"/>
      <c r="BB51" s="43"/>
      <c r="BC51" s="43"/>
      <c r="BD51" s="43"/>
      <c r="BE51" s="43"/>
      <c r="BF51" s="43"/>
      <c r="BG51" s="43"/>
      <c r="BH51" s="43"/>
      <c r="BI51" s="43"/>
      <c r="BJ51" s="43"/>
      <c r="BK51" s="43"/>
      <c r="BL51" s="43">
        <f t="shared" si="17"/>
        <v>71</v>
      </c>
      <c r="BM51" s="43"/>
      <c r="BN51" s="43">
        <v>1</v>
      </c>
      <c r="BO51" s="43">
        <v>0</v>
      </c>
      <c r="BP51" s="43" t="s">
        <v>220</v>
      </c>
      <c r="BQ51" s="43">
        <v>1</v>
      </c>
      <c r="BR51" s="43">
        <v>0</v>
      </c>
      <c r="BS51" s="43" t="s">
        <v>219</v>
      </c>
      <c r="BT51" s="43">
        <v>1</v>
      </c>
      <c r="BU51" s="45">
        <f t="shared" si="46"/>
        <v>0.7713044</v>
      </c>
      <c r="BV51" s="45">
        <f t="shared" si="47"/>
        <v>-0.75944900000000004</v>
      </c>
      <c r="BW51" s="45">
        <f t="shared" si="48"/>
        <v>-2.1201115999999995</v>
      </c>
      <c r="BX51" s="45">
        <f t="shared" si="18"/>
        <v>0.7713044</v>
      </c>
      <c r="BY51" s="45" t="str">
        <f t="shared" si="19"/>
        <v>0.4</v>
      </c>
      <c r="BZ51" s="45" t="str">
        <f t="shared" si="20"/>
        <v>0.4</v>
      </c>
      <c r="CA51" s="45">
        <f t="shared" si="21"/>
        <v>0.68869559999999996</v>
      </c>
      <c r="CB51" s="45">
        <f t="shared" si="22"/>
        <v>1.06</v>
      </c>
      <c r="CC51" s="45">
        <f t="shared" si="23"/>
        <v>1.06</v>
      </c>
      <c r="CD51" s="45">
        <f t="shared" si="24"/>
        <v>4.5913039999999995E-2</v>
      </c>
      <c r="CE51" s="45">
        <f t="shared" si="25"/>
        <v>3.5333333333333335E-2</v>
      </c>
      <c r="CF51" s="45">
        <f t="shared" si="26"/>
        <v>2.3555555555555555E-2</v>
      </c>
      <c r="CG51" s="45">
        <f t="shared" si="49"/>
        <v>47.104511200963685</v>
      </c>
      <c r="CH51" s="45">
        <f t="shared" si="50"/>
        <v>42.84761273333396</v>
      </c>
      <c r="CI51" s="45">
        <f t="shared" si="51"/>
        <v>39.063722697942836</v>
      </c>
      <c r="CJ51" s="45">
        <f t="shared" si="27"/>
        <v>0.61056051415178025</v>
      </c>
      <c r="CK51" s="45">
        <f t="shared" si="28"/>
        <v>-5.9900994499900939E-2</v>
      </c>
      <c r="CL51" s="45">
        <f t="shared" si="29"/>
        <v>-0.65586367507400301</v>
      </c>
      <c r="CM51" s="45">
        <f t="shared" si="30"/>
        <v>0.84943948584821971</v>
      </c>
      <c r="CN51" s="45">
        <f t="shared" si="31"/>
        <v>1.5199009944999009</v>
      </c>
      <c r="CO51" s="45">
        <f t="shared" si="32"/>
        <v>2.115863675074003</v>
      </c>
      <c r="CP51" s="45">
        <f t="shared" si="33"/>
        <v>5.6629299056547983E-2</v>
      </c>
      <c r="CQ51" s="45">
        <f t="shared" si="34"/>
        <v>5.066336648333003E-2</v>
      </c>
      <c r="CR51" s="45">
        <f t="shared" si="35"/>
        <v>4.7019192779422285E-2</v>
      </c>
      <c r="CS51" s="45">
        <f t="shared" si="52"/>
        <v>44.395726881494703</v>
      </c>
      <c r="CT51" s="45">
        <f t="shared" si="53"/>
        <v>37.178732668874112</v>
      </c>
      <c r="CU51" s="45">
        <f t="shared" si="54"/>
        <v>30.763660123858514</v>
      </c>
      <c r="CV51" s="45">
        <f t="shared" si="36"/>
        <v>0.18392698383541628</v>
      </c>
      <c r="CW51" s="45">
        <f t="shared" si="37"/>
        <v>-0.95274960465232716</v>
      </c>
      <c r="CX51" s="45">
        <f t="shared" si="38"/>
        <v>-1.9631235304922834</v>
      </c>
      <c r="CY51" s="45">
        <f t="shared" si="39"/>
        <v>1.2760730161645837</v>
      </c>
      <c r="CZ51" s="45">
        <f t="shared" si="40"/>
        <v>2.4127496046523271</v>
      </c>
      <c r="DA51" s="45">
        <f t="shared" si="41"/>
        <v>3.4231235304922834</v>
      </c>
      <c r="DB51" s="45">
        <f t="shared" si="42"/>
        <v>8.5071534410972247E-2</v>
      </c>
      <c r="DC51" s="45">
        <f t="shared" si="43"/>
        <v>8.0424986821744232E-2</v>
      </c>
      <c r="DD51" s="45">
        <f t="shared" si="44"/>
        <v>7.6069411788717414E-2</v>
      </c>
    </row>
    <row r="52" spans="1:108" x14ac:dyDescent="0.2">
      <c r="A52" s="81" t="s">
        <v>42</v>
      </c>
      <c r="B52" s="42" t="s">
        <v>244</v>
      </c>
      <c r="C52" s="43" t="s">
        <v>99</v>
      </c>
      <c r="D52" s="49">
        <v>0</v>
      </c>
      <c r="E52" s="43"/>
      <c r="F52" s="42" t="s">
        <v>103</v>
      </c>
      <c r="G52" s="43"/>
      <c r="H52" s="43"/>
      <c r="I52" s="44">
        <v>42177</v>
      </c>
      <c r="J52" s="50">
        <f t="shared" si="45"/>
        <v>42079</v>
      </c>
      <c r="K52" s="43" t="s">
        <v>215</v>
      </c>
      <c r="L52" s="43">
        <v>2015</v>
      </c>
      <c r="M52" s="43" t="s">
        <v>293</v>
      </c>
      <c r="N52" s="42">
        <v>67</v>
      </c>
      <c r="O52" s="42">
        <v>3.39</v>
      </c>
      <c r="P52" s="42">
        <v>3.2</v>
      </c>
      <c r="Q52" s="9">
        <v>1.8</v>
      </c>
      <c r="R52" s="9">
        <v>8.7000000000000001E-4</v>
      </c>
      <c r="S52" s="43">
        <v>109.83</v>
      </c>
      <c r="T52" s="43">
        <v>475.39800000000002</v>
      </c>
      <c r="U52" s="43">
        <v>439.31700000000001</v>
      </c>
      <c r="V52" s="43">
        <v>400.16199999999998</v>
      </c>
      <c r="W52" s="43">
        <v>356.40300000000002</v>
      </c>
      <c r="X52" s="43">
        <v>83</v>
      </c>
      <c r="Y52" s="43">
        <v>68</v>
      </c>
      <c r="Z52" s="43">
        <v>53</v>
      </c>
      <c r="AA52" s="43">
        <v>2.4283999999999994</v>
      </c>
      <c r="AB52" s="43">
        <v>0.44360741974987816</v>
      </c>
      <c r="AC52" s="43">
        <v>2.5193666666666661</v>
      </c>
      <c r="AD52" s="43">
        <v>0.36192078418210588</v>
      </c>
      <c r="AE52" s="43">
        <v>2.6586444444444441</v>
      </c>
      <c r="AF52" s="43">
        <v>0.42522390655638698</v>
      </c>
      <c r="AG52" s="43"/>
      <c r="AH52" s="43"/>
      <c r="AI52" s="43">
        <v>202.733</v>
      </c>
      <c r="AJ52" s="43">
        <v>112.60899999999999</v>
      </c>
      <c r="AK52" s="43">
        <v>221.34899999999999</v>
      </c>
      <c r="AL52" s="43">
        <v>112.60899999999999</v>
      </c>
      <c r="AM52" s="43"/>
      <c r="AN52" s="43"/>
      <c r="AO52" s="43"/>
      <c r="AP52" s="43">
        <v>90.124000000000009</v>
      </c>
      <c r="AQ52" s="43"/>
      <c r="AR52" s="43"/>
      <c r="AS52" s="43"/>
      <c r="AT52" s="43">
        <v>272.66500000000002</v>
      </c>
      <c r="AU52" s="43">
        <v>98</v>
      </c>
      <c r="AV52" s="43">
        <v>2.7833298969072171</v>
      </c>
      <c r="AW52" s="43">
        <v>0.39710645407459166</v>
      </c>
      <c r="AX52" s="43"/>
      <c r="AY52" s="43"/>
      <c r="AZ52" s="43"/>
      <c r="BA52" s="43"/>
      <c r="BB52" s="43"/>
      <c r="BC52" s="43"/>
      <c r="BD52" s="43"/>
      <c r="BE52" s="43"/>
      <c r="BF52" s="43"/>
      <c r="BG52" s="43"/>
      <c r="BH52" s="43"/>
      <c r="BI52" s="43"/>
      <c r="BJ52" s="43"/>
      <c r="BK52" s="43"/>
      <c r="BL52" s="43">
        <f t="shared" si="17"/>
        <v>98</v>
      </c>
      <c r="BM52" s="43"/>
      <c r="BN52" s="43">
        <v>1</v>
      </c>
      <c r="BO52" s="43">
        <v>0</v>
      </c>
      <c r="BP52" s="43" t="s">
        <v>220</v>
      </c>
      <c r="BQ52" s="43">
        <v>1</v>
      </c>
      <c r="BR52" s="43">
        <v>0</v>
      </c>
      <c r="BS52" s="43" t="s">
        <v>219</v>
      </c>
      <c r="BT52" s="43">
        <v>1</v>
      </c>
      <c r="BU52" s="45">
        <f t="shared" si="46"/>
        <v>2.8142122999999994</v>
      </c>
      <c r="BV52" s="45">
        <f t="shared" si="47"/>
        <v>1.5651677999999993</v>
      </c>
      <c r="BW52" s="45">
        <f t="shared" si="48"/>
        <v>0.16925570000000079</v>
      </c>
      <c r="BX52" s="45">
        <f t="shared" si="18"/>
        <v>2.8142122999999994</v>
      </c>
      <c r="BY52" s="45">
        <f t="shared" si="19"/>
        <v>1.5651677999999993</v>
      </c>
      <c r="BZ52" s="45" t="str">
        <f t="shared" si="20"/>
        <v>0.4</v>
      </c>
      <c r="CA52" s="45">
        <f t="shared" si="21"/>
        <v>0.57578770000000068</v>
      </c>
      <c r="CB52" s="45">
        <f t="shared" si="22"/>
        <v>1.8248322000000008</v>
      </c>
      <c r="CC52" s="45">
        <f t="shared" si="23"/>
        <v>2.99</v>
      </c>
      <c r="CD52" s="45">
        <f t="shared" si="24"/>
        <v>3.8385846666666709E-2</v>
      </c>
      <c r="CE52" s="45">
        <f t="shared" si="25"/>
        <v>6.0827740000000026E-2</v>
      </c>
      <c r="CF52" s="45">
        <f t="shared" si="26"/>
        <v>6.6444444444444445E-2</v>
      </c>
      <c r="CG52" s="45">
        <f t="shared" si="49"/>
        <v>62.329544950219685</v>
      </c>
      <c r="CH52" s="45">
        <f t="shared" si="50"/>
        <v>57.261180229891856</v>
      </c>
      <c r="CI52" s="45">
        <f t="shared" si="51"/>
        <v>51.596857109043299</v>
      </c>
      <c r="CJ52" s="45">
        <f t="shared" si="27"/>
        <v>3.0085033296596011</v>
      </c>
      <c r="CK52" s="45">
        <f t="shared" si="28"/>
        <v>2.2102358862079674</v>
      </c>
      <c r="CL52" s="45">
        <f t="shared" si="29"/>
        <v>1.3181049946743206</v>
      </c>
      <c r="CM52" s="45">
        <f t="shared" si="30"/>
        <v>0.38149667034039902</v>
      </c>
      <c r="CN52" s="45">
        <f t="shared" si="31"/>
        <v>1.1797641137920327</v>
      </c>
      <c r="CO52" s="45">
        <f t="shared" si="32"/>
        <v>2.0718950053256795</v>
      </c>
      <c r="CP52" s="45">
        <f t="shared" si="33"/>
        <v>2.5433111356026602E-2</v>
      </c>
      <c r="CQ52" s="45">
        <f t="shared" si="34"/>
        <v>3.9325470459734425E-2</v>
      </c>
      <c r="CR52" s="45">
        <f t="shared" si="35"/>
        <v>4.6042111229459545E-2</v>
      </c>
      <c r="CS52" s="45">
        <f t="shared" si="52"/>
        <v>61.000768524478431</v>
      </c>
      <c r="CT52" s="45">
        <f t="shared" si="53"/>
        <v>54.490419353888726</v>
      </c>
      <c r="CU52" s="45">
        <f t="shared" si="54"/>
        <v>47.214557539156658</v>
      </c>
      <c r="CV52" s="45">
        <f t="shared" si="36"/>
        <v>2.7992210426053523</v>
      </c>
      <c r="CW52" s="45">
        <f t="shared" si="37"/>
        <v>1.7738410482374745</v>
      </c>
      <c r="CX52" s="45">
        <f t="shared" si="38"/>
        <v>0.62789281241717365</v>
      </c>
      <c r="CY52" s="45">
        <f t="shared" si="39"/>
        <v>0.59077895739464781</v>
      </c>
      <c r="CZ52" s="45">
        <f t="shared" si="40"/>
        <v>1.6161589517625257</v>
      </c>
      <c r="DA52" s="45">
        <f t="shared" si="41"/>
        <v>2.7621071875828265</v>
      </c>
      <c r="DB52" s="45">
        <f t="shared" si="42"/>
        <v>3.9385263826309851E-2</v>
      </c>
      <c r="DC52" s="45">
        <f t="shared" si="43"/>
        <v>5.3871965058750852E-2</v>
      </c>
      <c r="DD52" s="45">
        <f t="shared" si="44"/>
        <v>6.1380159724062813E-2</v>
      </c>
    </row>
    <row r="53" spans="1:108" x14ac:dyDescent="0.2">
      <c r="A53" s="81" t="s">
        <v>43</v>
      </c>
      <c r="B53" s="42" t="s">
        <v>244</v>
      </c>
      <c r="C53" s="43" t="s">
        <v>99</v>
      </c>
      <c r="D53" s="49">
        <v>0</v>
      </c>
      <c r="E53" s="43"/>
      <c r="F53" s="42" t="s">
        <v>103</v>
      </c>
      <c r="G53" s="43"/>
      <c r="H53" s="43"/>
      <c r="I53" s="44">
        <v>42177</v>
      </c>
      <c r="J53" s="50">
        <f t="shared" si="45"/>
        <v>42101</v>
      </c>
      <c r="K53" s="43" t="s">
        <v>215</v>
      </c>
      <c r="L53" s="43">
        <v>2015</v>
      </c>
      <c r="M53" s="43" t="s">
        <v>293</v>
      </c>
      <c r="N53" s="42">
        <v>57</v>
      </c>
      <c r="O53" s="42">
        <v>2.42</v>
      </c>
      <c r="P53" s="42">
        <v>2.19</v>
      </c>
      <c r="Q53" s="9">
        <v>1.45</v>
      </c>
      <c r="R53" s="9">
        <v>5.9999999999999995E-4</v>
      </c>
      <c r="S53" s="43">
        <v>106.46</v>
      </c>
      <c r="T53" s="43">
        <v>421.19200000000001</v>
      </c>
      <c r="U53" s="43">
        <v>379.47800000000001</v>
      </c>
      <c r="V53" s="43">
        <v>338.29</v>
      </c>
      <c r="W53" s="43">
        <v>295.49299999999999</v>
      </c>
      <c r="X53" s="43">
        <v>61</v>
      </c>
      <c r="Y53" s="43">
        <v>46</v>
      </c>
      <c r="Z53" s="43">
        <v>31</v>
      </c>
      <c r="AA53" s="43">
        <v>2.7925999999999997</v>
      </c>
      <c r="AB53" s="43">
        <v>0.39794217096027018</v>
      </c>
      <c r="AC53" s="43">
        <v>2.7819666666666669</v>
      </c>
      <c r="AD53" s="43">
        <v>0.37548988538040251</v>
      </c>
      <c r="AE53" s="43">
        <v>2.8017777777777777</v>
      </c>
      <c r="AF53" s="43">
        <v>0.34337257057345671</v>
      </c>
      <c r="AG53" s="43"/>
      <c r="AH53" s="43"/>
      <c r="AI53" s="43">
        <v>206.447</v>
      </c>
      <c r="AJ53" s="43">
        <v>103.361</v>
      </c>
      <c r="AK53" s="43">
        <v>227.53700000000001</v>
      </c>
      <c r="AL53" s="43">
        <v>103.361</v>
      </c>
      <c r="AM53" s="43"/>
      <c r="AN53" s="43"/>
      <c r="AO53" s="43"/>
      <c r="AP53" s="43">
        <v>103.086</v>
      </c>
      <c r="AQ53" s="43"/>
      <c r="AR53" s="43"/>
      <c r="AS53" s="43"/>
      <c r="AT53" s="43">
        <v>214.745</v>
      </c>
      <c r="AU53" s="43">
        <v>76</v>
      </c>
      <c r="AV53" s="43">
        <v>2.8254800000000002</v>
      </c>
      <c r="AW53" s="43">
        <v>0.30294952572192352</v>
      </c>
      <c r="AX53" s="43"/>
      <c r="AY53" s="43"/>
      <c r="AZ53" s="43"/>
      <c r="BA53" s="43"/>
      <c r="BB53" s="43"/>
      <c r="BC53" s="43"/>
      <c r="BD53" s="43"/>
      <c r="BE53" s="43"/>
      <c r="BF53" s="43"/>
      <c r="BG53" s="43"/>
      <c r="BH53" s="43"/>
      <c r="BI53" s="43"/>
      <c r="BJ53" s="43"/>
      <c r="BK53" s="43"/>
      <c r="BL53" s="43">
        <f t="shared" si="17"/>
        <v>76</v>
      </c>
      <c r="BM53" s="43"/>
      <c r="BN53" s="43">
        <v>1</v>
      </c>
      <c r="BO53" s="43">
        <v>0</v>
      </c>
      <c r="BP53" s="43" t="s">
        <v>220</v>
      </c>
      <c r="BQ53" s="43">
        <v>1</v>
      </c>
      <c r="BR53" s="43">
        <v>0</v>
      </c>
      <c r="BS53" s="43" t="s">
        <v>219</v>
      </c>
      <c r="BT53" s="43">
        <v>1</v>
      </c>
      <c r="BU53" s="45">
        <f t="shared" si="46"/>
        <v>0.9053482000000006</v>
      </c>
      <c r="BV53" s="45">
        <f t="shared" si="47"/>
        <v>-0.40854899999999894</v>
      </c>
      <c r="BW53" s="45">
        <f t="shared" si="48"/>
        <v>-1.7737733000000002</v>
      </c>
      <c r="BX53" s="45">
        <f t="shared" si="18"/>
        <v>0.9053482000000006</v>
      </c>
      <c r="BY53" s="45" t="str">
        <f t="shared" si="19"/>
        <v>0.4</v>
      </c>
      <c r="BZ53" s="45" t="str">
        <f t="shared" si="20"/>
        <v>0.4</v>
      </c>
      <c r="CA53" s="45">
        <f t="shared" si="21"/>
        <v>1.5146517999999993</v>
      </c>
      <c r="CB53" s="45">
        <f t="shared" si="22"/>
        <v>2.02</v>
      </c>
      <c r="CC53" s="45">
        <f t="shared" si="23"/>
        <v>2.02</v>
      </c>
      <c r="CD53" s="45">
        <f t="shared" si="24"/>
        <v>0.10097678666666662</v>
      </c>
      <c r="CE53" s="45">
        <f t="shared" si="25"/>
        <v>6.7333333333333328E-2</v>
      </c>
      <c r="CF53" s="45">
        <f t="shared" si="26"/>
        <v>4.4888888888888888E-2</v>
      </c>
      <c r="CG53" s="45">
        <f t="shared" si="49"/>
        <v>52.176055360760841</v>
      </c>
      <c r="CH53" s="45">
        <f t="shared" si="50"/>
        <v>47.412939097612195</v>
      </c>
      <c r="CI53" s="45">
        <f t="shared" si="51"/>
        <v>42.463752763874879</v>
      </c>
      <c r="CJ53" s="45">
        <f t="shared" si="27"/>
        <v>1.4093287193198334</v>
      </c>
      <c r="CK53" s="45">
        <f t="shared" si="28"/>
        <v>0.65913790787392124</v>
      </c>
      <c r="CL53" s="45">
        <f t="shared" si="29"/>
        <v>-0.12035893968970601</v>
      </c>
      <c r="CM53" s="45">
        <f t="shared" si="30"/>
        <v>1.0106712806801665</v>
      </c>
      <c r="CN53" s="45">
        <f t="shared" si="31"/>
        <v>1.7608620921260787</v>
      </c>
      <c r="CO53" s="45">
        <f t="shared" si="32"/>
        <v>2.5403589396897059</v>
      </c>
      <c r="CP53" s="45">
        <f t="shared" si="33"/>
        <v>6.7378085378677774E-2</v>
      </c>
      <c r="CQ53" s="45">
        <f t="shared" si="34"/>
        <v>5.869540307086929E-2</v>
      </c>
      <c r="CR53" s="45">
        <f t="shared" si="35"/>
        <v>5.6452420881993468E-2</v>
      </c>
      <c r="CS53" s="45">
        <f t="shared" si="52"/>
        <v>50.161923469581566</v>
      </c>
      <c r="CT53" s="45">
        <f t="shared" si="53"/>
        <v>43.4100728646318</v>
      </c>
      <c r="CU53" s="45">
        <f t="shared" si="54"/>
        <v>36.394462727212286</v>
      </c>
      <c r="CV53" s="45">
        <f t="shared" si="36"/>
        <v>1.0921029464590966</v>
      </c>
      <c r="CW53" s="45">
        <f t="shared" si="37"/>
        <v>2.8686476179508702E-2</v>
      </c>
      <c r="CX53" s="45">
        <f t="shared" si="38"/>
        <v>-1.0762721204640648</v>
      </c>
      <c r="CY53" s="45">
        <f t="shared" si="39"/>
        <v>1.3278970535409034</v>
      </c>
      <c r="CZ53" s="45">
        <f t="shared" si="40"/>
        <v>2.3913135238204912</v>
      </c>
      <c r="DA53" s="45">
        <f t="shared" si="41"/>
        <v>3.4962721204640648</v>
      </c>
      <c r="DB53" s="45">
        <f t="shared" si="42"/>
        <v>8.8526470236060223E-2</v>
      </c>
      <c r="DC53" s="45">
        <f t="shared" si="43"/>
        <v>7.9710450794016369E-2</v>
      </c>
      <c r="DD53" s="45">
        <f t="shared" si="44"/>
        <v>7.7694936010312549E-2</v>
      </c>
    </row>
    <row r="54" spans="1:108" x14ac:dyDescent="0.2">
      <c r="A54" s="81" t="s">
        <v>44</v>
      </c>
      <c r="B54" s="42" t="s">
        <v>244</v>
      </c>
      <c r="C54" s="43" t="s">
        <v>99</v>
      </c>
      <c r="D54" s="49">
        <v>0</v>
      </c>
      <c r="E54" s="43"/>
      <c r="F54" s="42" t="s">
        <v>103</v>
      </c>
      <c r="G54" s="43"/>
      <c r="H54" s="43"/>
      <c r="I54" s="44">
        <v>42177</v>
      </c>
      <c r="J54" s="50">
        <f t="shared" si="45"/>
        <v>42081</v>
      </c>
      <c r="K54" s="43" t="s">
        <v>215</v>
      </c>
      <c r="L54" s="43">
        <v>2015</v>
      </c>
      <c r="M54" s="43" t="s">
        <v>293</v>
      </c>
      <c r="N54" s="42">
        <v>59</v>
      </c>
      <c r="O54" s="42">
        <v>2.2200000000000002</v>
      </c>
      <c r="P54" s="42">
        <v>2.0499999999999998</v>
      </c>
      <c r="Q54" s="9">
        <v>1.5</v>
      </c>
      <c r="R54" s="9">
        <v>6.4999999999999997E-4</v>
      </c>
      <c r="S54" s="43">
        <v>100.14</v>
      </c>
      <c r="T54" s="43">
        <v>475.04399999999998</v>
      </c>
      <c r="U54" s="43">
        <v>430.73700000000002</v>
      </c>
      <c r="V54" s="43">
        <v>393.017</v>
      </c>
      <c r="W54" s="43">
        <v>356.54</v>
      </c>
      <c r="X54" s="43">
        <v>81</v>
      </c>
      <c r="Y54" s="43">
        <v>66</v>
      </c>
      <c r="Z54" s="43">
        <v>51</v>
      </c>
      <c r="AA54" s="43">
        <v>2.9773333333333332</v>
      </c>
      <c r="AB54" s="43">
        <v>0.42218186106170447</v>
      </c>
      <c r="AC54" s="43">
        <v>2.7343000000000002</v>
      </c>
      <c r="AD54" s="43">
        <v>0.40566999923072927</v>
      </c>
      <c r="AE54" s="43">
        <v>2.6413555555555561</v>
      </c>
      <c r="AF54" s="43">
        <v>0.37893889862204178</v>
      </c>
      <c r="AG54" s="43"/>
      <c r="AH54" s="43"/>
      <c r="AI54" s="43">
        <v>207.43299999999999</v>
      </c>
      <c r="AJ54" s="43">
        <v>111.167</v>
      </c>
      <c r="AK54" s="43">
        <v>229.673</v>
      </c>
      <c r="AL54" s="43">
        <v>111.167</v>
      </c>
      <c r="AM54" s="43"/>
      <c r="AN54" s="43"/>
      <c r="AO54" s="43"/>
      <c r="AP54" s="43">
        <v>96.265999999999991</v>
      </c>
      <c r="AQ54" s="43"/>
      <c r="AR54" s="43"/>
      <c r="AS54" s="43"/>
      <c r="AT54" s="43">
        <v>267.61099999999999</v>
      </c>
      <c r="AU54" s="43">
        <v>96</v>
      </c>
      <c r="AV54" s="43">
        <v>2.7908105263157896</v>
      </c>
      <c r="AW54" s="43">
        <v>0.38664853727561888</v>
      </c>
      <c r="AX54" s="43"/>
      <c r="AY54" s="43"/>
      <c r="AZ54" s="43"/>
      <c r="BA54" s="43"/>
      <c r="BB54" s="43"/>
      <c r="BC54" s="43"/>
      <c r="BD54" s="43"/>
      <c r="BE54" s="43"/>
      <c r="BF54" s="43"/>
      <c r="BG54" s="43"/>
      <c r="BH54" s="43"/>
      <c r="BI54" s="43"/>
      <c r="BJ54" s="43"/>
      <c r="BK54" s="43"/>
      <c r="BL54" s="43">
        <f t="shared" si="17"/>
        <v>96</v>
      </c>
      <c r="BM54" s="43"/>
      <c r="BN54" s="43">
        <v>1</v>
      </c>
      <c r="BO54" s="43">
        <v>0</v>
      </c>
      <c r="BP54" s="43" t="s">
        <v>220</v>
      </c>
      <c r="BQ54" s="43">
        <v>1</v>
      </c>
      <c r="BR54" s="43">
        <v>0</v>
      </c>
      <c r="BS54" s="43" t="s">
        <v>219</v>
      </c>
      <c r="BT54" s="43">
        <v>1</v>
      </c>
      <c r="BU54" s="45">
        <f t="shared" si="46"/>
        <v>2.5405103000000011</v>
      </c>
      <c r="BV54" s="45">
        <f t="shared" si="47"/>
        <v>1.3372422999999998</v>
      </c>
      <c r="BW54" s="45">
        <f t="shared" si="48"/>
        <v>0.1736260000000005</v>
      </c>
      <c r="BX54" s="45">
        <f t="shared" si="18"/>
        <v>2.5405103000000011</v>
      </c>
      <c r="BY54" s="45">
        <f t="shared" si="19"/>
        <v>1.3372422999999998</v>
      </c>
      <c r="BZ54" s="45" t="str">
        <f t="shared" si="20"/>
        <v>0.4</v>
      </c>
      <c r="CA54" s="45">
        <f t="shared" si="21"/>
        <v>-0.32051030000000091</v>
      </c>
      <c r="CB54" s="45">
        <f t="shared" si="22"/>
        <v>0.88275770000000042</v>
      </c>
      <c r="CC54" s="45">
        <f t="shared" si="23"/>
        <v>1.8200000000000003</v>
      </c>
      <c r="CD54" s="45">
        <f t="shared" si="24"/>
        <v>-2.1367353333333394E-2</v>
      </c>
      <c r="CE54" s="45">
        <f t="shared" si="25"/>
        <v>2.9425256666666681E-2</v>
      </c>
      <c r="CF54" s="45">
        <f t="shared" si="26"/>
        <v>4.044444444444445E-2</v>
      </c>
      <c r="CG54" s="45">
        <f t="shared" si="49"/>
        <v>54.56985786974974</v>
      </c>
      <c r="CH54" s="45">
        <f t="shared" si="50"/>
        <v>50.798332802535981</v>
      </c>
      <c r="CI54" s="45">
        <f t="shared" si="51"/>
        <v>47.151092084700451</v>
      </c>
      <c r="CJ54" s="45">
        <f t="shared" si="27"/>
        <v>1.7863526144855841</v>
      </c>
      <c r="CK54" s="45">
        <f t="shared" si="28"/>
        <v>1.1923374163994174</v>
      </c>
      <c r="CL54" s="45">
        <f t="shared" si="29"/>
        <v>0.61789700334032105</v>
      </c>
      <c r="CM54" s="45">
        <f t="shared" si="30"/>
        <v>0.43364738551441606</v>
      </c>
      <c r="CN54" s="45">
        <f t="shared" si="31"/>
        <v>1.0276625836005828</v>
      </c>
      <c r="CO54" s="45">
        <f t="shared" si="32"/>
        <v>1.6021029966596791</v>
      </c>
      <c r="CP54" s="45">
        <f t="shared" si="33"/>
        <v>2.8909825700961071E-2</v>
      </c>
      <c r="CQ54" s="45">
        <f t="shared" si="34"/>
        <v>3.425541945335276E-2</v>
      </c>
      <c r="CR54" s="45">
        <f t="shared" si="35"/>
        <v>3.5602288814659537E-2</v>
      </c>
      <c r="CS54" s="45">
        <f t="shared" si="52"/>
        <v>52.373685774370372</v>
      </c>
      <c r="CT54" s="45">
        <f t="shared" si="53"/>
        <v>46.732487485369774</v>
      </c>
      <c r="CU54" s="45">
        <f t="shared" si="54"/>
        <v>41.277185523867267</v>
      </c>
      <c r="CV54" s="45">
        <f t="shared" si="36"/>
        <v>1.4404555094633347</v>
      </c>
      <c r="CW54" s="45">
        <f t="shared" si="37"/>
        <v>0.5519667789457392</v>
      </c>
      <c r="CX54" s="45">
        <f t="shared" si="38"/>
        <v>-0.30724327999090484</v>
      </c>
      <c r="CY54" s="45">
        <f t="shared" si="39"/>
        <v>0.77954449053666552</v>
      </c>
      <c r="CZ54" s="45">
        <f t="shared" si="40"/>
        <v>1.668033221054261</v>
      </c>
      <c r="DA54" s="45">
        <f t="shared" si="41"/>
        <v>2.527243279990905</v>
      </c>
      <c r="DB54" s="45">
        <f t="shared" si="42"/>
        <v>5.1969632702444368E-2</v>
      </c>
      <c r="DC54" s="45">
        <f t="shared" si="43"/>
        <v>5.5601107368475365E-2</v>
      </c>
      <c r="DD54" s="45">
        <f t="shared" si="44"/>
        <v>5.6160961777575666E-2</v>
      </c>
    </row>
    <row r="55" spans="1:108" x14ac:dyDescent="0.2">
      <c r="A55" s="57" t="s">
        <v>45</v>
      </c>
      <c r="B55" s="42" t="s">
        <v>244</v>
      </c>
      <c r="C55" s="43" t="s">
        <v>99</v>
      </c>
      <c r="D55" s="49">
        <v>0</v>
      </c>
      <c r="E55" s="43"/>
      <c r="F55" s="42" t="s">
        <v>103</v>
      </c>
      <c r="G55" s="43"/>
      <c r="H55" s="43"/>
      <c r="I55" s="44">
        <v>42177</v>
      </c>
      <c r="J55" s="50"/>
      <c r="K55" s="43" t="s">
        <v>215</v>
      </c>
      <c r="L55" s="43">
        <v>2015</v>
      </c>
      <c r="M55" s="43" t="s">
        <v>293</v>
      </c>
      <c r="N55" s="42">
        <v>44</v>
      </c>
      <c r="O55" s="42">
        <v>0.86</v>
      </c>
      <c r="P55" s="42">
        <v>0.79</v>
      </c>
      <c r="Q55" s="9">
        <v>1.3</v>
      </c>
      <c r="R55" s="9">
        <v>5.1000000000000004E-4</v>
      </c>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t="s">
        <v>241</v>
      </c>
      <c r="BN55" s="43">
        <v>1</v>
      </c>
      <c r="BO55" s="43">
        <v>0</v>
      </c>
      <c r="BP55" s="43" t="s">
        <v>220</v>
      </c>
      <c r="BQ55" s="43">
        <v>0</v>
      </c>
      <c r="BR55" s="43">
        <v>0</v>
      </c>
      <c r="BS55" s="43" t="s">
        <v>219</v>
      </c>
      <c r="BT55" s="43">
        <v>1</v>
      </c>
    </row>
    <row r="56" spans="1:108" x14ac:dyDescent="0.2">
      <c r="A56" s="82" t="s">
        <v>7</v>
      </c>
      <c r="B56" s="42" t="s">
        <v>244</v>
      </c>
      <c r="C56" s="43" t="s">
        <v>99</v>
      </c>
      <c r="D56" s="49">
        <v>0</v>
      </c>
      <c r="E56" s="43"/>
      <c r="F56" s="42" t="s">
        <v>100</v>
      </c>
      <c r="G56" s="43"/>
      <c r="H56" s="43"/>
      <c r="I56" s="44">
        <v>42178</v>
      </c>
      <c r="J56" s="50">
        <f t="shared" ref="J56:J66" si="55">I56-BL56</f>
        <v>42095</v>
      </c>
      <c r="K56" s="43" t="s">
        <v>215</v>
      </c>
      <c r="L56" s="43">
        <v>2015</v>
      </c>
      <c r="M56" s="43" t="s">
        <v>293</v>
      </c>
      <c r="N56" s="42">
        <v>63</v>
      </c>
      <c r="O56" s="42">
        <v>2.39</v>
      </c>
      <c r="P56" s="42">
        <v>2.2799999999999998</v>
      </c>
      <c r="Q56" s="9">
        <v>1.45</v>
      </c>
      <c r="R56" s="9">
        <v>6.9999999999999999E-4</v>
      </c>
      <c r="S56" s="43">
        <v>105.7</v>
      </c>
      <c r="T56" s="43">
        <v>423.18400000000003</v>
      </c>
      <c r="U56" s="43">
        <v>387.67200000000003</v>
      </c>
      <c r="V56" s="43">
        <v>350.84399999999999</v>
      </c>
      <c r="W56" s="43">
        <v>309.83100000000002</v>
      </c>
      <c r="X56" s="43">
        <v>68</v>
      </c>
      <c r="Y56" s="43">
        <v>53</v>
      </c>
      <c r="Z56" s="43">
        <v>38</v>
      </c>
      <c r="AA56" s="43">
        <v>2.3439333333333332</v>
      </c>
      <c r="AB56" s="43">
        <v>0.22731647752061657</v>
      </c>
      <c r="AC56" s="43">
        <v>2.3907999999999996</v>
      </c>
      <c r="AD56" s="43">
        <v>0.23964476583706862</v>
      </c>
      <c r="AE56" s="43">
        <v>2.5188888888888887</v>
      </c>
      <c r="AF56" s="43">
        <v>0.32019661731095</v>
      </c>
      <c r="AG56" s="43"/>
      <c r="AH56" s="43"/>
      <c r="AI56" s="43">
        <v>203.53</v>
      </c>
      <c r="AJ56" s="43">
        <v>103.691</v>
      </c>
      <c r="AK56" s="43">
        <v>223.976</v>
      </c>
      <c r="AL56" s="43">
        <v>103.691</v>
      </c>
      <c r="AM56" s="43"/>
      <c r="AN56" s="43"/>
      <c r="AO56" s="43"/>
      <c r="AP56" s="43">
        <v>99.838999999999999</v>
      </c>
      <c r="AQ56" s="43"/>
      <c r="AR56" s="43"/>
      <c r="AS56" s="43"/>
      <c r="AT56" s="43">
        <v>219.65400000000002</v>
      </c>
      <c r="AU56" s="43">
        <v>83</v>
      </c>
      <c r="AV56" s="43">
        <v>2.6419634146341466</v>
      </c>
      <c r="AW56" s="43">
        <v>0.31949854402272587</v>
      </c>
      <c r="AX56" s="43"/>
      <c r="AY56" s="43"/>
      <c r="AZ56" s="43"/>
      <c r="BA56" s="43"/>
      <c r="BB56" s="43"/>
      <c r="BC56" s="43"/>
      <c r="BD56" s="43"/>
      <c r="BE56" s="43"/>
      <c r="BF56" s="43"/>
      <c r="BG56" s="43"/>
      <c r="BH56" s="43"/>
      <c r="BI56" s="43"/>
      <c r="BJ56" s="43"/>
      <c r="BK56" s="43"/>
      <c r="BL56" s="43">
        <f t="shared" si="17"/>
        <v>83</v>
      </c>
      <c r="BM56" s="43"/>
      <c r="BN56" s="43">
        <v>1</v>
      </c>
      <c r="BO56" s="43">
        <v>0</v>
      </c>
      <c r="BP56" s="43" t="s">
        <v>220</v>
      </c>
      <c r="BQ56" s="43">
        <v>1</v>
      </c>
      <c r="BR56" s="43">
        <v>0</v>
      </c>
      <c r="BS56" s="43" t="s">
        <v>219</v>
      </c>
      <c r="BT56" s="43">
        <v>1</v>
      </c>
      <c r="BU56" s="45">
        <f t="shared" ref="BU56:BU66" si="56">0.0319*U56-11.2</f>
        <v>1.1667368000000007</v>
      </c>
      <c r="BV56" s="45">
        <f t="shared" ref="BV56:BV66" si="57">0.0319*V56-11.2</f>
        <v>-8.0764000000002056E-3</v>
      </c>
      <c r="BW56" s="45">
        <f t="shared" ref="BW56:BW66" si="58">0.0319*W56-11.2</f>
        <v>-1.3163910999999988</v>
      </c>
      <c r="BX56" s="45">
        <f t="shared" si="18"/>
        <v>1.1667368000000007</v>
      </c>
      <c r="BY56" s="45" t="str">
        <f t="shared" si="19"/>
        <v>0.4</v>
      </c>
      <c r="BZ56" s="45" t="str">
        <f t="shared" si="20"/>
        <v>0.4</v>
      </c>
      <c r="CA56" s="45">
        <f t="shared" si="21"/>
        <v>1.2232631999999994</v>
      </c>
      <c r="CB56" s="45">
        <f t="shared" si="22"/>
        <v>1.9900000000000002</v>
      </c>
      <c r="CC56" s="45">
        <f t="shared" si="23"/>
        <v>1.9900000000000002</v>
      </c>
      <c r="CD56" s="45">
        <f t="shared" si="24"/>
        <v>8.1550879999999965E-2</v>
      </c>
      <c r="CE56" s="45">
        <f t="shared" si="25"/>
        <v>6.6333333333333341E-2</v>
      </c>
      <c r="CF56" s="45">
        <f t="shared" si="26"/>
        <v>4.4222222222222225E-2</v>
      </c>
      <c r="CG56" s="45">
        <f t="shared" ref="CG56:CG66" si="59">$N56+(U56-$T56)*($N56-32)*($T56-205.01)^-1</f>
        <v>57.95415585725155</v>
      </c>
      <c r="CH56" s="45">
        <f t="shared" ref="CH56:CH66" si="60">$N56+(V56-$T56)*($N56-32)*($T56-205.01)^-1</f>
        <v>52.721323347419947</v>
      </c>
      <c r="CI56" s="45">
        <f t="shared" ref="CI56:CI66" si="61">$N56+(W56-$T56)*($N56-32)*($T56-205.01)^-1</f>
        <v>46.893850779652936</v>
      </c>
      <c r="CJ56" s="45">
        <f t="shared" si="27"/>
        <v>2.3193795475171202</v>
      </c>
      <c r="CK56" s="45">
        <f t="shared" si="28"/>
        <v>1.4952084272186417</v>
      </c>
      <c r="CL56" s="45">
        <f t="shared" si="29"/>
        <v>0.57738149779533732</v>
      </c>
      <c r="CM56" s="45">
        <f t="shared" si="30"/>
        <v>7.0620452482879958E-2</v>
      </c>
      <c r="CN56" s="45">
        <f t="shared" si="31"/>
        <v>0.89479157278135846</v>
      </c>
      <c r="CO56" s="45">
        <f t="shared" si="32"/>
        <v>1.8126185022046628</v>
      </c>
      <c r="CP56" s="45">
        <f t="shared" si="33"/>
        <v>4.7080301655253306E-3</v>
      </c>
      <c r="CQ56" s="45">
        <f t="shared" si="34"/>
        <v>2.9826385759378616E-2</v>
      </c>
      <c r="CR56" s="45">
        <f t="shared" si="35"/>
        <v>4.028041116010362E-2</v>
      </c>
      <c r="CS56" s="45">
        <f t="shared" ref="CS56:CS66" si="62">-12.045+($N56+12.045)*$T56^-1*U56</f>
        <v>56.70250756172257</v>
      </c>
      <c r="CT56" s="45">
        <f t="shared" ref="CT56:CT66" si="63">-12.045+($N56+12.045)*$T56^-1*V56</f>
        <v>50.171643304094673</v>
      </c>
      <c r="CU56" s="45">
        <f t="shared" ref="CU56:CU66" si="64">-12.045+($N56+12.045)*$T56^-1*W56</f>
        <v>42.898635380827258</v>
      </c>
      <c r="CV56" s="45">
        <f t="shared" si="36"/>
        <v>2.1222449409713056</v>
      </c>
      <c r="CW56" s="45">
        <f t="shared" si="37"/>
        <v>1.0936338203949116</v>
      </c>
      <c r="CX56" s="45">
        <f t="shared" si="38"/>
        <v>-5.1864927519706505E-2</v>
      </c>
      <c r="CY56" s="45">
        <f t="shared" si="39"/>
        <v>0.26775505902869456</v>
      </c>
      <c r="CZ56" s="45">
        <f t="shared" si="40"/>
        <v>1.2963661796050885</v>
      </c>
      <c r="DA56" s="45">
        <f t="shared" si="41"/>
        <v>2.4418649275197066</v>
      </c>
      <c r="DB56" s="45">
        <f t="shared" si="42"/>
        <v>1.7850337268579639E-2</v>
      </c>
      <c r="DC56" s="45">
        <f t="shared" si="43"/>
        <v>4.3212205986836283E-2</v>
      </c>
      <c r="DD56" s="45">
        <f t="shared" si="44"/>
        <v>5.4263665055993483E-2</v>
      </c>
    </row>
    <row r="57" spans="1:108" x14ac:dyDescent="0.2">
      <c r="A57" s="82" t="s">
        <v>8</v>
      </c>
      <c r="B57" s="42" t="s">
        <v>244</v>
      </c>
      <c r="C57" s="43" t="s">
        <v>99</v>
      </c>
      <c r="D57" s="49">
        <v>0</v>
      </c>
      <c r="E57" s="43"/>
      <c r="F57" s="42" t="s">
        <v>100</v>
      </c>
      <c r="G57" s="43"/>
      <c r="H57" s="43"/>
      <c r="I57" s="44">
        <v>42178</v>
      </c>
      <c r="J57" s="50">
        <f t="shared" si="55"/>
        <v>42123</v>
      </c>
      <c r="K57" s="43" t="s">
        <v>215</v>
      </c>
      <c r="L57" s="43">
        <v>2015</v>
      </c>
      <c r="M57" s="43" t="s">
        <v>293</v>
      </c>
      <c r="N57" s="42">
        <v>47</v>
      </c>
      <c r="O57" s="42">
        <v>0.98</v>
      </c>
      <c r="P57" s="42">
        <v>0.88</v>
      </c>
      <c r="Q57" s="9">
        <v>1.25</v>
      </c>
      <c r="R57" s="9">
        <v>4.2999999999999999E-4</v>
      </c>
      <c r="S57" s="43">
        <v>101.61</v>
      </c>
      <c r="T57" s="43">
        <v>367.39100000000002</v>
      </c>
      <c r="U57" s="43">
        <v>325.738</v>
      </c>
      <c r="V57" s="43">
        <v>282.065</v>
      </c>
      <c r="W57" s="43">
        <v>234.733</v>
      </c>
      <c r="X57" s="43">
        <v>40</v>
      </c>
      <c r="Y57" s="43">
        <v>25</v>
      </c>
      <c r="Z57" s="43">
        <v>10</v>
      </c>
      <c r="AA57" s="43">
        <v>2.8491333333333331</v>
      </c>
      <c r="AB57" s="43">
        <v>0.24384915321528089</v>
      </c>
      <c r="AC57" s="43">
        <v>2.8697000000000008</v>
      </c>
      <c r="AD57" s="43">
        <v>0.2392499990991965</v>
      </c>
      <c r="AE57" s="43">
        <v>2.9787333333333339</v>
      </c>
      <c r="AF57" s="43">
        <v>0.31906777564420585</v>
      </c>
      <c r="AG57" s="43"/>
      <c r="AH57" s="43"/>
      <c r="AI57" s="43">
        <v>202.69800000000001</v>
      </c>
      <c r="AJ57" s="43">
        <v>104.613</v>
      </c>
      <c r="AK57" s="43">
        <v>224.99299999999999</v>
      </c>
      <c r="AL57" s="43">
        <v>104.613</v>
      </c>
      <c r="AM57" s="43"/>
      <c r="AN57" s="43"/>
      <c r="AO57" s="43"/>
      <c r="AP57" s="43">
        <v>98.085000000000008</v>
      </c>
      <c r="AQ57" s="43"/>
      <c r="AR57" s="43"/>
      <c r="AS57" s="43"/>
      <c r="AT57" s="43">
        <v>164.69300000000001</v>
      </c>
      <c r="AU57" s="43">
        <v>55</v>
      </c>
      <c r="AV57" s="43">
        <v>3.0125185185185193</v>
      </c>
      <c r="AW57" s="43">
        <v>0.31592295100442008</v>
      </c>
      <c r="AX57" s="43"/>
      <c r="AY57" s="43"/>
      <c r="AZ57" s="43"/>
      <c r="BA57" s="43"/>
      <c r="BB57" s="43"/>
      <c r="BC57" s="43"/>
      <c r="BD57" s="43"/>
      <c r="BE57" s="43"/>
      <c r="BF57" s="43"/>
      <c r="BG57" s="43"/>
      <c r="BH57" s="43"/>
      <c r="BI57" s="43"/>
      <c r="BJ57" s="43"/>
      <c r="BK57" s="43"/>
      <c r="BL57" s="43">
        <f t="shared" si="17"/>
        <v>55</v>
      </c>
      <c r="BM57" s="43"/>
      <c r="BN57" s="43">
        <v>1</v>
      </c>
      <c r="BO57" s="43">
        <v>0</v>
      </c>
      <c r="BP57" s="43" t="s">
        <v>220</v>
      </c>
      <c r="BQ57" s="43">
        <v>1</v>
      </c>
      <c r="BR57" s="43">
        <v>0</v>
      </c>
      <c r="BS57" s="43" t="s">
        <v>219</v>
      </c>
      <c r="BT57" s="43">
        <v>1</v>
      </c>
      <c r="BU57" s="45">
        <f t="shared" si="56"/>
        <v>-0.80895779999999995</v>
      </c>
      <c r="BV57" s="45">
        <f t="shared" si="57"/>
        <v>-2.2021265000000003</v>
      </c>
      <c r="BW57" s="45">
        <f t="shared" si="58"/>
        <v>-3.7120172999999994</v>
      </c>
      <c r="BX57" s="45" t="str">
        <f t="shared" si="18"/>
        <v>0.4</v>
      </c>
      <c r="BY57" s="45" t="str">
        <f t="shared" si="19"/>
        <v>0.4</v>
      </c>
      <c r="BZ57" s="45" t="str">
        <f t="shared" si="20"/>
        <v>0.4</v>
      </c>
      <c r="CA57" s="45">
        <f t="shared" si="21"/>
        <v>0.57999999999999996</v>
      </c>
      <c r="CB57" s="45">
        <f t="shared" si="22"/>
        <v>0.57999999999999996</v>
      </c>
      <c r="CC57" s="45">
        <f t="shared" si="23"/>
        <v>0.57999999999999996</v>
      </c>
      <c r="CD57" s="45">
        <f t="shared" si="24"/>
        <v>3.8666666666666662E-2</v>
      </c>
      <c r="CE57" s="45">
        <f t="shared" si="25"/>
        <v>1.9333333333333331E-2</v>
      </c>
      <c r="CF57" s="45">
        <f t="shared" si="26"/>
        <v>1.2888888888888887E-2</v>
      </c>
      <c r="CG57" s="45">
        <f t="shared" si="59"/>
        <v>43.152289984665693</v>
      </c>
      <c r="CH57" s="45">
        <f t="shared" si="60"/>
        <v>39.117981783583055</v>
      </c>
      <c r="CI57" s="45">
        <f t="shared" si="61"/>
        <v>34.745672215345394</v>
      </c>
      <c r="CJ57" s="45">
        <f t="shared" si="27"/>
        <v>-1.1914327415152748E-2</v>
      </c>
      <c r="CK57" s="45">
        <f t="shared" si="28"/>
        <v>-0.64731786908566846</v>
      </c>
      <c r="CL57" s="45">
        <f t="shared" si="29"/>
        <v>-1.3359566260831004</v>
      </c>
      <c r="CM57" s="45">
        <f t="shared" si="30"/>
        <v>0.99191432741515273</v>
      </c>
      <c r="CN57" s="45">
        <f t="shared" si="31"/>
        <v>1.6273178690856684</v>
      </c>
      <c r="CO57" s="45">
        <f t="shared" si="32"/>
        <v>2.3159566260831004</v>
      </c>
      <c r="CP57" s="45">
        <f t="shared" si="33"/>
        <v>6.6127621827676855E-2</v>
      </c>
      <c r="CQ57" s="45">
        <f t="shared" si="34"/>
        <v>5.4243928969522279E-2</v>
      </c>
      <c r="CR57" s="45">
        <f t="shared" si="35"/>
        <v>5.1465702801846674E-2</v>
      </c>
      <c r="CS57" s="45">
        <f t="shared" si="62"/>
        <v>40.305765832587078</v>
      </c>
      <c r="CT57" s="45">
        <f t="shared" si="63"/>
        <v>33.286888709848633</v>
      </c>
      <c r="CU57" s="45">
        <f t="shared" si="64"/>
        <v>25.679957837834891</v>
      </c>
      <c r="CV57" s="45">
        <f t="shared" si="36"/>
        <v>-0.4602418813675353</v>
      </c>
      <c r="CW57" s="45">
        <f t="shared" si="37"/>
        <v>-1.5657150281988397</v>
      </c>
      <c r="CX57" s="45">
        <f t="shared" si="38"/>
        <v>-2.763806640541004</v>
      </c>
      <c r="CY57" s="45">
        <f t="shared" si="39"/>
        <v>1.4402418813675353</v>
      </c>
      <c r="CZ57" s="45">
        <f t="shared" si="40"/>
        <v>2.5457150281988397</v>
      </c>
      <c r="DA57" s="45">
        <f t="shared" si="41"/>
        <v>3.743806640541004</v>
      </c>
      <c r="DB57" s="45">
        <f t="shared" si="42"/>
        <v>9.6016125424502358E-2</v>
      </c>
      <c r="DC57" s="45">
        <f t="shared" si="43"/>
        <v>8.4857167606627995E-2</v>
      </c>
      <c r="DD57" s="45">
        <f t="shared" si="44"/>
        <v>8.3195703123133416E-2</v>
      </c>
    </row>
    <row r="58" spans="1:108" x14ac:dyDescent="0.2">
      <c r="A58" s="82" t="s">
        <v>9</v>
      </c>
      <c r="B58" s="42" t="s">
        <v>244</v>
      </c>
      <c r="C58" s="43" t="s">
        <v>99</v>
      </c>
      <c r="D58" s="49">
        <v>0</v>
      </c>
      <c r="E58" s="43"/>
      <c r="F58" s="42" t="s">
        <v>100</v>
      </c>
      <c r="G58" s="43"/>
      <c r="H58" s="43"/>
      <c r="I58" s="44">
        <v>42178</v>
      </c>
      <c r="J58" s="50">
        <f t="shared" si="55"/>
        <v>42100</v>
      </c>
      <c r="K58" s="43" t="s">
        <v>215</v>
      </c>
      <c r="L58" s="43">
        <v>2015</v>
      </c>
      <c r="M58" s="43" t="s">
        <v>293</v>
      </c>
      <c r="N58" s="42">
        <v>48</v>
      </c>
      <c r="O58" s="42">
        <v>1.19</v>
      </c>
      <c r="P58" s="42">
        <v>1.17</v>
      </c>
      <c r="Q58" s="9">
        <v>1.4</v>
      </c>
      <c r="R58" s="9">
        <v>5.4000000000000001E-4</v>
      </c>
      <c r="S58" s="43">
        <v>105.09</v>
      </c>
      <c r="T58" s="43">
        <v>439.904</v>
      </c>
      <c r="U58" s="43">
        <v>402.51299999999998</v>
      </c>
      <c r="V58" s="43">
        <v>356.93799999999999</v>
      </c>
      <c r="W58" s="43">
        <v>313.90300000000002</v>
      </c>
      <c r="X58" s="43">
        <v>63</v>
      </c>
      <c r="Y58" s="43">
        <v>48</v>
      </c>
      <c r="Z58" s="43">
        <v>33</v>
      </c>
      <c r="AA58" s="43">
        <v>2.5484</v>
      </c>
      <c r="AB58" s="43">
        <v>0.23227594426826531</v>
      </c>
      <c r="AC58" s="43">
        <v>2.7890666666666659</v>
      </c>
      <c r="AD58" s="43">
        <v>0.38937872117740202</v>
      </c>
      <c r="AE58" s="43">
        <v>2.8034222222222214</v>
      </c>
      <c r="AF58" s="43">
        <v>0.37201114895860132</v>
      </c>
      <c r="AG58" s="43"/>
      <c r="AH58" s="43"/>
      <c r="AI58" s="43">
        <v>206.751</v>
      </c>
      <c r="AJ58" s="43">
        <v>104.51300000000001</v>
      </c>
      <c r="AK58" s="43">
        <v>230.40799999999999</v>
      </c>
      <c r="AL58" s="43">
        <v>104.51300000000001</v>
      </c>
      <c r="AM58" s="43"/>
      <c r="AN58" s="43"/>
      <c r="AO58" s="43"/>
      <c r="AP58" s="43">
        <v>102.238</v>
      </c>
      <c r="AQ58" s="43"/>
      <c r="AR58" s="43"/>
      <c r="AS58" s="43"/>
      <c r="AT58" s="43">
        <v>233.15299999999999</v>
      </c>
      <c r="AU58" s="43">
        <v>78</v>
      </c>
      <c r="AV58" s="43">
        <v>2.9956103896103903</v>
      </c>
      <c r="AW58" s="43">
        <v>0.4181506325112731</v>
      </c>
      <c r="AX58" s="43"/>
      <c r="AY58" s="43"/>
      <c r="AZ58" s="43"/>
      <c r="BA58" s="43"/>
      <c r="BB58" s="43"/>
      <c r="BC58" s="43"/>
      <c r="BD58" s="43"/>
      <c r="BE58" s="43"/>
      <c r="BF58" s="43"/>
      <c r="BG58" s="43"/>
      <c r="BH58" s="43"/>
      <c r="BI58" s="43"/>
      <c r="BJ58" s="43"/>
      <c r="BK58" s="43"/>
      <c r="BL58" s="43">
        <f t="shared" si="17"/>
        <v>78</v>
      </c>
      <c r="BM58" s="43"/>
      <c r="BN58" s="43">
        <v>1</v>
      </c>
      <c r="BO58" s="43">
        <v>0</v>
      </c>
      <c r="BP58" s="43" t="s">
        <v>220</v>
      </c>
      <c r="BQ58" s="43">
        <v>1</v>
      </c>
      <c r="BR58" s="43">
        <v>0</v>
      </c>
      <c r="BS58" s="43" t="s">
        <v>219</v>
      </c>
      <c r="BT58" s="43">
        <v>1</v>
      </c>
      <c r="BU58" s="45">
        <f t="shared" si="56"/>
        <v>1.6401646999999997</v>
      </c>
      <c r="BV58" s="45">
        <f t="shared" si="57"/>
        <v>0.18632219999999933</v>
      </c>
      <c r="BW58" s="45">
        <f t="shared" si="58"/>
        <v>-1.1864942999999997</v>
      </c>
      <c r="BX58" s="45">
        <f t="shared" si="18"/>
        <v>1.6401646999999997</v>
      </c>
      <c r="BY58" s="45" t="str">
        <f t="shared" si="19"/>
        <v>0.4</v>
      </c>
      <c r="BZ58" s="45" t="str">
        <f t="shared" si="20"/>
        <v>0.4</v>
      </c>
      <c r="CA58" s="45">
        <f t="shared" si="21"/>
        <v>-0.45016469999999975</v>
      </c>
      <c r="CB58" s="45">
        <f t="shared" si="22"/>
        <v>0.78999999999999992</v>
      </c>
      <c r="CC58" s="45">
        <f t="shared" si="23"/>
        <v>0.78999999999999992</v>
      </c>
      <c r="CD58" s="45">
        <f t="shared" si="24"/>
        <v>-3.0010979999999982E-2</v>
      </c>
      <c r="CE58" s="45">
        <f t="shared" si="25"/>
        <v>2.633333333333333E-2</v>
      </c>
      <c r="CF58" s="45">
        <f t="shared" si="26"/>
        <v>1.7555555555555553E-2</v>
      </c>
      <c r="CG58" s="45">
        <f t="shared" si="59"/>
        <v>45.453080964179584</v>
      </c>
      <c r="CH58" s="45">
        <f t="shared" si="60"/>
        <v>42.348701967696066</v>
      </c>
      <c r="CI58" s="45">
        <f t="shared" si="61"/>
        <v>39.417337181877784</v>
      </c>
      <c r="CJ58" s="45">
        <f t="shared" si="27"/>
        <v>0.35046025185828444</v>
      </c>
      <c r="CK58" s="45">
        <f t="shared" si="28"/>
        <v>-0.1384794400878695</v>
      </c>
      <c r="CL58" s="45">
        <f t="shared" si="29"/>
        <v>-0.60016939385424894</v>
      </c>
      <c r="CM58" s="45">
        <f t="shared" si="30"/>
        <v>0.8395397481417155</v>
      </c>
      <c r="CN58" s="45">
        <f t="shared" si="31"/>
        <v>1.3284794400878694</v>
      </c>
      <c r="CO58" s="45">
        <f t="shared" si="32"/>
        <v>1.7901693938542489</v>
      </c>
      <c r="CP58" s="45">
        <f t="shared" si="33"/>
        <v>5.5969316542781034E-2</v>
      </c>
      <c r="CQ58" s="45">
        <f t="shared" si="34"/>
        <v>4.4282648002928984E-2</v>
      </c>
      <c r="CR58" s="45">
        <f t="shared" si="35"/>
        <v>3.9781542085649976E-2</v>
      </c>
      <c r="CS58" s="45">
        <f t="shared" si="62"/>
        <v>42.896289656379565</v>
      </c>
      <c r="CT58" s="45">
        <f t="shared" si="63"/>
        <v>36.675498586055134</v>
      </c>
      <c r="CU58" s="45">
        <f t="shared" si="64"/>
        <v>30.801406568251252</v>
      </c>
      <c r="CV58" s="45">
        <f t="shared" si="36"/>
        <v>-5.2234379120218222E-2</v>
      </c>
      <c r="CW58" s="45">
        <f t="shared" si="37"/>
        <v>-1.0320089726963158</v>
      </c>
      <c r="CX58" s="45">
        <f t="shared" si="38"/>
        <v>-1.9571784655004274</v>
      </c>
      <c r="CY58" s="45">
        <f t="shared" si="39"/>
        <v>1.2422343791202182</v>
      </c>
      <c r="CZ58" s="45">
        <f t="shared" si="40"/>
        <v>2.2220089726963157</v>
      </c>
      <c r="DA58" s="45">
        <f t="shared" si="41"/>
        <v>3.1471784655004273</v>
      </c>
      <c r="DB58" s="45">
        <f t="shared" si="42"/>
        <v>8.2815625274681212E-2</v>
      </c>
      <c r="DC58" s="45">
        <f t="shared" si="43"/>
        <v>7.4066965756543854E-2</v>
      </c>
      <c r="DD58" s="45">
        <f t="shared" si="44"/>
        <v>6.9937299233342826E-2</v>
      </c>
    </row>
    <row r="59" spans="1:108" x14ac:dyDescent="0.2">
      <c r="A59" s="82" t="s">
        <v>10</v>
      </c>
      <c r="B59" s="42" t="s">
        <v>244</v>
      </c>
      <c r="C59" s="43" t="s">
        <v>99</v>
      </c>
      <c r="D59" s="49">
        <v>0</v>
      </c>
      <c r="E59" s="43"/>
      <c r="F59" s="42" t="s">
        <v>100</v>
      </c>
      <c r="G59" s="43"/>
      <c r="H59" s="43"/>
      <c r="I59" s="44">
        <v>42178</v>
      </c>
      <c r="J59" s="50">
        <f t="shared" si="55"/>
        <v>42091</v>
      </c>
      <c r="K59" s="43" t="s">
        <v>215</v>
      </c>
      <c r="L59" s="43">
        <v>2015</v>
      </c>
      <c r="M59" s="43" t="s">
        <v>293</v>
      </c>
      <c r="N59" s="42">
        <v>67</v>
      </c>
      <c r="O59" s="42">
        <v>3.03</v>
      </c>
      <c r="P59" s="42">
        <v>2.85</v>
      </c>
      <c r="Q59" s="9">
        <v>1.55</v>
      </c>
      <c r="R59" s="9">
        <v>7.2999999999999996E-4</v>
      </c>
      <c r="S59" s="43">
        <v>104.2</v>
      </c>
      <c r="T59" s="43">
        <v>444.10700000000003</v>
      </c>
      <c r="U59" s="43">
        <v>406.18599999999998</v>
      </c>
      <c r="V59" s="43">
        <v>366.83</v>
      </c>
      <c r="W59" s="43">
        <v>326.81900000000002</v>
      </c>
      <c r="X59" s="43">
        <v>72</v>
      </c>
      <c r="Y59" s="43">
        <v>57</v>
      </c>
      <c r="Z59" s="43">
        <v>42</v>
      </c>
      <c r="AA59" s="43">
        <v>2.5014000000000007</v>
      </c>
      <c r="AB59" s="43">
        <v>0.27671357032136368</v>
      </c>
      <c r="AC59" s="43">
        <v>2.5743</v>
      </c>
      <c r="AD59" s="43">
        <v>0.26929846920701694</v>
      </c>
      <c r="AE59" s="43">
        <v>2.5991555555555554</v>
      </c>
      <c r="AF59" s="43">
        <v>0.26969140239401534</v>
      </c>
      <c r="AG59" s="43"/>
      <c r="AH59" s="43"/>
      <c r="AI59" s="43">
        <v>201.631</v>
      </c>
      <c r="AJ59" s="43">
        <v>103.089</v>
      </c>
      <c r="AK59" s="43">
        <v>220.779</v>
      </c>
      <c r="AL59" s="43">
        <v>103.089</v>
      </c>
      <c r="AM59" s="43"/>
      <c r="AN59" s="43"/>
      <c r="AO59" s="43"/>
      <c r="AP59" s="43">
        <v>98.542000000000002</v>
      </c>
      <c r="AQ59" s="43"/>
      <c r="AR59" s="43"/>
      <c r="AS59" s="43"/>
      <c r="AT59" s="43">
        <v>242.47600000000003</v>
      </c>
      <c r="AU59" s="43">
        <v>87</v>
      </c>
      <c r="AV59" s="43">
        <v>2.7850232558139538</v>
      </c>
      <c r="AW59" s="43">
        <v>0.3876140584090505</v>
      </c>
      <c r="AX59" s="43"/>
      <c r="AY59" s="43"/>
      <c r="AZ59" s="43"/>
      <c r="BA59" s="43"/>
      <c r="BB59" s="43"/>
      <c r="BC59" s="43"/>
      <c r="BD59" s="43"/>
      <c r="BE59" s="43"/>
      <c r="BF59" s="43"/>
      <c r="BG59" s="43"/>
      <c r="BH59" s="43"/>
      <c r="BI59" s="43"/>
      <c r="BJ59" s="43"/>
      <c r="BK59" s="43"/>
      <c r="BL59" s="43">
        <f t="shared" si="17"/>
        <v>87</v>
      </c>
      <c r="BM59" s="43"/>
      <c r="BN59" s="43">
        <v>1</v>
      </c>
      <c r="BO59" s="43">
        <v>0</v>
      </c>
      <c r="BP59" s="43" t="s">
        <v>220</v>
      </c>
      <c r="BQ59" s="43">
        <v>1</v>
      </c>
      <c r="BR59" s="43">
        <v>0</v>
      </c>
      <c r="BS59" s="43" t="s">
        <v>219</v>
      </c>
      <c r="BT59" s="43">
        <v>1</v>
      </c>
      <c r="BU59" s="45">
        <f t="shared" si="56"/>
        <v>1.7573333999999985</v>
      </c>
      <c r="BV59" s="45">
        <f t="shared" si="57"/>
        <v>0.50187699999999857</v>
      </c>
      <c r="BW59" s="45">
        <f t="shared" si="58"/>
        <v>-0.77447390000000027</v>
      </c>
      <c r="BX59" s="45">
        <f t="shared" si="18"/>
        <v>1.7573333999999985</v>
      </c>
      <c r="BY59" s="45">
        <f t="shared" si="19"/>
        <v>0.50187699999999857</v>
      </c>
      <c r="BZ59" s="45" t="str">
        <f t="shared" si="20"/>
        <v>0.4</v>
      </c>
      <c r="CA59" s="45">
        <f t="shared" si="21"/>
        <v>1.2726666000000013</v>
      </c>
      <c r="CB59" s="45">
        <f t="shared" si="22"/>
        <v>2.5281230000000012</v>
      </c>
      <c r="CC59" s="45">
        <f t="shared" si="23"/>
        <v>2.63</v>
      </c>
      <c r="CD59" s="45">
        <f t="shared" si="24"/>
        <v>8.484444000000009E-2</v>
      </c>
      <c r="CE59" s="45">
        <f t="shared" si="25"/>
        <v>8.4270766666666705E-2</v>
      </c>
      <c r="CF59" s="45">
        <f t="shared" si="26"/>
        <v>5.8444444444444445E-2</v>
      </c>
      <c r="CG59" s="45">
        <f t="shared" si="59"/>
        <v>61.448968410310457</v>
      </c>
      <c r="CH59" s="45">
        <f t="shared" si="60"/>
        <v>55.687875632065641</v>
      </c>
      <c r="CI59" s="45">
        <f t="shared" si="61"/>
        <v>49.830901266013385</v>
      </c>
      <c r="CJ59" s="45">
        <f t="shared" si="27"/>
        <v>2.8698125246238968</v>
      </c>
      <c r="CK59" s="45">
        <f t="shared" si="28"/>
        <v>1.9624404120503387</v>
      </c>
      <c r="CL59" s="45">
        <f t="shared" si="29"/>
        <v>1.0399669493971082</v>
      </c>
      <c r="CM59" s="45">
        <f t="shared" si="30"/>
        <v>0.16018747537610301</v>
      </c>
      <c r="CN59" s="45">
        <f t="shared" si="31"/>
        <v>1.0675595879496611</v>
      </c>
      <c r="CO59" s="45">
        <f t="shared" si="32"/>
        <v>1.9900330506028916</v>
      </c>
      <c r="CP59" s="45">
        <f t="shared" si="33"/>
        <v>1.0679165025073534E-2</v>
      </c>
      <c r="CQ59" s="45">
        <f t="shared" si="34"/>
        <v>3.5585319598322035E-2</v>
      </c>
      <c r="CR59" s="45">
        <f t="shared" si="35"/>
        <v>4.4222956680064256E-2</v>
      </c>
      <c r="CS59" s="45">
        <f t="shared" si="62"/>
        <v>60.250578250286523</v>
      </c>
      <c r="CT59" s="45">
        <f t="shared" si="63"/>
        <v>53.245746036428145</v>
      </c>
      <c r="CU59" s="45">
        <f t="shared" si="64"/>
        <v>46.124332739632564</v>
      </c>
      <c r="CV59" s="45">
        <f t="shared" si="36"/>
        <v>2.6810660744201273</v>
      </c>
      <c r="CW59" s="45">
        <f t="shared" si="37"/>
        <v>1.5778050007374338</v>
      </c>
      <c r="CX59" s="45">
        <f t="shared" si="38"/>
        <v>0.45618240649212893</v>
      </c>
      <c r="CY59" s="45">
        <f t="shared" si="39"/>
        <v>0.34893392557987246</v>
      </c>
      <c r="CZ59" s="45">
        <f t="shared" si="40"/>
        <v>1.452194999262566</v>
      </c>
      <c r="DA59" s="45">
        <f t="shared" si="41"/>
        <v>2.5738175935078709</v>
      </c>
      <c r="DB59" s="45">
        <f t="shared" si="42"/>
        <v>2.3262261705324829E-2</v>
      </c>
      <c r="DC59" s="45">
        <f t="shared" si="43"/>
        <v>4.8406499975418869E-2</v>
      </c>
      <c r="DD59" s="45">
        <f t="shared" si="44"/>
        <v>5.719594652239713E-2</v>
      </c>
    </row>
    <row r="60" spans="1:108" x14ac:dyDescent="0.2">
      <c r="A60" s="82" t="s">
        <v>11</v>
      </c>
      <c r="B60" s="42" t="s">
        <v>244</v>
      </c>
      <c r="C60" s="43" t="s">
        <v>99</v>
      </c>
      <c r="D60" s="49">
        <v>0</v>
      </c>
      <c r="E60" s="43"/>
      <c r="F60" s="42" t="s">
        <v>100</v>
      </c>
      <c r="G60" s="43"/>
      <c r="H60" s="43"/>
      <c r="I60" s="44">
        <v>42178</v>
      </c>
      <c r="J60" s="50">
        <f t="shared" si="55"/>
        <v>42116</v>
      </c>
      <c r="K60" s="43" t="s">
        <v>215</v>
      </c>
      <c r="L60" s="43">
        <v>2015</v>
      </c>
      <c r="M60" s="43" t="s">
        <v>293</v>
      </c>
      <c r="N60" s="42">
        <v>46</v>
      </c>
      <c r="O60" s="42">
        <v>0.95</v>
      </c>
      <c r="P60" s="42">
        <v>0.89</v>
      </c>
      <c r="Q60" s="9">
        <v>1.4</v>
      </c>
      <c r="R60" s="9">
        <v>5.1999999999999995E-4</v>
      </c>
      <c r="S60" s="43">
        <v>100.27</v>
      </c>
      <c r="T60" s="43">
        <v>387.48500000000001</v>
      </c>
      <c r="U60" s="43">
        <v>346.089</v>
      </c>
      <c r="V60" s="43">
        <v>300.61900000000003</v>
      </c>
      <c r="W60" s="43">
        <v>255.85300000000001</v>
      </c>
      <c r="X60" s="43">
        <v>47</v>
      </c>
      <c r="Y60" s="43">
        <v>32</v>
      </c>
      <c r="Z60" s="43">
        <v>17</v>
      </c>
      <c r="AA60" s="43">
        <v>2.8166666666666669</v>
      </c>
      <c r="AB60" s="43">
        <v>0.26324829850668868</v>
      </c>
      <c r="AC60" s="43">
        <v>2.9039666666666673</v>
      </c>
      <c r="AD60" s="43">
        <v>0.27850580175140943</v>
      </c>
      <c r="AE60" s="43">
        <v>2.9190222222222229</v>
      </c>
      <c r="AF60" s="43">
        <v>0.3126329890759823</v>
      </c>
      <c r="AG60" s="43"/>
      <c r="AH60" s="43"/>
      <c r="AI60" s="43">
        <v>203.93600000000001</v>
      </c>
      <c r="AJ60" s="43">
        <v>102.527</v>
      </c>
      <c r="AK60" s="43">
        <v>225.905</v>
      </c>
      <c r="AL60" s="43">
        <v>102.527</v>
      </c>
      <c r="AM60" s="43"/>
      <c r="AN60" s="43"/>
      <c r="AO60" s="43"/>
      <c r="AP60" s="43">
        <v>101.40900000000001</v>
      </c>
      <c r="AQ60" s="43"/>
      <c r="AR60" s="43"/>
      <c r="AS60" s="43"/>
      <c r="AT60" s="43">
        <v>183.54900000000001</v>
      </c>
      <c r="AU60" s="43">
        <v>62</v>
      </c>
      <c r="AV60" s="43">
        <v>2.9626885245901637</v>
      </c>
      <c r="AW60" s="43">
        <v>0.28927775239860204</v>
      </c>
      <c r="AX60" s="43"/>
      <c r="AY60" s="43"/>
      <c r="AZ60" s="43"/>
      <c r="BA60" s="43"/>
      <c r="BB60" s="43"/>
      <c r="BC60" s="43"/>
      <c r="BD60" s="43"/>
      <c r="BE60" s="43"/>
      <c r="BF60" s="43"/>
      <c r="BG60" s="43"/>
      <c r="BH60" s="43"/>
      <c r="BI60" s="43"/>
      <c r="BJ60" s="43"/>
      <c r="BK60" s="43"/>
      <c r="BL60" s="43">
        <f t="shared" si="17"/>
        <v>62</v>
      </c>
      <c r="BM60" s="43"/>
      <c r="BN60" s="43">
        <v>1</v>
      </c>
      <c r="BO60" s="43">
        <v>0</v>
      </c>
      <c r="BP60" s="43" t="s">
        <v>220</v>
      </c>
      <c r="BQ60" s="43">
        <v>1</v>
      </c>
      <c r="BR60" s="43">
        <v>0</v>
      </c>
      <c r="BS60" s="43" t="s">
        <v>219</v>
      </c>
      <c r="BT60" s="43">
        <v>1</v>
      </c>
      <c r="BU60" s="45">
        <f t="shared" si="56"/>
        <v>-0.15976090000000021</v>
      </c>
      <c r="BV60" s="45">
        <f t="shared" si="57"/>
        <v>-1.6102538999999982</v>
      </c>
      <c r="BW60" s="45">
        <f t="shared" si="58"/>
        <v>-3.0382892999999989</v>
      </c>
      <c r="BX60" s="45" t="str">
        <f t="shared" si="18"/>
        <v>0.4</v>
      </c>
      <c r="BY60" s="45" t="str">
        <f t="shared" si="19"/>
        <v>0.4</v>
      </c>
      <c r="BZ60" s="45" t="str">
        <f t="shared" si="20"/>
        <v>0.4</v>
      </c>
      <c r="CA60" s="45">
        <f t="shared" si="21"/>
        <v>0.54999999999999993</v>
      </c>
      <c r="CB60" s="45">
        <f t="shared" si="22"/>
        <v>0.54999999999999993</v>
      </c>
      <c r="CC60" s="45">
        <f t="shared" si="23"/>
        <v>0.54999999999999993</v>
      </c>
      <c r="CD60" s="45">
        <f t="shared" si="24"/>
        <v>3.666666666666666E-2</v>
      </c>
      <c r="CE60" s="45">
        <f t="shared" si="25"/>
        <v>1.833333333333333E-2</v>
      </c>
      <c r="CF60" s="45">
        <f t="shared" si="26"/>
        <v>1.2222222222222221E-2</v>
      </c>
      <c r="CG60" s="45">
        <f t="shared" si="59"/>
        <v>42.823981367310587</v>
      </c>
      <c r="CH60" s="45">
        <f t="shared" si="60"/>
        <v>39.335393889573915</v>
      </c>
      <c r="CI60" s="45">
        <f t="shared" si="61"/>
        <v>35.900819290313741</v>
      </c>
      <c r="CJ60" s="45">
        <f t="shared" si="27"/>
        <v>-6.3622934648582152E-2</v>
      </c>
      <c r="CK60" s="45">
        <f t="shared" si="28"/>
        <v>-0.61307546239210797</v>
      </c>
      <c r="CL60" s="45">
        <f t="shared" si="29"/>
        <v>-1.1540209617755854</v>
      </c>
      <c r="CM60" s="45">
        <f t="shared" si="30"/>
        <v>1.0136229346485821</v>
      </c>
      <c r="CN60" s="45">
        <f t="shared" si="31"/>
        <v>1.5630754623921079</v>
      </c>
      <c r="CO60" s="45">
        <f t="shared" si="32"/>
        <v>2.1040209617755856</v>
      </c>
      <c r="CP60" s="45">
        <f t="shared" si="33"/>
        <v>6.7574862309905476E-2</v>
      </c>
      <c r="CQ60" s="45">
        <f t="shared" si="34"/>
        <v>5.2102515413070268E-2</v>
      </c>
      <c r="CR60" s="45">
        <f t="shared" si="35"/>
        <v>4.6756021372790793E-2</v>
      </c>
      <c r="CS60" s="45">
        <f t="shared" si="62"/>
        <v>39.798906228628205</v>
      </c>
      <c r="CT60" s="45">
        <f t="shared" si="63"/>
        <v>32.987529917287127</v>
      </c>
      <c r="CU60" s="45">
        <f t="shared" si="64"/>
        <v>26.281612346284376</v>
      </c>
      <c r="CV60" s="45">
        <f t="shared" si="36"/>
        <v>-0.54007226899105731</v>
      </c>
      <c r="CW60" s="45">
        <f t="shared" si="37"/>
        <v>-1.6128640380272774</v>
      </c>
      <c r="CX60" s="45">
        <f t="shared" si="38"/>
        <v>-2.6690460554602105</v>
      </c>
      <c r="CY60" s="45">
        <f t="shared" si="39"/>
        <v>1.4900722689910573</v>
      </c>
      <c r="CZ60" s="45">
        <f t="shared" si="40"/>
        <v>2.5628640380272776</v>
      </c>
      <c r="DA60" s="45">
        <f t="shared" si="41"/>
        <v>3.6190460554602106</v>
      </c>
      <c r="DB60" s="45">
        <f t="shared" si="42"/>
        <v>9.9338151266070485E-2</v>
      </c>
      <c r="DC60" s="45">
        <f t="shared" si="43"/>
        <v>8.5428801267575918E-2</v>
      </c>
      <c r="DD60" s="45">
        <f t="shared" si="44"/>
        <v>8.0423245676893573E-2</v>
      </c>
    </row>
    <row r="61" spans="1:108" x14ac:dyDescent="0.2">
      <c r="A61" s="82" t="s">
        <v>12</v>
      </c>
      <c r="B61" s="42" t="s">
        <v>244</v>
      </c>
      <c r="C61" s="43" t="s">
        <v>99</v>
      </c>
      <c r="D61" s="49">
        <v>0</v>
      </c>
      <c r="E61" s="43"/>
      <c r="F61" s="42" t="s">
        <v>100</v>
      </c>
      <c r="G61" s="43"/>
      <c r="H61" s="43"/>
      <c r="I61" s="44">
        <v>42178</v>
      </c>
      <c r="J61" s="50">
        <f t="shared" si="55"/>
        <v>42099</v>
      </c>
      <c r="K61" s="43" t="s">
        <v>215</v>
      </c>
      <c r="L61" s="43">
        <v>2015</v>
      </c>
      <c r="M61" s="43" t="s">
        <v>293</v>
      </c>
      <c r="N61" s="42">
        <v>57</v>
      </c>
      <c r="O61" s="42">
        <v>1.78</v>
      </c>
      <c r="P61" s="42">
        <v>1.64</v>
      </c>
      <c r="Q61" s="9">
        <v>1.45</v>
      </c>
      <c r="R61" s="9">
        <v>6.7000000000000002E-4</v>
      </c>
      <c r="S61" s="43">
        <v>100.01</v>
      </c>
      <c r="T61" s="43">
        <v>442.93099999999998</v>
      </c>
      <c r="U61" s="43">
        <v>401.81900000000002</v>
      </c>
      <c r="V61" s="43">
        <v>357.16399999999999</v>
      </c>
      <c r="W61" s="43">
        <v>309.83499999999998</v>
      </c>
      <c r="X61" s="43">
        <v>64</v>
      </c>
      <c r="Y61" s="43">
        <v>49</v>
      </c>
      <c r="Z61" s="43">
        <v>34</v>
      </c>
      <c r="AA61" s="43">
        <v>2.7870000000000004</v>
      </c>
      <c r="AB61" s="43">
        <v>0.25832067557315552</v>
      </c>
      <c r="AC61" s="43">
        <v>2.8766666666666665</v>
      </c>
      <c r="AD61" s="43">
        <v>0.30682864288060607</v>
      </c>
      <c r="AE61" s="43">
        <v>2.9706222222222229</v>
      </c>
      <c r="AF61" s="43">
        <v>0.36000784643524875</v>
      </c>
      <c r="AG61" s="43"/>
      <c r="AH61" s="43"/>
      <c r="AI61" s="43">
        <v>205.8</v>
      </c>
      <c r="AJ61" s="43">
        <v>106.664</v>
      </c>
      <c r="AK61" s="43">
        <v>224.423</v>
      </c>
      <c r="AL61" s="43">
        <v>106.664</v>
      </c>
      <c r="AM61" s="43"/>
      <c r="AN61" s="43"/>
      <c r="AO61" s="43"/>
      <c r="AP61" s="43">
        <v>99.13600000000001</v>
      </c>
      <c r="AQ61" s="43"/>
      <c r="AR61" s="43"/>
      <c r="AS61" s="43"/>
      <c r="AT61" s="43">
        <v>237.13099999999997</v>
      </c>
      <c r="AU61" s="43">
        <v>79</v>
      </c>
      <c r="AV61" s="43">
        <v>3.0163974358974355</v>
      </c>
      <c r="AW61" s="43">
        <v>0.35844919724603669</v>
      </c>
      <c r="AX61" s="43"/>
      <c r="AY61" s="43"/>
      <c r="AZ61" s="43"/>
      <c r="BA61" s="43"/>
      <c r="BB61" s="43"/>
      <c r="BC61" s="43"/>
      <c r="BD61" s="43"/>
      <c r="BE61" s="43"/>
      <c r="BF61" s="43"/>
      <c r="BG61" s="43"/>
      <c r="BH61" s="43"/>
      <c r="BI61" s="43"/>
      <c r="BJ61" s="43"/>
      <c r="BK61" s="43"/>
      <c r="BL61" s="43">
        <f t="shared" si="17"/>
        <v>79</v>
      </c>
      <c r="BM61" s="43"/>
      <c r="BN61" s="43">
        <v>1</v>
      </c>
      <c r="BO61" s="43">
        <v>0</v>
      </c>
      <c r="BP61" s="43" t="s">
        <v>220</v>
      </c>
      <c r="BQ61" s="43">
        <v>1</v>
      </c>
      <c r="BR61" s="43">
        <v>0</v>
      </c>
      <c r="BS61" s="43" t="s">
        <v>219</v>
      </c>
      <c r="BT61" s="43">
        <v>1</v>
      </c>
      <c r="BU61" s="45">
        <f t="shared" si="56"/>
        <v>1.6180260999999998</v>
      </c>
      <c r="BV61" s="45">
        <f t="shared" si="57"/>
        <v>0.19353160000000003</v>
      </c>
      <c r="BW61" s="45">
        <f t="shared" si="58"/>
        <v>-1.3162634999999998</v>
      </c>
      <c r="BX61" s="45">
        <f t="shared" si="18"/>
        <v>1.6180260999999998</v>
      </c>
      <c r="BY61" s="45" t="str">
        <f t="shared" si="19"/>
        <v>0.4</v>
      </c>
      <c r="BZ61" s="45" t="str">
        <f t="shared" si="20"/>
        <v>0.4</v>
      </c>
      <c r="CA61" s="45">
        <f t="shared" si="21"/>
        <v>0.16197390000000023</v>
      </c>
      <c r="CB61" s="45">
        <f t="shared" si="22"/>
        <v>1.38</v>
      </c>
      <c r="CC61" s="45">
        <f t="shared" si="23"/>
        <v>1.38</v>
      </c>
      <c r="CD61" s="45">
        <f t="shared" si="24"/>
        <v>1.0798260000000014E-2</v>
      </c>
      <c r="CE61" s="45">
        <f t="shared" si="25"/>
        <v>4.5999999999999999E-2</v>
      </c>
      <c r="CF61" s="45">
        <f t="shared" si="26"/>
        <v>3.0666666666666665E-2</v>
      </c>
      <c r="CG61" s="45">
        <f t="shared" si="59"/>
        <v>52.680078681579182</v>
      </c>
      <c r="CH61" s="45">
        <f t="shared" si="60"/>
        <v>47.987869923209807</v>
      </c>
      <c r="CI61" s="45">
        <f t="shared" si="61"/>
        <v>43.014685546883207</v>
      </c>
      <c r="CJ61" s="45">
        <f t="shared" si="27"/>
        <v>1.4887123923487211</v>
      </c>
      <c r="CK61" s="45">
        <f t="shared" si="28"/>
        <v>0.74968951290554475</v>
      </c>
      <c r="CL61" s="45">
        <f t="shared" si="29"/>
        <v>-3.3587026365894168E-2</v>
      </c>
      <c r="CM61" s="45">
        <f t="shared" si="30"/>
        <v>0.29128760765127892</v>
      </c>
      <c r="CN61" s="45">
        <f t="shared" si="31"/>
        <v>1.0303104870944553</v>
      </c>
      <c r="CO61" s="45">
        <f t="shared" si="32"/>
        <v>1.8135870263658942</v>
      </c>
      <c r="CP61" s="45">
        <f t="shared" si="33"/>
        <v>1.9419173843418593E-2</v>
      </c>
      <c r="CQ61" s="45">
        <f t="shared" si="34"/>
        <v>3.4343682903148508E-2</v>
      </c>
      <c r="CR61" s="45">
        <f t="shared" si="35"/>
        <v>4.030193391924209E-2</v>
      </c>
      <c r="CS61" s="45">
        <f t="shared" si="62"/>
        <v>50.591376444638115</v>
      </c>
      <c r="CT61" s="45">
        <f t="shared" si="63"/>
        <v>43.63046272444241</v>
      </c>
      <c r="CU61" s="45">
        <f t="shared" si="64"/>
        <v>36.252720355992246</v>
      </c>
      <c r="CV61" s="45">
        <f t="shared" si="36"/>
        <v>1.1597417900305036</v>
      </c>
      <c r="CW61" s="45">
        <f t="shared" si="37"/>
        <v>6.3397879099679422E-2</v>
      </c>
      <c r="CX61" s="45">
        <f t="shared" si="38"/>
        <v>-1.0985965439312206</v>
      </c>
      <c r="CY61" s="45">
        <f t="shared" si="39"/>
        <v>0.62025820996949643</v>
      </c>
      <c r="CZ61" s="45">
        <f t="shared" si="40"/>
        <v>1.7166021209003206</v>
      </c>
      <c r="DA61" s="45">
        <f t="shared" si="41"/>
        <v>2.8785965439312209</v>
      </c>
      <c r="DB61" s="45">
        <f t="shared" si="42"/>
        <v>4.135054733129976E-2</v>
      </c>
      <c r="DC61" s="45">
        <f t="shared" si="43"/>
        <v>5.7220070696677353E-2</v>
      </c>
      <c r="DD61" s="45">
        <f t="shared" si="44"/>
        <v>6.3968812087360466E-2</v>
      </c>
    </row>
    <row r="62" spans="1:108" x14ac:dyDescent="0.2">
      <c r="A62" s="82" t="s">
        <v>13</v>
      </c>
      <c r="B62" s="42" t="s">
        <v>244</v>
      </c>
      <c r="C62" s="43" t="s">
        <v>99</v>
      </c>
      <c r="D62" s="49">
        <v>0</v>
      </c>
      <c r="E62" s="43"/>
      <c r="F62" s="42" t="s">
        <v>100</v>
      </c>
      <c r="G62" s="43"/>
      <c r="H62" s="43"/>
      <c r="I62" s="44">
        <v>42178</v>
      </c>
      <c r="J62" s="50">
        <f t="shared" si="55"/>
        <v>42093</v>
      </c>
      <c r="K62" s="43" t="s">
        <v>215</v>
      </c>
      <c r="L62" s="43">
        <v>2015</v>
      </c>
      <c r="M62" s="43" t="s">
        <v>293</v>
      </c>
      <c r="N62" s="42">
        <v>65</v>
      </c>
      <c r="O62" s="42">
        <v>2.97</v>
      </c>
      <c r="P62" s="42">
        <v>2.78</v>
      </c>
      <c r="Q62" s="9">
        <v>1.5</v>
      </c>
      <c r="R62" s="9">
        <v>6.9999999999999999E-4</v>
      </c>
      <c r="S62" s="43">
        <v>100</v>
      </c>
      <c r="T62" s="43">
        <v>453.89800000000002</v>
      </c>
      <c r="U62" s="43">
        <v>413.07499999999999</v>
      </c>
      <c r="V62" s="43">
        <v>373.53699999999998</v>
      </c>
      <c r="W62" s="43">
        <v>333.613</v>
      </c>
      <c r="X62" s="43">
        <v>70</v>
      </c>
      <c r="Y62" s="43">
        <v>55</v>
      </c>
      <c r="Z62" s="43">
        <v>40</v>
      </c>
      <c r="AA62" s="43">
        <v>2.6860666666666666</v>
      </c>
      <c r="AB62" s="43">
        <v>0.20108401466148659</v>
      </c>
      <c r="AC62" s="43">
        <v>2.6682666666666663</v>
      </c>
      <c r="AD62" s="43">
        <v>0.2305404345316088</v>
      </c>
      <c r="AE62" s="43">
        <v>2.6660444444444433</v>
      </c>
      <c r="AF62" s="43">
        <v>0.25420848240224508</v>
      </c>
      <c r="AG62" s="43"/>
      <c r="AH62" s="43"/>
      <c r="AI62" s="43">
        <v>211.845</v>
      </c>
      <c r="AJ62" s="43">
        <v>106.146</v>
      </c>
      <c r="AK62" s="43">
        <v>231.446</v>
      </c>
      <c r="AL62" s="43">
        <v>106.146</v>
      </c>
      <c r="AM62" s="43"/>
      <c r="AN62" s="43"/>
      <c r="AO62" s="43"/>
      <c r="AP62" s="43">
        <v>105.699</v>
      </c>
      <c r="AQ62" s="43"/>
      <c r="AR62" s="43"/>
      <c r="AS62" s="43"/>
      <c r="AT62" s="43">
        <v>242.05300000000003</v>
      </c>
      <c r="AU62" s="43">
        <v>85</v>
      </c>
      <c r="AV62" s="43">
        <v>2.8350595238095249</v>
      </c>
      <c r="AW62" s="43">
        <v>0.32541707626161331</v>
      </c>
      <c r="AX62" s="43"/>
      <c r="AY62" s="43"/>
      <c r="AZ62" s="43"/>
      <c r="BA62" s="43"/>
      <c r="BB62" s="43"/>
      <c r="BC62" s="43"/>
      <c r="BD62" s="43"/>
      <c r="BE62" s="43"/>
      <c r="BF62" s="43"/>
      <c r="BG62" s="43"/>
      <c r="BH62" s="43"/>
      <c r="BI62" s="43"/>
      <c r="BJ62" s="43"/>
      <c r="BK62" s="43"/>
      <c r="BL62" s="43">
        <f t="shared" si="17"/>
        <v>85</v>
      </c>
      <c r="BM62" s="43"/>
      <c r="BN62" s="43">
        <v>1</v>
      </c>
      <c r="BO62" s="43">
        <v>0</v>
      </c>
      <c r="BP62" s="43" t="s">
        <v>220</v>
      </c>
      <c r="BQ62" s="43">
        <v>1</v>
      </c>
      <c r="BR62" s="43">
        <v>0</v>
      </c>
      <c r="BS62" s="43" t="s">
        <v>219</v>
      </c>
      <c r="BT62" s="43">
        <v>1</v>
      </c>
      <c r="BU62" s="45">
        <f t="shared" si="56"/>
        <v>1.9770924999999995</v>
      </c>
      <c r="BV62" s="45">
        <f t="shared" si="57"/>
        <v>0.71583029999999859</v>
      </c>
      <c r="BW62" s="45">
        <f t="shared" si="58"/>
        <v>-0.55774530000000055</v>
      </c>
      <c r="BX62" s="45">
        <f t="shared" si="18"/>
        <v>1.9770924999999995</v>
      </c>
      <c r="BY62" s="45">
        <f t="shared" si="19"/>
        <v>0.71583029999999859</v>
      </c>
      <c r="BZ62" s="45" t="str">
        <f t="shared" si="20"/>
        <v>0.4</v>
      </c>
      <c r="CA62" s="45">
        <f t="shared" si="21"/>
        <v>0.99290750000000072</v>
      </c>
      <c r="CB62" s="45">
        <f t="shared" si="22"/>
        <v>2.2541697000000016</v>
      </c>
      <c r="CC62" s="45">
        <f t="shared" si="23"/>
        <v>2.5700000000000003</v>
      </c>
      <c r="CD62" s="45">
        <f t="shared" si="24"/>
        <v>6.6193833333333382E-2</v>
      </c>
      <c r="CE62" s="45">
        <f t="shared" si="25"/>
        <v>7.5138990000000058E-2</v>
      </c>
      <c r="CF62" s="45">
        <f t="shared" si="26"/>
        <v>5.7111111111111119E-2</v>
      </c>
      <c r="CG62" s="45">
        <f t="shared" si="59"/>
        <v>59.58728825817235</v>
      </c>
      <c r="CH62" s="45">
        <f t="shared" si="60"/>
        <v>54.344954356979841</v>
      </c>
      <c r="CI62" s="45">
        <f t="shared" si="61"/>
        <v>49.051440808717174</v>
      </c>
      <c r="CJ62" s="45">
        <f t="shared" si="27"/>
        <v>2.5765979006621462</v>
      </c>
      <c r="CK62" s="45">
        <f t="shared" si="28"/>
        <v>1.7509303112243257</v>
      </c>
      <c r="CL62" s="45">
        <f t="shared" si="29"/>
        <v>0.91720192737295569</v>
      </c>
      <c r="CM62" s="45">
        <f t="shared" si="30"/>
        <v>0.39340209933785397</v>
      </c>
      <c r="CN62" s="45">
        <f t="shared" si="31"/>
        <v>1.2190696887756745</v>
      </c>
      <c r="CO62" s="45">
        <f t="shared" si="32"/>
        <v>2.0527980726270445</v>
      </c>
      <c r="CP62" s="45">
        <f t="shared" si="33"/>
        <v>2.6226806622523597E-2</v>
      </c>
      <c r="CQ62" s="45">
        <f t="shared" si="34"/>
        <v>4.0635656292522485E-2</v>
      </c>
      <c r="CR62" s="45">
        <f t="shared" si="35"/>
        <v>4.5617734947267653E-2</v>
      </c>
      <c r="CS62" s="45">
        <f t="shared" si="62"/>
        <v>58.070672188465252</v>
      </c>
      <c r="CT62" s="45">
        <f t="shared" si="63"/>
        <v>51.359461277643874</v>
      </c>
      <c r="CU62" s="45">
        <f t="shared" si="64"/>
        <v>44.582730426219108</v>
      </c>
      <c r="CV62" s="45">
        <f t="shared" si="36"/>
        <v>2.3377308696832779</v>
      </c>
      <c r="CW62" s="45">
        <f t="shared" si="37"/>
        <v>1.2807151512289101</v>
      </c>
      <c r="CX62" s="45">
        <f t="shared" si="38"/>
        <v>0.21338004212950956</v>
      </c>
      <c r="CY62" s="45">
        <f t="shared" si="39"/>
        <v>0.63226913031672227</v>
      </c>
      <c r="CZ62" s="45">
        <f t="shared" si="40"/>
        <v>1.6892848487710901</v>
      </c>
      <c r="DA62" s="45">
        <f t="shared" si="41"/>
        <v>2.7566199578704906</v>
      </c>
      <c r="DB62" s="45">
        <f t="shared" si="42"/>
        <v>4.2151275354448153E-2</v>
      </c>
      <c r="DC62" s="45">
        <f t="shared" si="43"/>
        <v>5.6309494959036338E-2</v>
      </c>
      <c r="DD62" s="45">
        <f t="shared" si="44"/>
        <v>6.1258221286010904E-2</v>
      </c>
    </row>
    <row r="63" spans="1:108" x14ac:dyDescent="0.2">
      <c r="A63" s="82" t="s">
        <v>14</v>
      </c>
      <c r="B63" s="42" t="s">
        <v>244</v>
      </c>
      <c r="C63" s="43" t="s">
        <v>99</v>
      </c>
      <c r="D63" s="49">
        <v>0</v>
      </c>
      <c r="E63" s="43"/>
      <c r="F63" s="42" t="s">
        <v>100</v>
      </c>
      <c r="G63" s="43"/>
      <c r="H63" s="43"/>
      <c r="I63" s="44">
        <v>42178</v>
      </c>
      <c r="J63" s="50">
        <f t="shared" si="55"/>
        <v>42096</v>
      </c>
      <c r="K63" s="43" t="s">
        <v>215</v>
      </c>
      <c r="L63" s="43">
        <v>2015</v>
      </c>
      <c r="M63" s="43" t="s">
        <v>293</v>
      </c>
      <c r="N63" s="42">
        <v>63</v>
      </c>
      <c r="O63" s="42">
        <v>2.48</v>
      </c>
      <c r="P63" s="42">
        <v>2.3199999999999998</v>
      </c>
      <c r="Q63" s="9">
        <v>1.5</v>
      </c>
      <c r="R63" s="9">
        <v>7.2000000000000005E-4</v>
      </c>
      <c r="S63" s="43">
        <v>107.57</v>
      </c>
      <c r="T63" s="43">
        <v>441.97</v>
      </c>
      <c r="U63" s="43">
        <v>401.51600000000002</v>
      </c>
      <c r="V63" s="43">
        <v>358.548</v>
      </c>
      <c r="W63" s="43">
        <v>312.488</v>
      </c>
      <c r="X63" s="43">
        <v>67</v>
      </c>
      <c r="Y63" s="43">
        <v>52</v>
      </c>
      <c r="Z63" s="43">
        <v>37</v>
      </c>
      <c r="AA63" s="43">
        <v>2.7502666666666671</v>
      </c>
      <c r="AB63" s="43">
        <v>0.25311473024434322</v>
      </c>
      <c r="AC63" s="43">
        <v>2.8117333333333332</v>
      </c>
      <c r="AD63" s="43">
        <v>0.27453031153958746</v>
      </c>
      <c r="AE63" s="43">
        <v>2.8895333333333331</v>
      </c>
      <c r="AF63" s="43">
        <v>0.36730774810529165</v>
      </c>
      <c r="AG63" s="43"/>
      <c r="AH63" s="43"/>
      <c r="AI63" s="43">
        <v>201.959</v>
      </c>
      <c r="AJ63" s="43">
        <v>109.27</v>
      </c>
      <c r="AK63" s="43">
        <v>224.30199999999999</v>
      </c>
      <c r="AL63" s="43">
        <v>109.27</v>
      </c>
      <c r="AM63" s="43"/>
      <c r="AN63" s="43"/>
      <c r="AO63" s="43"/>
      <c r="AP63" s="43">
        <v>92.689000000000007</v>
      </c>
      <c r="AQ63" s="43"/>
      <c r="AR63" s="43"/>
      <c r="AS63" s="43"/>
      <c r="AT63" s="43">
        <v>240.01100000000002</v>
      </c>
      <c r="AU63" s="43">
        <v>82</v>
      </c>
      <c r="AV63" s="43">
        <v>2.9307160493827165</v>
      </c>
      <c r="AW63" s="43">
        <v>0.33616295284310721</v>
      </c>
      <c r="AX63" s="43"/>
      <c r="AY63" s="43"/>
      <c r="AZ63" s="43"/>
      <c r="BA63" s="43"/>
      <c r="BB63" s="43"/>
      <c r="BC63" s="43"/>
      <c r="BD63" s="43"/>
      <c r="BE63" s="43"/>
      <c r="BF63" s="43"/>
      <c r="BG63" s="43"/>
      <c r="BH63" s="43"/>
      <c r="BI63" s="43"/>
      <c r="BJ63" s="43"/>
      <c r="BK63" s="43"/>
      <c r="BL63" s="43">
        <f t="shared" si="17"/>
        <v>82</v>
      </c>
      <c r="BM63" s="43"/>
      <c r="BN63" s="43">
        <v>1</v>
      </c>
      <c r="BO63" s="43">
        <v>0</v>
      </c>
      <c r="BP63" s="43" t="s">
        <v>220</v>
      </c>
      <c r="BQ63" s="43">
        <v>1</v>
      </c>
      <c r="BR63" s="43">
        <v>0</v>
      </c>
      <c r="BS63" s="43" t="s">
        <v>219</v>
      </c>
      <c r="BT63" s="43">
        <v>1</v>
      </c>
      <c r="BU63" s="45">
        <f t="shared" si="56"/>
        <v>1.6083604000000005</v>
      </c>
      <c r="BV63" s="45">
        <f t="shared" si="57"/>
        <v>0.23768120000000081</v>
      </c>
      <c r="BW63" s="45">
        <f t="shared" si="58"/>
        <v>-1.2316327999999999</v>
      </c>
      <c r="BX63" s="45">
        <f t="shared" si="18"/>
        <v>1.6083604000000005</v>
      </c>
      <c r="BY63" s="45" t="str">
        <f t="shared" si="19"/>
        <v>0.4</v>
      </c>
      <c r="BZ63" s="45" t="str">
        <f t="shared" si="20"/>
        <v>0.4</v>
      </c>
      <c r="CA63" s="45">
        <f t="shared" si="21"/>
        <v>0.87163959999999951</v>
      </c>
      <c r="CB63" s="45">
        <f t="shared" si="22"/>
        <v>2.08</v>
      </c>
      <c r="CC63" s="45">
        <f t="shared" si="23"/>
        <v>2.08</v>
      </c>
      <c r="CD63" s="45">
        <f t="shared" si="24"/>
        <v>5.8109306666666631E-2</v>
      </c>
      <c r="CE63" s="45">
        <f t="shared" si="25"/>
        <v>6.933333333333333E-2</v>
      </c>
      <c r="CF63" s="45">
        <f t="shared" si="26"/>
        <v>4.6222222222222227E-2</v>
      </c>
      <c r="CG63" s="45">
        <f t="shared" si="59"/>
        <v>57.707655300472652</v>
      </c>
      <c r="CH63" s="45">
        <f t="shared" si="60"/>
        <v>52.086419648885887</v>
      </c>
      <c r="CI63" s="45">
        <f t="shared" si="61"/>
        <v>46.060676907494937</v>
      </c>
      <c r="CJ63" s="45">
        <f t="shared" si="27"/>
        <v>2.2805557098244433</v>
      </c>
      <c r="CK63" s="45">
        <f t="shared" si="28"/>
        <v>1.3952110946995271</v>
      </c>
      <c r="CL63" s="45">
        <f t="shared" si="29"/>
        <v>0.44615661293045239</v>
      </c>
      <c r="CM63" s="45">
        <f t="shared" si="30"/>
        <v>0.19944429017555665</v>
      </c>
      <c r="CN63" s="45">
        <f t="shared" si="31"/>
        <v>1.0847889053004729</v>
      </c>
      <c r="CO63" s="45">
        <f t="shared" si="32"/>
        <v>2.0338433870695476</v>
      </c>
      <c r="CP63" s="45">
        <f t="shared" si="33"/>
        <v>1.3296286011703776E-2</v>
      </c>
      <c r="CQ63" s="45">
        <f t="shared" si="34"/>
        <v>3.6159630176682431E-2</v>
      </c>
      <c r="CR63" s="45">
        <f t="shared" si="35"/>
        <v>4.5196519712656612E-2</v>
      </c>
      <c r="CS63" s="45">
        <f t="shared" si="62"/>
        <v>56.131048645835705</v>
      </c>
      <c r="CT63" s="45">
        <f t="shared" si="63"/>
        <v>48.835228658053715</v>
      </c>
      <c r="CU63" s="45">
        <f t="shared" si="64"/>
        <v>41.014397606172366</v>
      </c>
      <c r="CV63" s="45">
        <f t="shared" si="36"/>
        <v>2.0322401617191241</v>
      </c>
      <c r="CW63" s="45">
        <f t="shared" si="37"/>
        <v>0.88314851364346048</v>
      </c>
      <c r="CX63" s="45">
        <f t="shared" si="38"/>
        <v>-0.34863237702785188</v>
      </c>
      <c r="CY63" s="45">
        <f t="shared" si="39"/>
        <v>0.44775983828087584</v>
      </c>
      <c r="CZ63" s="45">
        <f t="shared" si="40"/>
        <v>1.5968514863565395</v>
      </c>
      <c r="DA63" s="45">
        <f t="shared" si="41"/>
        <v>2.8286323770278519</v>
      </c>
      <c r="DB63" s="45">
        <f t="shared" si="42"/>
        <v>2.9850655885391722E-2</v>
      </c>
      <c r="DC63" s="45">
        <f t="shared" si="43"/>
        <v>5.322838287855132E-2</v>
      </c>
      <c r="DD63" s="45">
        <f t="shared" si="44"/>
        <v>6.2858497267285596E-2</v>
      </c>
    </row>
    <row r="64" spans="1:108" x14ac:dyDescent="0.2">
      <c r="A64" s="82" t="s">
        <v>15</v>
      </c>
      <c r="B64" s="42" t="s">
        <v>244</v>
      </c>
      <c r="C64" s="43" t="s">
        <v>99</v>
      </c>
      <c r="D64" s="49">
        <v>0</v>
      </c>
      <c r="E64" s="43"/>
      <c r="F64" s="42" t="s">
        <v>100</v>
      </c>
      <c r="G64" s="43"/>
      <c r="H64" s="43"/>
      <c r="I64" s="44">
        <v>42178</v>
      </c>
      <c r="J64" s="50">
        <f t="shared" si="55"/>
        <v>42086</v>
      </c>
      <c r="K64" s="43" t="s">
        <v>215</v>
      </c>
      <c r="L64" s="43">
        <v>2015</v>
      </c>
      <c r="M64" s="43" t="s">
        <v>293</v>
      </c>
      <c r="N64" s="42">
        <v>66</v>
      </c>
      <c r="O64" s="42">
        <v>3.21</v>
      </c>
      <c r="P64" s="42">
        <v>3.06</v>
      </c>
      <c r="Q64" s="9">
        <v>1.6</v>
      </c>
      <c r="R64" s="9">
        <v>8.8000000000000003E-4</v>
      </c>
      <c r="S64" s="43">
        <v>106.01</v>
      </c>
      <c r="T64" s="43">
        <v>466.09199999999998</v>
      </c>
      <c r="U64" s="43">
        <v>430.149</v>
      </c>
      <c r="V64" s="43">
        <v>390.80599999999998</v>
      </c>
      <c r="W64" s="43">
        <v>352.19</v>
      </c>
      <c r="X64" s="43">
        <v>77</v>
      </c>
      <c r="Y64" s="43">
        <v>62</v>
      </c>
      <c r="Z64" s="43">
        <v>47</v>
      </c>
      <c r="AA64" s="43">
        <v>2.3493999999999997</v>
      </c>
      <c r="AB64" s="43">
        <v>0.27127655893676755</v>
      </c>
      <c r="AC64" s="43">
        <v>2.4979666666666671</v>
      </c>
      <c r="AD64" s="43">
        <v>0.31867208130348917</v>
      </c>
      <c r="AE64" s="43">
        <v>2.5236888888888886</v>
      </c>
      <c r="AF64" s="43">
        <v>0.30492799613726129</v>
      </c>
      <c r="AG64" s="43"/>
      <c r="AH64" s="43"/>
      <c r="AI64" s="43">
        <v>214.76900000000001</v>
      </c>
      <c r="AJ64" s="43">
        <v>105.298</v>
      </c>
      <c r="AK64" s="43">
        <v>233.81</v>
      </c>
      <c r="AL64" s="43">
        <v>105.298</v>
      </c>
      <c r="AM64" s="43"/>
      <c r="AN64" s="43"/>
      <c r="AO64" s="43"/>
      <c r="AP64" s="43">
        <v>109.471</v>
      </c>
      <c r="AQ64" s="43"/>
      <c r="AR64" s="43"/>
      <c r="AS64" s="43"/>
      <c r="AT64" s="43">
        <v>251.32299999999998</v>
      </c>
      <c r="AU64" s="43">
        <v>92</v>
      </c>
      <c r="AV64" s="43">
        <v>2.7249890109890118</v>
      </c>
      <c r="AW64" s="43">
        <v>0.35430456121833809</v>
      </c>
      <c r="AX64" s="43"/>
      <c r="AY64" s="43"/>
      <c r="AZ64" s="43"/>
      <c r="BA64" s="43"/>
      <c r="BB64" s="43"/>
      <c r="BC64" s="43"/>
      <c r="BD64" s="43"/>
      <c r="BE64" s="43"/>
      <c r="BF64" s="43"/>
      <c r="BG64" s="43"/>
      <c r="BH64" s="43"/>
      <c r="BI64" s="43"/>
      <c r="BJ64" s="43"/>
      <c r="BK64" s="43"/>
      <c r="BL64" s="43">
        <f t="shared" si="17"/>
        <v>92</v>
      </c>
      <c r="BM64" s="43"/>
      <c r="BN64" s="43">
        <v>1</v>
      </c>
      <c r="BO64" s="43">
        <v>0</v>
      </c>
      <c r="BP64" s="43" t="s">
        <v>220</v>
      </c>
      <c r="BQ64" s="43">
        <v>1</v>
      </c>
      <c r="BR64" s="43">
        <v>0</v>
      </c>
      <c r="BS64" s="43" t="s">
        <v>219</v>
      </c>
      <c r="BT64" s="43">
        <v>1</v>
      </c>
      <c r="BU64" s="45">
        <f t="shared" si="56"/>
        <v>2.5217530999999997</v>
      </c>
      <c r="BV64" s="45">
        <f t="shared" si="57"/>
        <v>1.2667114000000002</v>
      </c>
      <c r="BW64" s="45">
        <f t="shared" si="58"/>
        <v>3.4860999999999365E-2</v>
      </c>
      <c r="BX64" s="45">
        <f t="shared" si="18"/>
        <v>2.5217530999999997</v>
      </c>
      <c r="BY64" s="45">
        <f t="shared" si="19"/>
        <v>1.2667114000000002</v>
      </c>
      <c r="BZ64" s="45" t="str">
        <f t="shared" si="20"/>
        <v>0.4</v>
      </c>
      <c r="CA64" s="45">
        <f t="shared" si="21"/>
        <v>0.68824690000000022</v>
      </c>
      <c r="CB64" s="45">
        <f t="shared" si="22"/>
        <v>1.9432885999999998</v>
      </c>
      <c r="CC64" s="45">
        <f t="shared" si="23"/>
        <v>2.81</v>
      </c>
      <c r="CD64" s="45">
        <f t="shared" si="24"/>
        <v>4.5883126666666683E-2</v>
      </c>
      <c r="CE64" s="45">
        <f t="shared" si="25"/>
        <v>6.4776286666666655E-2</v>
      </c>
      <c r="CF64" s="45">
        <f t="shared" si="26"/>
        <v>6.2444444444444448E-2</v>
      </c>
      <c r="CG64" s="45">
        <f t="shared" si="59"/>
        <v>61.319240698324663</v>
      </c>
      <c r="CH64" s="45">
        <f t="shared" si="60"/>
        <v>56.195708627940647</v>
      </c>
      <c r="CI64" s="45">
        <f t="shared" si="61"/>
        <v>51.166851793689339</v>
      </c>
      <c r="CJ64" s="45">
        <f t="shared" si="27"/>
        <v>2.8493804099861348</v>
      </c>
      <c r="CK64" s="45">
        <f t="shared" si="28"/>
        <v>2.0424241089006516</v>
      </c>
      <c r="CL64" s="45">
        <f t="shared" si="29"/>
        <v>1.2503791575060719</v>
      </c>
      <c r="CM64" s="45">
        <f t="shared" si="30"/>
        <v>0.36061959001386512</v>
      </c>
      <c r="CN64" s="45">
        <f t="shared" si="31"/>
        <v>1.1675758910993483</v>
      </c>
      <c r="CO64" s="45">
        <f t="shared" si="32"/>
        <v>1.9596208424939281</v>
      </c>
      <c r="CP64" s="45">
        <f t="shared" si="33"/>
        <v>2.4041306000924342E-2</v>
      </c>
      <c r="CQ64" s="45">
        <f t="shared" si="34"/>
        <v>3.891919636997828E-2</v>
      </c>
      <c r="CR64" s="45">
        <f t="shared" si="35"/>
        <v>4.3547129833198403E-2</v>
      </c>
      <c r="CS64" s="45">
        <f t="shared" si="62"/>
        <v>59.981507009345805</v>
      </c>
      <c r="CT64" s="45">
        <f t="shared" si="63"/>
        <v>53.39369937694704</v>
      </c>
      <c r="CU64" s="45">
        <f t="shared" si="64"/>
        <v>46.927624610591906</v>
      </c>
      <c r="CV64" s="45">
        <f t="shared" si="36"/>
        <v>2.6386873539719646</v>
      </c>
      <c r="CW64" s="45">
        <f t="shared" si="37"/>
        <v>1.6011076518691594</v>
      </c>
      <c r="CX64" s="45">
        <f t="shared" si="38"/>
        <v>0.58270087616822508</v>
      </c>
      <c r="CY64" s="45">
        <f t="shared" si="39"/>
        <v>0.57131264602803533</v>
      </c>
      <c r="CZ64" s="45">
        <f t="shared" si="40"/>
        <v>1.6088923481308406</v>
      </c>
      <c r="DA64" s="45">
        <f t="shared" si="41"/>
        <v>2.6272991238317749</v>
      </c>
      <c r="DB64" s="45">
        <f t="shared" si="42"/>
        <v>3.8087509735202356E-2</v>
      </c>
      <c r="DC64" s="45">
        <f t="shared" si="43"/>
        <v>5.3629744937694686E-2</v>
      </c>
      <c r="DD64" s="45">
        <f t="shared" si="44"/>
        <v>5.8384424974039444E-2</v>
      </c>
    </row>
    <row r="65" spans="1:108" x14ac:dyDescent="0.2">
      <c r="A65" s="82" t="s">
        <v>16</v>
      </c>
      <c r="B65" s="42" t="s">
        <v>244</v>
      </c>
      <c r="C65" s="43" t="s">
        <v>99</v>
      </c>
      <c r="D65" s="49">
        <v>0</v>
      </c>
      <c r="E65" s="43"/>
      <c r="F65" s="42" t="s">
        <v>100</v>
      </c>
      <c r="G65" s="43"/>
      <c r="H65" s="43"/>
      <c r="I65" s="44">
        <v>42178</v>
      </c>
      <c r="J65" s="50">
        <f t="shared" si="55"/>
        <v>42086</v>
      </c>
      <c r="K65" s="43" t="s">
        <v>215</v>
      </c>
      <c r="L65" s="43">
        <v>2015</v>
      </c>
      <c r="M65" s="43" t="s">
        <v>293</v>
      </c>
      <c r="N65" s="42">
        <v>72</v>
      </c>
      <c r="O65" s="42">
        <v>4.0599999999999996</v>
      </c>
      <c r="P65" s="42">
        <v>3.89</v>
      </c>
      <c r="Q65" s="9">
        <v>1.6</v>
      </c>
      <c r="R65" s="9">
        <v>8.1999999999999998E-4</v>
      </c>
      <c r="S65" s="43">
        <v>105.23</v>
      </c>
      <c r="T65" s="43">
        <v>470.00700000000001</v>
      </c>
      <c r="U65" s="43">
        <v>433.3</v>
      </c>
      <c r="V65" s="43">
        <v>393.39499999999998</v>
      </c>
      <c r="W65" s="43">
        <v>351.49799999999999</v>
      </c>
      <c r="X65" s="43">
        <v>77</v>
      </c>
      <c r="Y65" s="43">
        <v>62</v>
      </c>
      <c r="Z65" s="43">
        <v>47</v>
      </c>
      <c r="AA65" s="43">
        <v>2.4814666666666669</v>
      </c>
      <c r="AB65" s="43">
        <v>0.29527998013185225</v>
      </c>
      <c r="AC65" s="43">
        <v>2.5774333333333326</v>
      </c>
      <c r="AD65" s="43">
        <v>0.3566538632356609</v>
      </c>
      <c r="AE65" s="43">
        <v>2.6405777777777764</v>
      </c>
      <c r="AF65" s="43">
        <v>0.37151725084681264</v>
      </c>
      <c r="AG65" s="43"/>
      <c r="AH65" s="43"/>
      <c r="AI65" s="43">
        <v>208.422</v>
      </c>
      <c r="AJ65" s="43">
        <v>108.43</v>
      </c>
      <c r="AK65" s="43">
        <v>230.14699999999999</v>
      </c>
      <c r="AL65" s="43">
        <v>108.43</v>
      </c>
      <c r="AM65" s="43"/>
      <c r="AN65" s="43"/>
      <c r="AO65" s="43"/>
      <c r="AP65" s="43">
        <v>99.99199999999999</v>
      </c>
      <c r="AQ65" s="43"/>
      <c r="AR65" s="43"/>
      <c r="AS65" s="43"/>
      <c r="AT65" s="43">
        <v>261.58500000000004</v>
      </c>
      <c r="AU65" s="43">
        <v>92</v>
      </c>
      <c r="AV65" s="43">
        <v>2.8430000000000004</v>
      </c>
      <c r="AW65" s="43">
        <v>0.39217326102969535</v>
      </c>
      <c r="AX65" s="43"/>
      <c r="AY65" s="43"/>
      <c r="AZ65" s="43"/>
      <c r="BA65" s="43"/>
      <c r="BB65" s="43"/>
      <c r="BC65" s="43"/>
      <c r="BD65" s="43"/>
      <c r="BE65" s="43"/>
      <c r="BF65" s="43"/>
      <c r="BG65" s="43"/>
      <c r="BH65" s="43"/>
      <c r="BI65" s="43"/>
      <c r="BJ65" s="43"/>
      <c r="BK65" s="43"/>
      <c r="BL65" s="43">
        <f t="shared" si="17"/>
        <v>92</v>
      </c>
      <c r="BM65" s="43"/>
      <c r="BN65" s="43">
        <v>1</v>
      </c>
      <c r="BO65" s="43">
        <v>0</v>
      </c>
      <c r="BP65" s="43" t="s">
        <v>220</v>
      </c>
      <c r="BQ65" s="43">
        <v>1</v>
      </c>
      <c r="BR65" s="43">
        <v>0</v>
      </c>
      <c r="BS65" s="43" t="s">
        <v>219</v>
      </c>
      <c r="BT65" s="43">
        <v>1</v>
      </c>
      <c r="BU65" s="45">
        <f t="shared" si="56"/>
        <v>2.6222700000000003</v>
      </c>
      <c r="BV65" s="45">
        <f t="shared" si="57"/>
        <v>1.3493005</v>
      </c>
      <c r="BW65" s="45">
        <f t="shared" si="58"/>
        <v>1.2786199999998971E-2</v>
      </c>
      <c r="BX65" s="45">
        <f t="shared" si="18"/>
        <v>2.6222700000000003</v>
      </c>
      <c r="BY65" s="45">
        <f t="shared" si="19"/>
        <v>1.3493005</v>
      </c>
      <c r="BZ65" s="45" t="str">
        <f t="shared" si="20"/>
        <v>0.4</v>
      </c>
      <c r="CA65" s="45">
        <f t="shared" si="21"/>
        <v>1.4377299999999993</v>
      </c>
      <c r="CB65" s="45">
        <f t="shared" si="22"/>
        <v>2.7106994999999996</v>
      </c>
      <c r="CC65" s="45">
        <f t="shared" si="23"/>
        <v>3.6599999999999997</v>
      </c>
      <c r="CD65" s="45">
        <f t="shared" si="24"/>
        <v>9.5848666666666624E-2</v>
      </c>
      <c r="CE65" s="45">
        <f t="shared" si="25"/>
        <v>9.0356649999999983E-2</v>
      </c>
      <c r="CF65" s="45">
        <f t="shared" si="26"/>
        <v>8.1333333333333327E-2</v>
      </c>
      <c r="CG65" s="45">
        <f t="shared" si="59"/>
        <v>66.459258029336183</v>
      </c>
      <c r="CH65" s="45">
        <f t="shared" si="60"/>
        <v>60.435793612757877</v>
      </c>
      <c r="CI65" s="45">
        <f t="shared" si="61"/>
        <v>54.11164654694204</v>
      </c>
      <c r="CJ65" s="45">
        <f t="shared" si="27"/>
        <v>3.6589331396204487</v>
      </c>
      <c r="CK65" s="45">
        <f t="shared" si="28"/>
        <v>2.7102374940093652</v>
      </c>
      <c r="CL65" s="45">
        <f t="shared" si="29"/>
        <v>1.7141843311433709</v>
      </c>
      <c r="CM65" s="45">
        <f t="shared" si="30"/>
        <v>0.40106686037955086</v>
      </c>
      <c r="CN65" s="45">
        <f t="shared" si="31"/>
        <v>1.3497625059906344</v>
      </c>
      <c r="CO65" s="45">
        <f t="shared" si="32"/>
        <v>2.3458156688566287</v>
      </c>
      <c r="CP65" s="45">
        <f t="shared" si="33"/>
        <v>2.6737790691970059E-2</v>
      </c>
      <c r="CQ65" s="45">
        <f t="shared" si="34"/>
        <v>4.499208353302115E-2</v>
      </c>
      <c r="CR65" s="45">
        <f t="shared" si="35"/>
        <v>5.2129237085702863E-2</v>
      </c>
      <c r="CS65" s="45">
        <f t="shared" si="62"/>
        <v>65.436183258972747</v>
      </c>
      <c r="CT65" s="45">
        <f t="shared" si="63"/>
        <v>58.300511396638768</v>
      </c>
      <c r="CU65" s="45">
        <f t="shared" si="64"/>
        <v>50.808637094766674</v>
      </c>
      <c r="CV65" s="45">
        <f t="shared" si="36"/>
        <v>3.4977988632882075</v>
      </c>
      <c r="CW65" s="45">
        <f t="shared" si="37"/>
        <v>2.3739305449706061</v>
      </c>
      <c r="CX65" s="45">
        <f t="shared" si="38"/>
        <v>1.1939603424257514</v>
      </c>
      <c r="CY65" s="45">
        <f t="shared" si="39"/>
        <v>0.56220113671179206</v>
      </c>
      <c r="CZ65" s="45">
        <f t="shared" si="40"/>
        <v>1.6860694550293935</v>
      </c>
      <c r="DA65" s="45">
        <f t="shared" si="41"/>
        <v>2.8660396575742482</v>
      </c>
      <c r="DB65" s="45">
        <f t="shared" si="42"/>
        <v>3.7480075780786139E-2</v>
      </c>
      <c r="DC65" s="45">
        <f t="shared" si="43"/>
        <v>5.6202315167646448E-2</v>
      </c>
      <c r="DD65" s="45">
        <f t="shared" si="44"/>
        <v>6.3689770168316631E-2</v>
      </c>
    </row>
    <row r="66" spans="1:108" x14ac:dyDescent="0.2">
      <c r="A66" s="81" t="s">
        <v>69</v>
      </c>
      <c r="B66" s="42" t="s">
        <v>244</v>
      </c>
      <c r="C66" s="43" t="s">
        <v>99</v>
      </c>
      <c r="D66" s="49">
        <v>0</v>
      </c>
      <c r="E66" s="43"/>
      <c r="F66" s="42" t="s">
        <v>107</v>
      </c>
      <c r="G66" s="43"/>
      <c r="H66" s="43"/>
      <c r="I66" s="44">
        <v>42179</v>
      </c>
      <c r="J66" s="50">
        <f t="shared" si="55"/>
        <v>42060</v>
      </c>
      <c r="K66" s="43" t="s">
        <v>215</v>
      </c>
      <c r="L66" s="43">
        <v>2015</v>
      </c>
      <c r="M66" s="43" t="s">
        <v>293</v>
      </c>
      <c r="N66" s="42">
        <v>63</v>
      </c>
      <c r="O66" s="42">
        <v>3.22</v>
      </c>
      <c r="P66" s="42">
        <v>2.95</v>
      </c>
      <c r="Q66" s="9">
        <v>1.75</v>
      </c>
      <c r="R66" s="9">
        <v>9.5E-4</v>
      </c>
      <c r="S66" s="43">
        <v>104.09</v>
      </c>
      <c r="T66" s="43">
        <v>557.90499999999997</v>
      </c>
      <c r="U66" s="43">
        <v>512.84900000000005</v>
      </c>
      <c r="V66" s="43">
        <v>468.09800000000001</v>
      </c>
      <c r="W66" s="43">
        <v>428.52499999999998</v>
      </c>
      <c r="X66" s="43">
        <v>104</v>
      </c>
      <c r="Y66" s="43">
        <v>89</v>
      </c>
      <c r="Z66" s="43">
        <v>74</v>
      </c>
      <c r="AA66" s="43">
        <v>2.9431333333333338</v>
      </c>
      <c r="AB66" s="43">
        <v>0.3083448595014246</v>
      </c>
      <c r="AC66" s="43">
        <v>2.9734000000000003</v>
      </c>
      <c r="AD66" s="43">
        <v>0.35574531765643974</v>
      </c>
      <c r="AE66" s="43">
        <v>2.8588666666666667</v>
      </c>
      <c r="AF66" s="43">
        <v>0.37311871130683311</v>
      </c>
      <c r="AG66" s="43"/>
      <c r="AH66" s="43"/>
      <c r="AI66" s="43">
        <v>206.83600000000001</v>
      </c>
      <c r="AJ66" s="43">
        <v>109.044</v>
      </c>
      <c r="AK66" s="43">
        <v>230.18100000000001</v>
      </c>
      <c r="AL66" s="43">
        <v>109.044</v>
      </c>
      <c r="AM66" s="43"/>
      <c r="AN66" s="43"/>
      <c r="AO66" s="43"/>
      <c r="AP66" s="43">
        <v>97.792000000000016</v>
      </c>
      <c r="AQ66" s="43"/>
      <c r="AR66" s="43"/>
      <c r="AS66" s="43"/>
      <c r="AT66" s="43">
        <v>351.06899999999996</v>
      </c>
      <c r="AU66" s="43">
        <v>119</v>
      </c>
      <c r="AV66" s="43">
        <v>2.9426525423728815</v>
      </c>
      <c r="AW66" s="43">
        <v>0.33835078588607015</v>
      </c>
      <c r="AX66" s="43"/>
      <c r="AY66" s="43"/>
      <c r="AZ66" s="43"/>
      <c r="BA66" s="43"/>
      <c r="BB66" s="43"/>
      <c r="BC66" s="43"/>
      <c r="BD66" s="43"/>
      <c r="BE66" s="43"/>
      <c r="BF66" s="43"/>
      <c r="BG66" s="43"/>
      <c r="BH66" s="43"/>
      <c r="BI66" s="43"/>
      <c r="BJ66" s="43"/>
      <c r="BK66" s="43"/>
      <c r="BL66" s="43">
        <f t="shared" si="17"/>
        <v>119</v>
      </c>
      <c r="BM66" s="43"/>
      <c r="BN66" s="43">
        <v>1</v>
      </c>
      <c r="BO66" s="43">
        <v>0</v>
      </c>
      <c r="BP66" s="43" t="s">
        <v>220</v>
      </c>
      <c r="BQ66" s="43">
        <v>1</v>
      </c>
      <c r="BR66" s="43">
        <v>0</v>
      </c>
      <c r="BS66" s="43" t="s">
        <v>219</v>
      </c>
      <c r="BT66" s="43">
        <v>1</v>
      </c>
      <c r="BU66" s="45">
        <f t="shared" si="56"/>
        <v>5.1598831000000018</v>
      </c>
      <c r="BV66" s="45">
        <f t="shared" si="57"/>
        <v>3.7323261999999993</v>
      </c>
      <c r="BW66" s="45">
        <f t="shared" si="58"/>
        <v>2.4699474999999982</v>
      </c>
      <c r="BX66" s="45">
        <f t="shared" si="18"/>
        <v>5.1598831000000018</v>
      </c>
      <c r="BY66" s="45">
        <f t="shared" si="19"/>
        <v>3.7323261999999993</v>
      </c>
      <c r="BZ66" s="45">
        <f t="shared" si="20"/>
        <v>2.4699474999999982</v>
      </c>
      <c r="CA66" s="45">
        <f t="shared" si="21"/>
        <v>-1.9398831000000016</v>
      </c>
      <c r="CB66" s="45">
        <f t="shared" si="22"/>
        <v>-0.51232619999999907</v>
      </c>
      <c r="CC66" s="45">
        <f t="shared" si="23"/>
        <v>0.75005250000000201</v>
      </c>
      <c r="CD66" s="45">
        <f t="shared" si="24"/>
        <v>-0.1293255400000001</v>
      </c>
      <c r="CE66" s="45">
        <f t="shared" si="25"/>
        <v>-1.7077539999999967E-2</v>
      </c>
      <c r="CF66" s="45">
        <f t="shared" si="26"/>
        <v>1.6667833333333378E-2</v>
      </c>
      <c r="CG66" s="45">
        <f t="shared" si="59"/>
        <v>59.042063503308356</v>
      </c>
      <c r="CH66" s="45">
        <f t="shared" si="60"/>
        <v>55.110919678657964</v>
      </c>
      <c r="CI66" s="45">
        <f t="shared" si="61"/>
        <v>51.634636364924411</v>
      </c>
      <c r="CJ66" s="45">
        <f t="shared" si="27"/>
        <v>2.4907250017710671</v>
      </c>
      <c r="CK66" s="45">
        <f t="shared" si="28"/>
        <v>1.8715698493886288</v>
      </c>
      <c r="CL66" s="45">
        <f t="shared" si="29"/>
        <v>1.3240552274755943</v>
      </c>
      <c r="CM66" s="45">
        <f t="shared" si="30"/>
        <v>0.72927499822893305</v>
      </c>
      <c r="CN66" s="45">
        <f t="shared" si="31"/>
        <v>1.3484301506113714</v>
      </c>
      <c r="CO66" s="45">
        <f t="shared" si="32"/>
        <v>1.8959447725244059</v>
      </c>
      <c r="CP66" s="45">
        <f t="shared" si="33"/>
        <v>4.8618333215262204E-2</v>
      </c>
      <c r="CQ66" s="45">
        <f t="shared" si="34"/>
        <v>4.4947671687045714E-2</v>
      </c>
      <c r="CR66" s="45">
        <f t="shared" si="35"/>
        <v>4.2132106056097907E-2</v>
      </c>
      <c r="CS66" s="45">
        <f t="shared" si="62"/>
        <v>56.939420654054004</v>
      </c>
      <c r="CT66" s="45">
        <f t="shared" si="63"/>
        <v>50.919867513286313</v>
      </c>
      <c r="CU66" s="45">
        <f t="shared" si="64"/>
        <v>45.596818275512852</v>
      </c>
      <c r="CV66" s="45">
        <f t="shared" si="36"/>
        <v>2.1595587530135054</v>
      </c>
      <c r="CW66" s="45">
        <f t="shared" si="37"/>
        <v>1.2114791333425954</v>
      </c>
      <c r="CX66" s="45">
        <f t="shared" si="38"/>
        <v>0.37309887839327427</v>
      </c>
      <c r="CY66" s="45">
        <f t="shared" si="39"/>
        <v>1.0604412469864948</v>
      </c>
      <c r="CZ66" s="45">
        <f t="shared" si="40"/>
        <v>2.0085208666574048</v>
      </c>
      <c r="DA66" s="45">
        <f t="shared" si="41"/>
        <v>2.8469011216067259</v>
      </c>
      <c r="DB66" s="45">
        <f t="shared" si="42"/>
        <v>7.0696083132432988E-2</v>
      </c>
      <c r="DC66" s="45">
        <f t="shared" si="43"/>
        <v>6.6950695555246825E-2</v>
      </c>
      <c r="DD66" s="45">
        <f t="shared" si="44"/>
        <v>6.3264469369038359E-2</v>
      </c>
    </row>
    <row r="67" spans="1:108" x14ac:dyDescent="0.2">
      <c r="A67" s="57" t="s">
        <v>70</v>
      </c>
      <c r="B67" s="42" t="s">
        <v>244</v>
      </c>
      <c r="C67" s="43" t="s">
        <v>99</v>
      </c>
      <c r="D67" s="49">
        <v>0</v>
      </c>
      <c r="E67" s="43"/>
      <c r="F67" s="42" t="s">
        <v>107</v>
      </c>
      <c r="G67" s="43"/>
      <c r="H67" s="43"/>
      <c r="I67" s="44">
        <v>42179</v>
      </c>
      <c r="J67" s="50"/>
      <c r="K67" s="43" t="s">
        <v>215</v>
      </c>
      <c r="L67" s="43">
        <v>2015</v>
      </c>
      <c r="M67" s="43" t="s">
        <v>293</v>
      </c>
      <c r="N67" s="42">
        <v>68</v>
      </c>
      <c r="O67" s="42">
        <v>3.55</v>
      </c>
      <c r="P67" s="42">
        <v>3.29</v>
      </c>
      <c r="Q67" s="9">
        <v>1.75</v>
      </c>
      <c r="R67" s="9">
        <v>9.7000000000000005E-4</v>
      </c>
      <c r="S67" s="43">
        <v>100.03</v>
      </c>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t="s">
        <v>241</v>
      </c>
      <c r="BN67" s="43">
        <v>1</v>
      </c>
      <c r="BO67" s="43">
        <v>0</v>
      </c>
      <c r="BP67" s="43" t="s">
        <v>220</v>
      </c>
      <c r="BQ67" s="43">
        <v>0</v>
      </c>
      <c r="BR67" s="43">
        <v>0</v>
      </c>
      <c r="BS67" s="43" t="s">
        <v>219</v>
      </c>
      <c r="BT67" s="43">
        <v>1</v>
      </c>
    </row>
    <row r="68" spans="1:108" x14ac:dyDescent="0.2">
      <c r="A68" s="81" t="s">
        <v>71</v>
      </c>
      <c r="B68" s="42" t="s">
        <v>244</v>
      </c>
      <c r="C68" s="43" t="s">
        <v>99</v>
      </c>
      <c r="D68" s="49">
        <v>0</v>
      </c>
      <c r="E68" s="43"/>
      <c r="F68" s="42" t="s">
        <v>107</v>
      </c>
      <c r="G68" s="43"/>
      <c r="H68" s="43"/>
      <c r="I68" s="44">
        <v>42179</v>
      </c>
      <c r="J68" s="50">
        <f t="shared" ref="J68:J89" si="65">I68-BL68</f>
        <v>42103</v>
      </c>
      <c r="K68" s="43" t="s">
        <v>215</v>
      </c>
      <c r="L68" s="43">
        <v>2015</v>
      </c>
      <c r="M68" s="43" t="s">
        <v>293</v>
      </c>
      <c r="N68" s="42">
        <v>51</v>
      </c>
      <c r="O68" s="42">
        <v>1.72</v>
      </c>
      <c r="P68" s="42">
        <v>1.57</v>
      </c>
      <c r="Q68" s="9">
        <v>1.4</v>
      </c>
      <c r="R68" s="9">
        <v>6.0999999999999997E-4</v>
      </c>
      <c r="S68" s="43">
        <v>109.93</v>
      </c>
      <c r="T68" s="43">
        <v>440.399</v>
      </c>
      <c r="U68" s="43">
        <v>399.91800000000001</v>
      </c>
      <c r="V68" s="43">
        <v>353.75200000000001</v>
      </c>
      <c r="W68" s="43">
        <v>306.95699999999999</v>
      </c>
      <c r="X68" s="43">
        <v>61</v>
      </c>
      <c r="Y68" s="43">
        <v>46</v>
      </c>
      <c r="Z68" s="43">
        <v>31</v>
      </c>
      <c r="AA68" s="43">
        <v>2.735666666666666</v>
      </c>
      <c r="AB68" s="43">
        <v>0.2313678785788883</v>
      </c>
      <c r="AC68" s="43">
        <v>2.9217999999999993</v>
      </c>
      <c r="AD68" s="43">
        <v>0.35588000689888305</v>
      </c>
      <c r="AE68" s="43">
        <v>2.9768444444444446</v>
      </c>
      <c r="AF68" s="43">
        <v>0.3830751146111479</v>
      </c>
      <c r="AG68" s="43"/>
      <c r="AH68" s="43"/>
      <c r="AI68" s="43">
        <v>204.78299999999999</v>
      </c>
      <c r="AJ68" s="43">
        <v>110.38800000000001</v>
      </c>
      <c r="AK68" s="43">
        <v>227.184</v>
      </c>
      <c r="AL68" s="43">
        <v>110.38800000000001</v>
      </c>
      <c r="AM68" s="43"/>
      <c r="AN68" s="43"/>
      <c r="AO68" s="43"/>
      <c r="AP68" s="43">
        <v>94.394999999999982</v>
      </c>
      <c r="AQ68" s="43"/>
      <c r="AR68" s="43"/>
      <c r="AS68" s="43"/>
      <c r="AT68" s="43">
        <v>235.61600000000001</v>
      </c>
      <c r="AU68" s="43">
        <v>76</v>
      </c>
      <c r="AV68" s="43">
        <v>3.1028400000000005</v>
      </c>
      <c r="AW68" s="43">
        <v>0.38965428335967245</v>
      </c>
      <c r="AX68" s="43"/>
      <c r="AY68" s="43"/>
      <c r="AZ68" s="43"/>
      <c r="BA68" s="43"/>
      <c r="BB68" s="43"/>
      <c r="BC68" s="43"/>
      <c r="BD68" s="43"/>
      <c r="BE68" s="43"/>
      <c r="BF68" s="43"/>
      <c r="BG68" s="43"/>
      <c r="BH68" s="43"/>
      <c r="BI68" s="43"/>
      <c r="BJ68" s="43"/>
      <c r="BK68" s="43"/>
      <c r="BL68" s="43">
        <f t="shared" si="17"/>
        <v>76</v>
      </c>
      <c r="BM68" s="43"/>
      <c r="BN68" s="43">
        <v>1</v>
      </c>
      <c r="BO68" s="43">
        <v>0</v>
      </c>
      <c r="BP68" s="43" t="s">
        <v>220</v>
      </c>
      <c r="BQ68" s="43">
        <v>1</v>
      </c>
      <c r="BR68" s="43">
        <v>0</v>
      </c>
      <c r="BS68" s="43" t="s">
        <v>219</v>
      </c>
      <c r="BT68" s="43">
        <v>1</v>
      </c>
      <c r="BU68" s="45">
        <f t="shared" ref="BU68:BU89" si="66">0.0319*U68-11.2</f>
        <v>1.5573841999999996</v>
      </c>
      <c r="BV68" s="45">
        <f t="shared" ref="BV68:BV89" si="67">0.0319*V68-11.2</f>
        <v>8.4688800000000342E-2</v>
      </c>
      <c r="BW68" s="45">
        <f t="shared" ref="BW68:BW89" si="68">0.0319*W68-11.2</f>
        <v>-1.4080717000000007</v>
      </c>
      <c r="BX68" s="45">
        <f t="shared" si="18"/>
        <v>1.5573841999999996</v>
      </c>
      <c r="BY68" s="45" t="str">
        <f t="shared" si="19"/>
        <v>0.4</v>
      </c>
      <c r="BZ68" s="45" t="str">
        <f t="shared" si="20"/>
        <v>0.4</v>
      </c>
      <c r="CA68" s="45">
        <f t="shared" si="21"/>
        <v>0.16261580000000042</v>
      </c>
      <c r="CB68" s="45">
        <f t="shared" si="22"/>
        <v>1.3199999999999998</v>
      </c>
      <c r="CC68" s="45">
        <f t="shared" si="23"/>
        <v>1.3199999999999998</v>
      </c>
      <c r="CD68" s="45">
        <f t="shared" si="24"/>
        <v>1.0841053333333361E-2</v>
      </c>
      <c r="CE68" s="45">
        <f t="shared" si="25"/>
        <v>4.3999999999999997E-2</v>
      </c>
      <c r="CF68" s="45">
        <f t="shared" si="26"/>
        <v>2.9333333333333329E-2</v>
      </c>
      <c r="CG68" s="45">
        <f t="shared" ref="CG68:CG89" si="69">$N68+(U68-$T68)*($N68-32)*($T68-205.01)^-1</f>
        <v>47.732476878698662</v>
      </c>
      <c r="CH68" s="45">
        <f t="shared" ref="CH68:CH89" si="70">$N68+(V68-$T68)*($N68-32)*($T68-205.01)^-1</f>
        <v>44.006075050235992</v>
      </c>
      <c r="CI68" s="45">
        <f t="shared" ref="CI68:CI89" si="71">$N68+(W68-$T68)*($N68-32)*($T68-205.01)^-1</f>
        <v>40.228901945290559</v>
      </c>
      <c r="CJ68" s="45">
        <f t="shared" si="27"/>
        <v>0.7094651083950394</v>
      </c>
      <c r="CK68" s="45">
        <f t="shared" si="28"/>
        <v>0.12255682041216875</v>
      </c>
      <c r="CL68" s="45">
        <f t="shared" si="29"/>
        <v>-0.47234794361673682</v>
      </c>
      <c r="CM68" s="45">
        <f t="shared" si="30"/>
        <v>1.0105348916049606</v>
      </c>
      <c r="CN68" s="45">
        <f t="shared" si="31"/>
        <v>1.5974431795878312</v>
      </c>
      <c r="CO68" s="45">
        <f t="shared" si="32"/>
        <v>2.1923479436167366</v>
      </c>
      <c r="CP68" s="45">
        <f t="shared" si="33"/>
        <v>6.7368992773664038E-2</v>
      </c>
      <c r="CQ68" s="45">
        <f t="shared" si="34"/>
        <v>5.3248105986261042E-2</v>
      </c>
      <c r="CR68" s="45">
        <f t="shared" si="35"/>
        <v>4.8718843191483036E-2</v>
      </c>
      <c r="CS68" s="45">
        <f t="shared" ref="CS68:CS89" si="72">-12.045+($N68+12.045)*$T68^-1*U68</f>
        <v>45.204971752887715</v>
      </c>
      <c r="CT68" s="45">
        <f t="shared" ref="CT68:CT89" si="73">-12.045+($N68+12.045)*$T68^-1*V68</f>
        <v>38.596111446665404</v>
      </c>
      <c r="CU68" s="45">
        <f t="shared" ref="CU68:CU89" si="74">-12.045+($N68+12.045)*$T68^-1*W68</f>
        <v>31.897207100833555</v>
      </c>
      <c r="CV68" s="45">
        <f t="shared" si="36"/>
        <v>0.31138305107981523</v>
      </c>
      <c r="CW68" s="45">
        <f t="shared" si="37"/>
        <v>-0.72951244715019836</v>
      </c>
      <c r="CX68" s="45">
        <f t="shared" si="38"/>
        <v>-1.7845898816187145</v>
      </c>
      <c r="CY68" s="45">
        <f t="shared" si="39"/>
        <v>1.4086169489201847</v>
      </c>
      <c r="CZ68" s="45">
        <f t="shared" si="40"/>
        <v>2.4495124471501981</v>
      </c>
      <c r="DA68" s="45">
        <f t="shared" si="41"/>
        <v>3.5045898816187142</v>
      </c>
      <c r="DB68" s="45">
        <f t="shared" si="42"/>
        <v>9.3907796594678988E-2</v>
      </c>
      <c r="DC68" s="45">
        <f t="shared" si="43"/>
        <v>8.1650414905006602E-2</v>
      </c>
      <c r="DD68" s="45">
        <f t="shared" si="44"/>
        <v>7.7879775147082539E-2</v>
      </c>
    </row>
    <row r="69" spans="1:108" x14ac:dyDescent="0.2">
      <c r="A69" s="81" t="s">
        <v>72</v>
      </c>
      <c r="B69" s="42" t="s">
        <v>244</v>
      </c>
      <c r="C69" s="43" t="s">
        <v>99</v>
      </c>
      <c r="D69" s="49">
        <v>0</v>
      </c>
      <c r="E69" s="43"/>
      <c r="F69" s="42" t="s">
        <v>107</v>
      </c>
      <c r="G69" s="43"/>
      <c r="H69" s="43"/>
      <c r="I69" s="44">
        <v>42179</v>
      </c>
      <c r="J69" s="50">
        <f t="shared" si="65"/>
        <v>42058</v>
      </c>
      <c r="K69" s="43" t="s">
        <v>215</v>
      </c>
      <c r="L69" s="43">
        <v>2015</v>
      </c>
      <c r="M69" s="43" t="s">
        <v>293</v>
      </c>
      <c r="N69" s="42">
        <v>76</v>
      </c>
      <c r="O69" s="42">
        <v>5.18</v>
      </c>
      <c r="P69" s="42">
        <v>4.8499999999999996</v>
      </c>
      <c r="Q69" s="9">
        <v>1.8</v>
      </c>
      <c r="R69" s="9">
        <v>9.7999999999999997E-4</v>
      </c>
      <c r="S69" s="43">
        <v>102.36</v>
      </c>
      <c r="T69" s="43">
        <v>546.50699999999995</v>
      </c>
      <c r="U69" s="43">
        <v>511.90199999999999</v>
      </c>
      <c r="V69" s="43">
        <v>473.815</v>
      </c>
      <c r="W69" s="43">
        <v>430.11200000000002</v>
      </c>
      <c r="X69" s="43">
        <v>106</v>
      </c>
      <c r="Y69" s="43">
        <v>91</v>
      </c>
      <c r="Z69" s="43">
        <v>76</v>
      </c>
      <c r="AA69" s="43">
        <v>2.3324000000000003</v>
      </c>
      <c r="AB69" s="43">
        <v>0.26493336089342312</v>
      </c>
      <c r="AC69" s="43">
        <v>2.4270999999999998</v>
      </c>
      <c r="AD69" s="43">
        <v>0.27832520670908556</v>
      </c>
      <c r="AE69" s="43">
        <v>2.5885777777777785</v>
      </c>
      <c r="AF69" s="43">
        <v>0.38589426771925833</v>
      </c>
      <c r="AG69" s="43"/>
      <c r="AH69" s="43"/>
      <c r="AI69" s="43">
        <v>204.696</v>
      </c>
      <c r="AJ69" s="43">
        <v>109.099</v>
      </c>
      <c r="AK69" s="43">
        <v>225.31800000000001</v>
      </c>
      <c r="AL69" s="43">
        <v>109.099</v>
      </c>
      <c r="AM69" s="43"/>
      <c r="AN69" s="43"/>
      <c r="AO69" s="43"/>
      <c r="AP69" s="43">
        <v>95.596999999999994</v>
      </c>
      <c r="AQ69" s="43"/>
      <c r="AR69" s="43"/>
      <c r="AS69" s="43"/>
      <c r="AT69" s="43">
        <v>341.81099999999992</v>
      </c>
      <c r="AU69" s="43">
        <v>121</v>
      </c>
      <c r="AV69" s="43">
        <v>2.8213916666666661</v>
      </c>
      <c r="AW69" s="43">
        <v>0.3967989626204933</v>
      </c>
      <c r="AX69" s="43"/>
      <c r="AY69" s="43"/>
      <c r="AZ69" s="43"/>
      <c r="BA69" s="43"/>
      <c r="BB69" s="43"/>
      <c r="BC69" s="43"/>
      <c r="BD69" s="43"/>
      <c r="BE69" s="43"/>
      <c r="BF69" s="43"/>
      <c r="BG69" s="43"/>
      <c r="BH69" s="43"/>
      <c r="BI69" s="43"/>
      <c r="BJ69" s="43"/>
      <c r="BK69" s="43"/>
      <c r="BL69" s="43">
        <f t="shared" si="17"/>
        <v>121</v>
      </c>
      <c r="BM69" s="43"/>
      <c r="BN69" s="43">
        <v>1</v>
      </c>
      <c r="BO69" s="43">
        <v>0</v>
      </c>
      <c r="BP69" s="43" t="s">
        <v>220</v>
      </c>
      <c r="BQ69" s="43">
        <v>1</v>
      </c>
      <c r="BR69" s="43">
        <v>0</v>
      </c>
      <c r="BS69" s="43" t="s">
        <v>219</v>
      </c>
      <c r="BT69" s="43">
        <v>1</v>
      </c>
      <c r="BU69" s="45">
        <f t="shared" si="66"/>
        <v>5.1296737999999991</v>
      </c>
      <c r="BV69" s="45">
        <f t="shared" si="67"/>
        <v>3.9146985000000001</v>
      </c>
      <c r="BW69" s="45">
        <f t="shared" si="68"/>
        <v>2.5205728000000001</v>
      </c>
      <c r="BX69" s="45">
        <f t="shared" si="18"/>
        <v>5.1296737999999991</v>
      </c>
      <c r="BY69" s="45">
        <f t="shared" si="19"/>
        <v>3.9146985000000001</v>
      </c>
      <c r="BZ69" s="45">
        <f t="shared" si="20"/>
        <v>2.5205728000000001</v>
      </c>
      <c r="CA69" s="45">
        <f t="shared" si="21"/>
        <v>5.0326200000000654E-2</v>
      </c>
      <c r="CB69" s="45">
        <f t="shared" si="22"/>
        <v>1.2653014999999996</v>
      </c>
      <c r="CC69" s="45">
        <f t="shared" si="23"/>
        <v>2.6594271999999997</v>
      </c>
      <c r="CD69" s="45">
        <f t="shared" si="24"/>
        <v>3.3550800000000437E-3</v>
      </c>
      <c r="CE69" s="45">
        <f t="shared" si="25"/>
        <v>4.2176716666666655E-2</v>
      </c>
      <c r="CF69" s="45">
        <f t="shared" si="26"/>
        <v>5.9098382222222218E-2</v>
      </c>
      <c r="CG69" s="45">
        <f t="shared" si="69"/>
        <v>71.541337112771132</v>
      </c>
      <c r="CH69" s="45">
        <f t="shared" si="70"/>
        <v>66.634037780712575</v>
      </c>
      <c r="CI69" s="45">
        <f t="shared" si="71"/>
        <v>61.003147904666818</v>
      </c>
      <c r="CJ69" s="45">
        <f t="shared" si="27"/>
        <v>4.4593605952614537</v>
      </c>
      <c r="CK69" s="45">
        <f t="shared" si="28"/>
        <v>3.686460950462231</v>
      </c>
      <c r="CL69" s="45">
        <f t="shared" si="29"/>
        <v>2.7995957949850245</v>
      </c>
      <c r="CM69" s="45">
        <f t="shared" si="30"/>
        <v>0.72063940473854604</v>
      </c>
      <c r="CN69" s="45">
        <f t="shared" si="31"/>
        <v>1.4935390495377687</v>
      </c>
      <c r="CO69" s="45">
        <f t="shared" si="32"/>
        <v>2.3804042050149752</v>
      </c>
      <c r="CP69" s="45">
        <f t="shared" si="33"/>
        <v>4.8042626982569739E-2</v>
      </c>
      <c r="CQ69" s="45">
        <f t="shared" si="34"/>
        <v>4.9784634984592291E-2</v>
      </c>
      <c r="CR69" s="45">
        <f t="shared" si="35"/>
        <v>5.2897871222555001E-2</v>
      </c>
      <c r="CS69" s="45">
        <f t="shared" si="72"/>
        <v>70.424962123083517</v>
      </c>
      <c r="CT69" s="45">
        <f t="shared" si="73"/>
        <v>64.288956701378041</v>
      </c>
      <c r="CU69" s="45">
        <f t="shared" si="74"/>
        <v>57.248185704849178</v>
      </c>
      <c r="CV69" s="45">
        <f t="shared" si="36"/>
        <v>4.2835315343856548</v>
      </c>
      <c r="CW69" s="45">
        <f t="shared" si="37"/>
        <v>3.3171106804670414</v>
      </c>
      <c r="CX69" s="45">
        <f t="shared" si="38"/>
        <v>2.2081892485137464</v>
      </c>
      <c r="CY69" s="45">
        <f t="shared" si="39"/>
        <v>0.8964684656143449</v>
      </c>
      <c r="CZ69" s="45">
        <f t="shared" si="40"/>
        <v>1.8628893195329583</v>
      </c>
      <c r="DA69" s="45">
        <f t="shared" si="41"/>
        <v>2.9718107514862533</v>
      </c>
      <c r="DB69" s="45">
        <f t="shared" si="42"/>
        <v>5.9764564374289661E-2</v>
      </c>
      <c r="DC69" s="45">
        <f t="shared" si="43"/>
        <v>6.2096310651098614E-2</v>
      </c>
      <c r="DD69" s="45">
        <f t="shared" si="44"/>
        <v>6.6040238921916739E-2</v>
      </c>
    </row>
    <row r="70" spans="1:108" x14ac:dyDescent="0.2">
      <c r="A70" s="81" t="s">
        <v>73</v>
      </c>
      <c r="B70" s="42" t="s">
        <v>244</v>
      </c>
      <c r="C70" s="43" t="s">
        <v>99</v>
      </c>
      <c r="D70" s="49">
        <v>0</v>
      </c>
      <c r="E70" s="43"/>
      <c r="F70" s="42" t="s">
        <v>107</v>
      </c>
      <c r="G70" s="43"/>
      <c r="H70" s="43"/>
      <c r="I70" s="44">
        <v>42179</v>
      </c>
      <c r="J70" s="50">
        <f t="shared" si="65"/>
        <v>42098</v>
      </c>
      <c r="K70" s="43" t="s">
        <v>215</v>
      </c>
      <c r="L70" s="43">
        <v>2015</v>
      </c>
      <c r="M70" s="43" t="s">
        <v>293</v>
      </c>
      <c r="N70" s="42">
        <v>54</v>
      </c>
      <c r="O70" s="42">
        <v>2.11</v>
      </c>
      <c r="P70" s="42">
        <v>1.98</v>
      </c>
      <c r="Q70" s="9">
        <v>1.5</v>
      </c>
      <c r="R70" s="9">
        <v>7.1000000000000002E-4</v>
      </c>
      <c r="S70" s="43">
        <v>100.18</v>
      </c>
      <c r="T70" s="43">
        <v>446.185</v>
      </c>
      <c r="U70" s="43">
        <v>405.298</v>
      </c>
      <c r="V70" s="43">
        <v>358.839</v>
      </c>
      <c r="W70" s="43">
        <v>313.62599999999998</v>
      </c>
      <c r="X70" s="43">
        <v>66</v>
      </c>
      <c r="Y70" s="43">
        <v>51</v>
      </c>
      <c r="Z70" s="43">
        <v>36</v>
      </c>
      <c r="AA70" s="43">
        <v>2.6714666666666664</v>
      </c>
      <c r="AB70" s="43">
        <v>0.41012365150502023</v>
      </c>
      <c r="AC70" s="43">
        <v>2.8843333333333323</v>
      </c>
      <c r="AD70" s="43">
        <v>0.42458184973741131</v>
      </c>
      <c r="AE70" s="43">
        <v>2.9430000000000005</v>
      </c>
      <c r="AF70" s="43">
        <v>0.37892281535953681</v>
      </c>
      <c r="AG70" s="43"/>
      <c r="AH70" s="43"/>
      <c r="AI70" s="43">
        <v>201.393</v>
      </c>
      <c r="AJ70" s="43">
        <v>109.169</v>
      </c>
      <c r="AK70" s="43">
        <v>219.68700000000001</v>
      </c>
      <c r="AL70" s="43">
        <v>109.169</v>
      </c>
      <c r="AM70" s="43"/>
      <c r="AN70" s="43"/>
      <c r="AO70" s="43"/>
      <c r="AP70" s="43">
        <v>92.224000000000004</v>
      </c>
      <c r="AQ70" s="43"/>
      <c r="AR70" s="43"/>
      <c r="AS70" s="43"/>
      <c r="AT70" s="43">
        <v>244.792</v>
      </c>
      <c r="AU70" s="43">
        <v>81</v>
      </c>
      <c r="AV70" s="43">
        <v>3.0167875</v>
      </c>
      <c r="AW70" s="43">
        <v>0.38793819466475338</v>
      </c>
      <c r="AX70" s="43"/>
      <c r="AY70" s="43"/>
      <c r="AZ70" s="43"/>
      <c r="BA70" s="43"/>
      <c r="BB70" s="43"/>
      <c r="BC70" s="43"/>
      <c r="BD70" s="43"/>
      <c r="BE70" s="43"/>
      <c r="BF70" s="43"/>
      <c r="BG70" s="43"/>
      <c r="BH70" s="43"/>
      <c r="BI70" s="43"/>
      <c r="BJ70" s="43"/>
      <c r="BK70" s="43"/>
      <c r="BL70" s="43">
        <f t="shared" si="17"/>
        <v>81</v>
      </c>
      <c r="BM70" s="43"/>
      <c r="BN70" s="43">
        <v>1</v>
      </c>
      <c r="BO70" s="43">
        <v>0</v>
      </c>
      <c r="BP70" s="43" t="s">
        <v>220</v>
      </c>
      <c r="BQ70" s="43">
        <v>1</v>
      </c>
      <c r="BR70" s="43">
        <v>0</v>
      </c>
      <c r="BS70" s="43" t="s">
        <v>219</v>
      </c>
      <c r="BT70" s="43">
        <v>1</v>
      </c>
      <c r="BU70" s="45">
        <f t="shared" si="66"/>
        <v>1.7290062000000006</v>
      </c>
      <c r="BV70" s="45">
        <f t="shared" si="67"/>
        <v>0.24696409999999958</v>
      </c>
      <c r="BW70" s="45">
        <f t="shared" si="68"/>
        <v>-1.1953306000000001</v>
      </c>
      <c r="BX70" s="45">
        <f t="shared" si="18"/>
        <v>1.7290062000000006</v>
      </c>
      <c r="BY70" s="45" t="str">
        <f t="shared" si="19"/>
        <v>0.4</v>
      </c>
      <c r="BZ70" s="45" t="str">
        <f t="shared" si="20"/>
        <v>0.4</v>
      </c>
      <c r="CA70" s="45">
        <f t="shared" si="21"/>
        <v>0.38099379999999927</v>
      </c>
      <c r="CB70" s="45">
        <f t="shared" si="22"/>
        <v>1.71</v>
      </c>
      <c r="CC70" s="45">
        <f t="shared" si="23"/>
        <v>1.71</v>
      </c>
      <c r="CD70" s="45">
        <f t="shared" si="24"/>
        <v>2.539958666666662E-2</v>
      </c>
      <c r="CE70" s="45">
        <f t="shared" si="25"/>
        <v>5.7000000000000002E-2</v>
      </c>
      <c r="CF70" s="45">
        <f t="shared" si="26"/>
        <v>3.7999999999999999E-2</v>
      </c>
      <c r="CG70" s="45">
        <f t="shared" si="69"/>
        <v>50.270285062713796</v>
      </c>
      <c r="CH70" s="45">
        <f t="shared" si="70"/>
        <v>46.03229190421893</v>
      </c>
      <c r="CI70" s="45">
        <f t="shared" si="71"/>
        <v>41.90795895096921</v>
      </c>
      <c r="CJ70" s="45">
        <f t="shared" si="27"/>
        <v>1.1091698973774236</v>
      </c>
      <c r="CK70" s="45">
        <f t="shared" si="28"/>
        <v>0.44168597491448214</v>
      </c>
      <c r="CL70" s="45">
        <f t="shared" si="29"/>
        <v>-0.20789646522234939</v>
      </c>
      <c r="CM70" s="45">
        <f t="shared" si="30"/>
        <v>1.0008301026225763</v>
      </c>
      <c r="CN70" s="45">
        <f t="shared" si="31"/>
        <v>1.6683140250855177</v>
      </c>
      <c r="CO70" s="45">
        <f t="shared" si="32"/>
        <v>2.3178964652223493</v>
      </c>
      <c r="CP70" s="45">
        <f t="shared" si="33"/>
        <v>6.6722006841505088E-2</v>
      </c>
      <c r="CQ70" s="45">
        <f t="shared" si="34"/>
        <v>5.5610467502850591E-2</v>
      </c>
      <c r="CR70" s="45">
        <f t="shared" si="35"/>
        <v>5.1508810338274431E-2</v>
      </c>
      <c r="CS70" s="45">
        <f t="shared" si="72"/>
        <v>47.94784245324248</v>
      </c>
      <c r="CT70" s="45">
        <f t="shared" si="73"/>
        <v>41.070908771025465</v>
      </c>
      <c r="CU70" s="45">
        <f t="shared" si="74"/>
        <v>34.378409953270491</v>
      </c>
      <c r="CV70" s="45">
        <f t="shared" si="36"/>
        <v>0.74338518638569084</v>
      </c>
      <c r="CW70" s="45">
        <f t="shared" si="37"/>
        <v>-0.33973186856348914</v>
      </c>
      <c r="CX70" s="45">
        <f t="shared" si="38"/>
        <v>-1.3938004323598969</v>
      </c>
      <c r="CY70" s="45">
        <f t="shared" si="39"/>
        <v>1.366614813614309</v>
      </c>
      <c r="CZ70" s="45">
        <f t="shared" si="40"/>
        <v>2.449731868563489</v>
      </c>
      <c r="DA70" s="45">
        <f t="shared" si="41"/>
        <v>3.5038004323598968</v>
      </c>
      <c r="DB70" s="45">
        <f t="shared" si="42"/>
        <v>9.1107654240953934E-2</v>
      </c>
      <c r="DC70" s="45">
        <f t="shared" si="43"/>
        <v>8.1657728952116301E-2</v>
      </c>
      <c r="DD70" s="45">
        <f t="shared" si="44"/>
        <v>7.7862231830219925E-2</v>
      </c>
    </row>
    <row r="71" spans="1:108" x14ac:dyDescent="0.2">
      <c r="A71" s="81" t="s">
        <v>74</v>
      </c>
      <c r="B71" s="42" t="s">
        <v>244</v>
      </c>
      <c r="C71" s="43" t="s">
        <v>99</v>
      </c>
      <c r="D71" s="49">
        <v>0</v>
      </c>
      <c r="E71" s="43"/>
      <c r="F71" s="42" t="s">
        <v>107</v>
      </c>
      <c r="G71" s="43"/>
      <c r="H71" s="43"/>
      <c r="I71" s="44">
        <v>42179</v>
      </c>
      <c r="J71" s="50">
        <f t="shared" si="65"/>
        <v>42077</v>
      </c>
      <c r="K71" s="43" t="s">
        <v>215</v>
      </c>
      <c r="L71" s="43">
        <v>2015</v>
      </c>
      <c r="M71" s="43" t="s">
        <v>293</v>
      </c>
      <c r="N71" s="42">
        <v>87</v>
      </c>
      <c r="O71" s="42">
        <v>6.44</v>
      </c>
      <c r="P71" s="42">
        <v>6.13</v>
      </c>
      <c r="Q71" s="9">
        <v>1.95</v>
      </c>
      <c r="R71" s="9">
        <v>1.14E-3</v>
      </c>
      <c r="S71" s="43">
        <v>104.82</v>
      </c>
      <c r="T71" s="43">
        <v>517.05200000000002</v>
      </c>
      <c r="U71" s="43">
        <v>475.30500000000001</v>
      </c>
      <c r="V71" s="43">
        <v>428.62799999999999</v>
      </c>
      <c r="W71" s="43">
        <v>373.06599999999997</v>
      </c>
      <c r="X71" s="43">
        <v>87</v>
      </c>
      <c r="Y71" s="43">
        <v>72</v>
      </c>
      <c r="Z71" s="43">
        <v>57</v>
      </c>
      <c r="AA71" s="43">
        <v>2.7815333333333334</v>
      </c>
      <c r="AB71" s="43">
        <v>0.38697579597006426</v>
      </c>
      <c r="AC71" s="43">
        <v>2.9660000000000002</v>
      </c>
      <c r="AD71" s="43">
        <v>0.5081269865720166</v>
      </c>
      <c r="AE71" s="43">
        <v>3.2126000000000001</v>
      </c>
      <c r="AF71" s="43">
        <v>0.56763786471177524</v>
      </c>
      <c r="AG71" s="43"/>
      <c r="AH71" s="43"/>
      <c r="AI71" s="43">
        <v>200.494</v>
      </c>
      <c r="AJ71" s="43">
        <v>108.721</v>
      </c>
      <c r="AK71" s="43">
        <v>218.61099999999999</v>
      </c>
      <c r="AL71" s="43">
        <v>108.721</v>
      </c>
      <c r="AM71" s="43"/>
      <c r="AN71" s="43"/>
      <c r="AO71" s="43"/>
      <c r="AP71" s="43">
        <v>91.772999999999996</v>
      </c>
      <c r="AQ71" s="43"/>
      <c r="AR71" s="43"/>
      <c r="AS71" s="43"/>
      <c r="AT71" s="43">
        <v>316.55799999999999</v>
      </c>
      <c r="AU71" s="43">
        <v>102</v>
      </c>
      <c r="AV71" s="43">
        <v>3.1051089108910905</v>
      </c>
      <c r="AW71" s="43">
        <v>0.48272341772467875</v>
      </c>
      <c r="AX71" s="43"/>
      <c r="AY71" s="43"/>
      <c r="AZ71" s="43"/>
      <c r="BA71" s="43"/>
      <c r="BB71" s="43"/>
      <c r="BC71" s="43"/>
      <c r="BD71" s="43"/>
      <c r="BE71" s="43"/>
      <c r="BF71" s="43"/>
      <c r="BG71" s="43"/>
      <c r="BH71" s="43"/>
      <c r="BI71" s="43"/>
      <c r="BJ71" s="43"/>
      <c r="BK71" s="43"/>
      <c r="BL71" s="43">
        <f t="shared" ref="BL71:BL134" si="75">AU71</f>
        <v>102</v>
      </c>
      <c r="BM71" s="43" t="s">
        <v>253</v>
      </c>
      <c r="BN71" s="43">
        <v>1</v>
      </c>
      <c r="BO71" s="43">
        <v>0</v>
      </c>
      <c r="BP71" s="43" t="s">
        <v>220</v>
      </c>
      <c r="BQ71" s="43">
        <v>1</v>
      </c>
      <c r="BR71" s="43">
        <v>0</v>
      </c>
      <c r="BS71" s="43" t="s">
        <v>219</v>
      </c>
      <c r="BT71" s="43">
        <v>1</v>
      </c>
      <c r="BU71" s="45">
        <f t="shared" si="66"/>
        <v>3.9622294999999994</v>
      </c>
      <c r="BV71" s="45">
        <f t="shared" si="67"/>
        <v>2.4732331999999992</v>
      </c>
      <c r="BW71" s="45">
        <f t="shared" si="68"/>
        <v>0.70080539999999836</v>
      </c>
      <c r="BX71" s="45">
        <f t="shared" ref="BX71:BX134" si="76">IF(BU71&lt;0.4,"0.4",BU71)</f>
        <v>3.9622294999999994</v>
      </c>
      <c r="BY71" s="45">
        <f t="shared" ref="BY71:BY134" si="77">IF(BV71&lt;0.4,"0.4",BV71)</f>
        <v>2.4732331999999992</v>
      </c>
      <c r="BZ71" s="45">
        <f t="shared" ref="BZ71:BZ134" si="78">IF(BW71&lt;0.4,"0.4",BW71)</f>
        <v>0.70080539999999836</v>
      </c>
      <c r="CA71" s="45">
        <f t="shared" ref="CA71:CA134" si="79">$O71-BX71</f>
        <v>2.477770500000001</v>
      </c>
      <c r="CB71" s="45">
        <f t="shared" ref="CB71:CB134" si="80">$O71-BY71</f>
        <v>3.9667668000000011</v>
      </c>
      <c r="CC71" s="45">
        <f t="shared" ref="CC71:CC134" si="81">$O71-BZ71</f>
        <v>5.739194600000002</v>
      </c>
      <c r="CD71" s="45">
        <f t="shared" ref="CD71:CD134" si="82">CA71/15</f>
        <v>0.16518470000000007</v>
      </c>
      <c r="CE71" s="45">
        <f t="shared" ref="CE71:CE134" si="83">CB71/30</f>
        <v>0.13222556000000005</v>
      </c>
      <c r="CF71" s="45">
        <f t="shared" ref="CF71:CF134" si="84">CC71/45</f>
        <v>0.12753765777777781</v>
      </c>
      <c r="CG71" s="45">
        <f t="shared" si="69"/>
        <v>79.641743739624786</v>
      </c>
      <c r="CH71" s="45">
        <f t="shared" si="70"/>
        <v>71.414533940943841</v>
      </c>
      <c r="CI71" s="45">
        <f t="shared" si="71"/>
        <v>61.621268931746364</v>
      </c>
      <c r="CJ71" s="45">
        <f t="shared" ref="CJ71:CJ134" si="85">0.1575*(CG71)-6.8084</f>
        <v>5.7351746389909044</v>
      </c>
      <c r="CK71" s="45">
        <f t="shared" ref="CK71:CK134" si="86">0.1575*(CH71)-6.8084</f>
        <v>4.4393890956986555</v>
      </c>
      <c r="CL71" s="45">
        <f t="shared" ref="CL71:CL134" si="87">0.1575*(CI71)-6.8084</f>
        <v>2.8969498567500525</v>
      </c>
      <c r="CM71" s="45">
        <f t="shared" ref="CM71:CM134" si="88">$O71-CJ71</f>
        <v>0.70482536100909599</v>
      </c>
      <c r="CN71" s="45">
        <f t="shared" ref="CN71:CN134" si="89">$O71-CK71</f>
        <v>2.0006109043013449</v>
      </c>
      <c r="CO71" s="45">
        <f t="shared" ref="CO71:CO134" si="90">$O71-CL71</f>
        <v>3.5430501432499479</v>
      </c>
      <c r="CP71" s="45">
        <f t="shared" ref="CP71:CP134" si="91">CM71/15</f>
        <v>4.6988357400606397E-2</v>
      </c>
      <c r="CQ71" s="45">
        <f t="shared" ref="CQ71:CQ134" si="92">CN71/30</f>
        <v>6.6687030143378165E-2</v>
      </c>
      <c r="CR71" s="45">
        <f t="shared" ref="CR71:CR134" si="93">CO71/45</f>
        <v>7.8734447627776621E-2</v>
      </c>
      <c r="CS71" s="45">
        <f t="shared" si="72"/>
        <v>79.003064266263351</v>
      </c>
      <c r="CT71" s="45">
        <f t="shared" si="73"/>
        <v>70.061751854745737</v>
      </c>
      <c r="CU71" s="45">
        <f t="shared" si="74"/>
        <v>59.418454294732427</v>
      </c>
      <c r="CV71" s="45">
        <f t="shared" ref="CV71:CV134" si="94">0.1575*(CS71)-6.8084</f>
        <v>5.6345826219364783</v>
      </c>
      <c r="CW71" s="45">
        <f t="shared" ref="CW71:CW134" si="95">0.1575*(CT71)-6.8084</f>
        <v>4.2263259171224545</v>
      </c>
      <c r="CX71" s="45">
        <f t="shared" ref="CX71:CX134" si="96">0.1575*(CU71)-6.8084</f>
        <v>2.5500065514203571</v>
      </c>
      <c r="CY71" s="45">
        <f t="shared" ref="CY71:CY134" si="97">$O71-CV71</f>
        <v>0.80541737806352209</v>
      </c>
      <c r="CZ71" s="45">
        <f t="shared" ref="CZ71:CZ134" si="98">$O71-CW71</f>
        <v>2.2136740828775459</v>
      </c>
      <c r="DA71" s="45">
        <f t="shared" ref="DA71:DA134" si="99">$O71-CX71</f>
        <v>3.8899934485796432</v>
      </c>
      <c r="DB71" s="45">
        <f t="shared" ref="DB71:DB134" si="100">CY71/15</f>
        <v>5.3694491870901473E-2</v>
      </c>
      <c r="DC71" s="45">
        <f t="shared" ref="DC71:DC134" si="101">CZ71/30</f>
        <v>7.3789136095918195E-2</v>
      </c>
      <c r="DD71" s="45">
        <f t="shared" ref="DD71:DD134" si="102">DA71/45</f>
        <v>8.6444298857325408E-2</v>
      </c>
    </row>
    <row r="72" spans="1:108" x14ac:dyDescent="0.2">
      <c r="A72" s="81" t="s">
        <v>75</v>
      </c>
      <c r="B72" s="42" t="s">
        <v>244</v>
      </c>
      <c r="C72" s="43" t="s">
        <v>99</v>
      </c>
      <c r="D72" s="49">
        <v>0</v>
      </c>
      <c r="E72" s="43"/>
      <c r="F72" s="42" t="s">
        <v>107</v>
      </c>
      <c r="G72" s="43"/>
      <c r="H72" s="43"/>
      <c r="I72" s="44">
        <v>42179</v>
      </c>
      <c r="J72" s="50">
        <f t="shared" si="65"/>
        <v>42100</v>
      </c>
      <c r="K72" s="43" t="s">
        <v>215</v>
      </c>
      <c r="L72" s="43">
        <v>2015</v>
      </c>
      <c r="M72" s="43" t="s">
        <v>293</v>
      </c>
      <c r="N72" s="42">
        <v>51</v>
      </c>
      <c r="O72" s="42">
        <v>1.77</v>
      </c>
      <c r="P72" s="42">
        <v>1.63</v>
      </c>
      <c r="Q72" s="9">
        <v>1.35</v>
      </c>
      <c r="R72" s="9">
        <v>6.7000000000000002E-4</v>
      </c>
      <c r="S72" s="43">
        <v>100.11</v>
      </c>
      <c r="T72" s="43">
        <v>447.09</v>
      </c>
      <c r="U72" s="43">
        <v>401.26799999999997</v>
      </c>
      <c r="V72" s="43">
        <v>353.75299999999999</v>
      </c>
      <c r="W72" s="43">
        <v>304.75</v>
      </c>
      <c r="X72" s="43">
        <v>64</v>
      </c>
      <c r="Y72" s="43">
        <v>49</v>
      </c>
      <c r="Z72" s="43">
        <v>34</v>
      </c>
      <c r="AA72" s="43">
        <v>3.1178000000000003</v>
      </c>
      <c r="AB72" s="43">
        <v>0.35399963680368357</v>
      </c>
      <c r="AC72" s="43">
        <v>3.1362000000000001</v>
      </c>
      <c r="AD72" s="43">
        <v>0.29179154108417166</v>
      </c>
      <c r="AE72" s="43">
        <v>3.1806888888888882</v>
      </c>
      <c r="AF72" s="43">
        <v>0.27192051163247066</v>
      </c>
      <c r="AG72" s="43"/>
      <c r="AH72" s="43"/>
      <c r="AI72" s="43">
        <v>203.80500000000001</v>
      </c>
      <c r="AJ72" s="43">
        <v>109.429</v>
      </c>
      <c r="AK72" s="43">
        <v>223.37799999999999</v>
      </c>
      <c r="AL72" s="43">
        <v>109.429</v>
      </c>
      <c r="AM72" s="43"/>
      <c r="AN72" s="43"/>
      <c r="AO72" s="43"/>
      <c r="AP72" s="43">
        <v>94.376000000000005</v>
      </c>
      <c r="AQ72" s="43"/>
      <c r="AR72" s="43"/>
      <c r="AS72" s="43"/>
      <c r="AT72" s="43">
        <v>243.28499999999997</v>
      </c>
      <c r="AU72" s="43">
        <v>79</v>
      </c>
      <c r="AV72" s="43">
        <v>3.0845512820512817</v>
      </c>
      <c r="AW72" s="43">
        <v>0.28482205187116605</v>
      </c>
      <c r="AX72" s="43"/>
      <c r="AY72" s="43"/>
      <c r="AZ72" s="43"/>
      <c r="BA72" s="43"/>
      <c r="BB72" s="43"/>
      <c r="BC72" s="43"/>
      <c r="BD72" s="43"/>
      <c r="BE72" s="43"/>
      <c r="BF72" s="43"/>
      <c r="BG72" s="43"/>
      <c r="BH72" s="43"/>
      <c r="BI72" s="43"/>
      <c r="BJ72" s="43"/>
      <c r="BK72" s="43"/>
      <c r="BL72" s="43">
        <f t="shared" si="75"/>
        <v>79</v>
      </c>
      <c r="BM72" s="43"/>
      <c r="BN72" s="43">
        <v>1</v>
      </c>
      <c r="BO72" s="43">
        <v>0</v>
      </c>
      <c r="BP72" s="43" t="s">
        <v>220</v>
      </c>
      <c r="BQ72" s="43">
        <v>1</v>
      </c>
      <c r="BR72" s="43">
        <v>0</v>
      </c>
      <c r="BS72" s="43" t="s">
        <v>219</v>
      </c>
      <c r="BT72" s="43">
        <v>1</v>
      </c>
      <c r="BU72" s="45">
        <f t="shared" si="66"/>
        <v>1.6004491999999981</v>
      </c>
      <c r="BV72" s="45">
        <f t="shared" si="67"/>
        <v>8.4720700000000093E-2</v>
      </c>
      <c r="BW72" s="45">
        <f t="shared" si="68"/>
        <v>-1.4784749999999995</v>
      </c>
      <c r="BX72" s="45">
        <f t="shared" si="76"/>
        <v>1.6004491999999981</v>
      </c>
      <c r="BY72" s="45" t="str">
        <f t="shared" si="77"/>
        <v>0.4</v>
      </c>
      <c r="BZ72" s="45" t="str">
        <f t="shared" si="78"/>
        <v>0.4</v>
      </c>
      <c r="CA72" s="45">
        <f t="shared" si="79"/>
        <v>0.16955080000000189</v>
      </c>
      <c r="CB72" s="45">
        <f t="shared" si="80"/>
        <v>1.37</v>
      </c>
      <c r="CC72" s="45">
        <f t="shared" si="81"/>
        <v>1.37</v>
      </c>
      <c r="CD72" s="45">
        <f t="shared" si="82"/>
        <v>1.1303386666666793E-2</v>
      </c>
      <c r="CE72" s="45">
        <f t="shared" si="83"/>
        <v>4.5666666666666668E-2</v>
      </c>
      <c r="CF72" s="45">
        <f t="shared" si="84"/>
        <v>3.0444444444444448E-2</v>
      </c>
      <c r="CG72" s="45">
        <f t="shared" si="69"/>
        <v>47.403593853271644</v>
      </c>
      <c r="CH72" s="45">
        <f t="shared" si="70"/>
        <v>43.67431014540648</v>
      </c>
      <c r="CI72" s="45">
        <f t="shared" si="71"/>
        <v>39.828238598810316</v>
      </c>
      <c r="CJ72" s="45">
        <f t="shared" si="85"/>
        <v>0.65766603189028405</v>
      </c>
      <c r="CK72" s="45">
        <f t="shared" si="86"/>
        <v>7.0303847901520555E-2</v>
      </c>
      <c r="CL72" s="45">
        <f t="shared" si="87"/>
        <v>-0.53545242068737497</v>
      </c>
      <c r="CM72" s="45">
        <f t="shared" si="88"/>
        <v>1.112333968109716</v>
      </c>
      <c r="CN72" s="45">
        <f t="shared" si="89"/>
        <v>1.6996961520984795</v>
      </c>
      <c r="CO72" s="45">
        <f t="shared" si="90"/>
        <v>2.305452420687375</v>
      </c>
      <c r="CP72" s="45">
        <f t="shared" si="91"/>
        <v>7.4155597873981058E-2</v>
      </c>
      <c r="CQ72" s="45">
        <f t="shared" si="92"/>
        <v>5.665653840328265E-2</v>
      </c>
      <c r="CR72" s="45">
        <f t="shared" si="93"/>
        <v>5.1232276015274997E-2</v>
      </c>
      <c r="CS72" s="45">
        <f t="shared" si="72"/>
        <v>44.538553781117905</v>
      </c>
      <c r="CT72" s="45">
        <f t="shared" si="73"/>
        <v>37.838374454807763</v>
      </c>
      <c r="CU72" s="45">
        <f t="shared" si="74"/>
        <v>30.92836945581427</v>
      </c>
      <c r="CV72" s="45">
        <f t="shared" si="94"/>
        <v>0.20642222052607018</v>
      </c>
      <c r="CW72" s="45">
        <f t="shared" si="95"/>
        <v>-0.84885602336777666</v>
      </c>
      <c r="CX72" s="45">
        <f t="shared" si="96"/>
        <v>-1.9371818107092524</v>
      </c>
      <c r="CY72" s="45">
        <f t="shared" si="97"/>
        <v>1.5635777794739298</v>
      </c>
      <c r="CZ72" s="45">
        <f t="shared" si="98"/>
        <v>2.6188560233677767</v>
      </c>
      <c r="DA72" s="45">
        <f t="shared" si="99"/>
        <v>3.7071818107092525</v>
      </c>
      <c r="DB72" s="45">
        <f t="shared" si="100"/>
        <v>0.10423851863159532</v>
      </c>
      <c r="DC72" s="45">
        <f t="shared" si="101"/>
        <v>8.7295200778925885E-2</v>
      </c>
      <c r="DD72" s="45">
        <f t="shared" si="102"/>
        <v>8.2381818015761166E-2</v>
      </c>
    </row>
    <row r="73" spans="1:108" x14ac:dyDescent="0.2">
      <c r="A73" s="81" t="s">
        <v>76</v>
      </c>
      <c r="B73" s="42" t="s">
        <v>244</v>
      </c>
      <c r="C73" s="43" t="s">
        <v>99</v>
      </c>
      <c r="D73" s="49">
        <v>0</v>
      </c>
      <c r="E73" s="43"/>
      <c r="F73" s="42" t="s">
        <v>107</v>
      </c>
      <c r="G73" s="43"/>
      <c r="H73" s="43"/>
      <c r="I73" s="44">
        <v>42179</v>
      </c>
      <c r="J73" s="50">
        <f t="shared" si="65"/>
        <v>42072</v>
      </c>
      <c r="K73" s="43" t="s">
        <v>215</v>
      </c>
      <c r="L73" s="43">
        <v>2015</v>
      </c>
      <c r="M73" s="43" t="s">
        <v>293</v>
      </c>
      <c r="N73" s="42">
        <v>71</v>
      </c>
      <c r="O73" s="42">
        <v>4.0999999999999996</v>
      </c>
      <c r="P73" s="42">
        <v>3.81</v>
      </c>
      <c r="Q73" s="9">
        <v>1.8</v>
      </c>
      <c r="R73" s="9">
        <v>9.5E-4</v>
      </c>
      <c r="S73" s="43">
        <v>103.69</v>
      </c>
      <c r="T73" s="43">
        <v>511.77300000000002</v>
      </c>
      <c r="U73" s="43">
        <v>466.43799999999999</v>
      </c>
      <c r="V73" s="43">
        <v>426.08300000000003</v>
      </c>
      <c r="W73" s="43">
        <v>385.572</v>
      </c>
      <c r="X73" s="43">
        <v>92</v>
      </c>
      <c r="Y73" s="43">
        <v>77</v>
      </c>
      <c r="Z73" s="43">
        <v>62</v>
      </c>
      <c r="AA73" s="43">
        <v>3.0107999999999993</v>
      </c>
      <c r="AB73" s="43">
        <v>0.35918045603846666</v>
      </c>
      <c r="AC73" s="43">
        <v>2.8479999999999994</v>
      </c>
      <c r="AD73" s="43">
        <v>0.36860145751578588</v>
      </c>
      <c r="AE73" s="43">
        <v>2.7868222222222223</v>
      </c>
      <c r="AF73" s="43">
        <v>0.32767786903998308</v>
      </c>
      <c r="AG73" s="43"/>
      <c r="AH73" s="43"/>
      <c r="AI73" s="43">
        <v>202.51400000000001</v>
      </c>
      <c r="AJ73" s="43">
        <v>107.27</v>
      </c>
      <c r="AK73" s="43">
        <v>221.755</v>
      </c>
      <c r="AL73" s="43">
        <v>107.27</v>
      </c>
      <c r="AM73" s="43"/>
      <c r="AN73" s="43"/>
      <c r="AO73" s="43"/>
      <c r="AP73" s="43">
        <v>95.244000000000014</v>
      </c>
      <c r="AQ73" s="43"/>
      <c r="AR73" s="43"/>
      <c r="AS73" s="43"/>
      <c r="AT73" s="43">
        <v>309.25900000000001</v>
      </c>
      <c r="AU73" s="43">
        <v>107</v>
      </c>
      <c r="AV73" s="43">
        <v>2.8826981132075469</v>
      </c>
      <c r="AW73" s="43">
        <v>0.33676984283636352</v>
      </c>
      <c r="AX73" s="43"/>
      <c r="AY73" s="43"/>
      <c r="AZ73" s="43"/>
      <c r="BA73" s="43"/>
      <c r="BB73" s="43"/>
      <c r="BC73" s="43"/>
      <c r="BD73" s="43"/>
      <c r="BE73" s="43"/>
      <c r="BF73" s="43"/>
      <c r="BG73" s="43"/>
      <c r="BH73" s="43"/>
      <c r="BI73" s="43"/>
      <c r="BJ73" s="43"/>
      <c r="BK73" s="43"/>
      <c r="BL73" s="43">
        <f t="shared" si="75"/>
        <v>107</v>
      </c>
      <c r="BM73" s="43"/>
      <c r="BN73" s="43">
        <v>1</v>
      </c>
      <c r="BO73" s="43">
        <v>0</v>
      </c>
      <c r="BP73" s="43" t="s">
        <v>220</v>
      </c>
      <c r="BQ73" s="43">
        <v>1</v>
      </c>
      <c r="BR73" s="43">
        <v>0</v>
      </c>
      <c r="BS73" s="43" t="s">
        <v>219</v>
      </c>
      <c r="BT73" s="43">
        <v>1</v>
      </c>
      <c r="BU73" s="45">
        <f t="shared" si="66"/>
        <v>3.6793721999999995</v>
      </c>
      <c r="BV73" s="45">
        <f t="shared" si="67"/>
        <v>2.3920477000000009</v>
      </c>
      <c r="BW73" s="45">
        <f t="shared" si="68"/>
        <v>1.0997468000000001</v>
      </c>
      <c r="BX73" s="45">
        <f t="shared" si="76"/>
        <v>3.6793721999999995</v>
      </c>
      <c r="BY73" s="45">
        <f t="shared" si="77"/>
        <v>2.3920477000000009</v>
      </c>
      <c r="BZ73" s="45">
        <f t="shared" si="78"/>
        <v>1.0997468000000001</v>
      </c>
      <c r="CA73" s="45">
        <f t="shared" si="79"/>
        <v>0.42062780000000011</v>
      </c>
      <c r="CB73" s="45">
        <f t="shared" si="80"/>
        <v>1.7079522999999988</v>
      </c>
      <c r="CC73" s="45">
        <f t="shared" si="81"/>
        <v>3.0002531999999995</v>
      </c>
      <c r="CD73" s="45">
        <f t="shared" si="82"/>
        <v>2.8041853333333342E-2</v>
      </c>
      <c r="CE73" s="45">
        <f t="shared" si="83"/>
        <v>5.6931743333333291E-2</v>
      </c>
      <c r="CF73" s="45">
        <f t="shared" si="84"/>
        <v>6.6672293333333327E-2</v>
      </c>
      <c r="CG73" s="45">
        <f t="shared" si="69"/>
        <v>65.23638118025967</v>
      </c>
      <c r="CH73" s="45">
        <f t="shared" si="70"/>
        <v>60.105889562952513</v>
      </c>
      <c r="CI73" s="45">
        <f t="shared" si="71"/>
        <v>54.955565045328157</v>
      </c>
      <c r="CJ73" s="45">
        <f t="shared" si="85"/>
        <v>3.4663300358908975</v>
      </c>
      <c r="CK73" s="45">
        <f t="shared" si="86"/>
        <v>2.6582776061650213</v>
      </c>
      <c r="CL73" s="45">
        <f t="shared" si="87"/>
        <v>1.8471014946391842</v>
      </c>
      <c r="CM73" s="45">
        <f t="shared" si="88"/>
        <v>0.63366996410910215</v>
      </c>
      <c r="CN73" s="45">
        <f t="shared" si="89"/>
        <v>1.4417223938349784</v>
      </c>
      <c r="CO73" s="45">
        <f t="shared" si="90"/>
        <v>2.2528985053608155</v>
      </c>
      <c r="CP73" s="45">
        <f t="shared" si="91"/>
        <v>4.2244664273940143E-2</v>
      </c>
      <c r="CQ73" s="45">
        <f t="shared" si="92"/>
        <v>4.8057413127832613E-2</v>
      </c>
      <c r="CR73" s="45">
        <f t="shared" si="93"/>
        <v>5.0064411230240344E-2</v>
      </c>
      <c r="CS73" s="45">
        <f t="shared" si="72"/>
        <v>63.64352540091015</v>
      </c>
      <c r="CT73" s="45">
        <f t="shared" si="73"/>
        <v>57.095151463637194</v>
      </c>
      <c r="CU73" s="45">
        <f t="shared" si="74"/>
        <v>50.52146352972899</v>
      </c>
      <c r="CV73" s="45">
        <f t="shared" si="94"/>
        <v>3.2154552506433491</v>
      </c>
      <c r="CW73" s="45">
        <f t="shared" si="95"/>
        <v>2.1840863555228589</v>
      </c>
      <c r="CX73" s="45">
        <f t="shared" si="96"/>
        <v>1.1487305059323161</v>
      </c>
      <c r="CY73" s="45">
        <f t="shared" si="97"/>
        <v>0.88454474935665051</v>
      </c>
      <c r="CZ73" s="45">
        <f t="shared" si="98"/>
        <v>1.9159136444771407</v>
      </c>
      <c r="DA73" s="45">
        <f t="shared" si="99"/>
        <v>2.9512694940676836</v>
      </c>
      <c r="DB73" s="45">
        <f t="shared" si="100"/>
        <v>5.8969649957110036E-2</v>
      </c>
      <c r="DC73" s="45">
        <f t="shared" si="101"/>
        <v>6.3863788149238029E-2</v>
      </c>
      <c r="DD73" s="45">
        <f t="shared" si="102"/>
        <v>6.5583766534837412E-2</v>
      </c>
    </row>
    <row r="74" spans="1:108" x14ac:dyDescent="0.2">
      <c r="A74" s="81" t="s">
        <v>77</v>
      </c>
      <c r="B74" s="42" t="s">
        <v>244</v>
      </c>
      <c r="C74" s="43" t="s">
        <v>99</v>
      </c>
      <c r="D74" s="49">
        <v>0</v>
      </c>
      <c r="E74" s="43"/>
      <c r="F74" s="42" t="s">
        <v>107</v>
      </c>
      <c r="G74" s="43"/>
      <c r="H74" s="43"/>
      <c r="I74" s="44">
        <v>42179</v>
      </c>
      <c r="J74" s="50">
        <f t="shared" si="65"/>
        <v>42082</v>
      </c>
      <c r="K74" s="43" t="s">
        <v>215</v>
      </c>
      <c r="L74" s="43">
        <v>2015</v>
      </c>
      <c r="M74" s="43" t="s">
        <v>293</v>
      </c>
      <c r="N74" s="42">
        <v>57</v>
      </c>
      <c r="O74" s="42">
        <v>2.58</v>
      </c>
      <c r="P74" s="42">
        <v>2.4300000000000002</v>
      </c>
      <c r="Q74" s="9">
        <v>1.65</v>
      </c>
      <c r="R74" s="9">
        <v>8.1999999999999998E-4</v>
      </c>
      <c r="S74" s="43">
        <v>107.17</v>
      </c>
      <c r="T74" s="43">
        <v>482.36900000000003</v>
      </c>
      <c r="U74" s="43">
        <v>442.27499999999998</v>
      </c>
      <c r="V74" s="43">
        <v>399.11900000000003</v>
      </c>
      <c r="W74" s="43">
        <v>360.666</v>
      </c>
      <c r="X74" s="43">
        <v>82</v>
      </c>
      <c r="Y74" s="43">
        <v>67</v>
      </c>
      <c r="Z74" s="43">
        <v>52</v>
      </c>
      <c r="AA74" s="43">
        <v>2.6557333333333335</v>
      </c>
      <c r="AB74" s="43">
        <v>0.18582767234597702</v>
      </c>
      <c r="AC74" s="43">
        <v>2.7576666666666667</v>
      </c>
      <c r="AD74" s="43">
        <v>0.27551365903669728</v>
      </c>
      <c r="AE74" s="43">
        <v>2.6901111111111113</v>
      </c>
      <c r="AF74" s="43">
        <v>0.30713294591209805</v>
      </c>
      <c r="AG74" s="43"/>
      <c r="AH74" s="43"/>
      <c r="AI74" s="43">
        <v>202.88800000000001</v>
      </c>
      <c r="AJ74" s="43">
        <v>110.92400000000001</v>
      </c>
      <c r="AK74" s="43">
        <v>225.24100000000001</v>
      </c>
      <c r="AL74" s="43">
        <v>110.92400000000001</v>
      </c>
      <c r="AM74" s="43"/>
      <c r="AN74" s="43"/>
      <c r="AO74" s="43"/>
      <c r="AP74" s="43">
        <v>91.963999999999999</v>
      </c>
      <c r="AQ74" s="43"/>
      <c r="AR74" s="43"/>
      <c r="AS74" s="43"/>
      <c r="AT74" s="43">
        <v>279.48099999999999</v>
      </c>
      <c r="AU74" s="43">
        <v>97</v>
      </c>
      <c r="AV74" s="43">
        <v>2.8775312499999983</v>
      </c>
      <c r="AW74" s="43">
        <v>0.33063297995544977</v>
      </c>
      <c r="AX74" s="43"/>
      <c r="AY74" s="43"/>
      <c r="AZ74" s="43"/>
      <c r="BA74" s="43"/>
      <c r="BB74" s="43"/>
      <c r="BC74" s="43"/>
      <c r="BD74" s="43"/>
      <c r="BE74" s="43"/>
      <c r="BF74" s="43"/>
      <c r="BG74" s="43"/>
      <c r="BH74" s="43"/>
      <c r="BI74" s="43"/>
      <c r="BJ74" s="43"/>
      <c r="BK74" s="43"/>
      <c r="BL74" s="43">
        <f t="shared" si="75"/>
        <v>97</v>
      </c>
      <c r="BM74" s="43"/>
      <c r="BN74" s="43">
        <v>1</v>
      </c>
      <c r="BO74" s="43">
        <v>0</v>
      </c>
      <c r="BP74" s="43" t="s">
        <v>220</v>
      </c>
      <c r="BQ74" s="43">
        <v>1</v>
      </c>
      <c r="BR74" s="43">
        <v>0</v>
      </c>
      <c r="BS74" s="43" t="s">
        <v>219</v>
      </c>
      <c r="BT74" s="43">
        <v>1</v>
      </c>
      <c r="BU74" s="45">
        <f t="shared" si="66"/>
        <v>2.9085724999999982</v>
      </c>
      <c r="BV74" s="45">
        <f t="shared" si="67"/>
        <v>1.5318961000000009</v>
      </c>
      <c r="BW74" s="45">
        <f t="shared" si="68"/>
        <v>0.30524540000000044</v>
      </c>
      <c r="BX74" s="45">
        <f t="shared" si="76"/>
        <v>2.9085724999999982</v>
      </c>
      <c r="BY74" s="45">
        <f t="shared" si="77"/>
        <v>1.5318961000000009</v>
      </c>
      <c r="BZ74" s="45" t="str">
        <f t="shared" si="78"/>
        <v>0.4</v>
      </c>
      <c r="CA74" s="45">
        <f t="shared" si="79"/>
        <v>-0.32857249999999816</v>
      </c>
      <c r="CB74" s="45">
        <f t="shared" si="80"/>
        <v>1.0481038999999992</v>
      </c>
      <c r="CC74" s="45">
        <f t="shared" si="81"/>
        <v>2.1800000000000002</v>
      </c>
      <c r="CD74" s="45">
        <f t="shared" si="82"/>
        <v>-2.190483333333321E-2</v>
      </c>
      <c r="CE74" s="45">
        <f t="shared" si="83"/>
        <v>3.4936796666666638E-2</v>
      </c>
      <c r="CF74" s="45">
        <f t="shared" si="84"/>
        <v>4.844444444444445E-2</v>
      </c>
      <c r="CG74" s="45">
        <f t="shared" si="69"/>
        <v>53.386091671804408</v>
      </c>
      <c r="CH74" s="45">
        <f t="shared" si="70"/>
        <v>49.496187251900963</v>
      </c>
      <c r="CI74" s="45">
        <f t="shared" si="71"/>
        <v>46.030191917334569</v>
      </c>
      <c r="CJ74" s="45">
        <f t="shared" si="85"/>
        <v>1.5999094383091945</v>
      </c>
      <c r="CK74" s="45">
        <f t="shared" si="86"/>
        <v>0.98724949217440194</v>
      </c>
      <c r="CL74" s="45">
        <f t="shared" si="87"/>
        <v>0.44135522698019525</v>
      </c>
      <c r="CM74" s="45">
        <f t="shared" si="88"/>
        <v>0.98009056169080555</v>
      </c>
      <c r="CN74" s="45">
        <f t="shared" si="89"/>
        <v>1.5927505078255981</v>
      </c>
      <c r="CO74" s="45">
        <f t="shared" si="90"/>
        <v>2.1386447730198048</v>
      </c>
      <c r="CP74" s="45">
        <f t="shared" si="91"/>
        <v>6.5339370779387035E-2</v>
      </c>
      <c r="CQ74" s="45">
        <f t="shared" si="92"/>
        <v>5.3091683594186603E-2</v>
      </c>
      <c r="CR74" s="45">
        <f t="shared" si="93"/>
        <v>4.7525439400440107E-2</v>
      </c>
      <c r="CS74" s="45">
        <f t="shared" si="72"/>
        <v>51.261052783242704</v>
      </c>
      <c r="CT74" s="45">
        <f t="shared" si="73"/>
        <v>45.083819130167988</v>
      </c>
      <c r="CU74" s="45">
        <f t="shared" si="74"/>
        <v>39.579760235421432</v>
      </c>
      <c r="CV74" s="45">
        <f t="shared" si="94"/>
        <v>1.2652158133607267</v>
      </c>
      <c r="CW74" s="45">
        <f t="shared" si="95"/>
        <v>0.29230151300145835</v>
      </c>
      <c r="CX74" s="45">
        <f t="shared" si="96"/>
        <v>-0.57458776292112379</v>
      </c>
      <c r="CY74" s="45">
        <f t="shared" si="97"/>
        <v>1.3147841866392733</v>
      </c>
      <c r="CZ74" s="45">
        <f t="shared" si="98"/>
        <v>2.2876984869985417</v>
      </c>
      <c r="DA74" s="45">
        <f t="shared" si="99"/>
        <v>3.1545877629211239</v>
      </c>
      <c r="DB74" s="45">
        <f t="shared" si="100"/>
        <v>8.7652279109284886E-2</v>
      </c>
      <c r="DC74" s="45">
        <f t="shared" si="101"/>
        <v>7.6256616233284724E-2</v>
      </c>
      <c r="DD74" s="45">
        <f t="shared" si="102"/>
        <v>7.0101950287136089E-2</v>
      </c>
    </row>
    <row r="75" spans="1:108" x14ac:dyDescent="0.2">
      <c r="A75" s="81" t="s">
        <v>78</v>
      </c>
      <c r="B75" s="42" t="s">
        <v>244</v>
      </c>
      <c r="C75" s="43" t="s">
        <v>99</v>
      </c>
      <c r="D75" s="49">
        <v>0</v>
      </c>
      <c r="E75" s="43"/>
      <c r="F75" s="42" t="s">
        <v>107</v>
      </c>
      <c r="G75" s="43"/>
      <c r="H75" s="43"/>
      <c r="I75" s="44">
        <v>42179</v>
      </c>
      <c r="J75" s="50">
        <f t="shared" si="65"/>
        <v>42057</v>
      </c>
      <c r="K75" s="43" t="s">
        <v>215</v>
      </c>
      <c r="L75" s="43">
        <v>2015</v>
      </c>
      <c r="M75" s="43" t="s">
        <v>293</v>
      </c>
      <c r="N75" s="42">
        <v>72</v>
      </c>
      <c r="O75" s="42">
        <v>5.0999999999999996</v>
      </c>
      <c r="P75" s="42">
        <v>4.83</v>
      </c>
      <c r="Q75" s="9">
        <v>1.85</v>
      </c>
      <c r="R75" s="9">
        <v>1.09E-3</v>
      </c>
      <c r="S75" s="43">
        <v>110</v>
      </c>
      <c r="T75" s="43">
        <v>558.04600000000005</v>
      </c>
      <c r="U75" s="43">
        <v>515.85500000000002</v>
      </c>
      <c r="V75" s="43">
        <v>474.95600000000002</v>
      </c>
      <c r="W75" s="43">
        <v>434.791</v>
      </c>
      <c r="X75" s="43">
        <v>107</v>
      </c>
      <c r="Y75" s="43">
        <v>92</v>
      </c>
      <c r="Z75" s="43">
        <v>77</v>
      </c>
      <c r="AA75" s="43">
        <v>2.7597999999999994</v>
      </c>
      <c r="AB75" s="43">
        <v>0.24930967547553043</v>
      </c>
      <c r="AC75" s="43">
        <v>2.7257666666666673</v>
      </c>
      <c r="AD75" s="43">
        <v>0.30766054775299423</v>
      </c>
      <c r="AE75" s="43">
        <v>2.7285555555555554</v>
      </c>
      <c r="AF75" s="43">
        <v>0.28971581338486185</v>
      </c>
      <c r="AG75" s="43"/>
      <c r="AH75" s="43"/>
      <c r="AI75" s="43">
        <v>200.19800000000001</v>
      </c>
      <c r="AJ75" s="43">
        <v>109.627</v>
      </c>
      <c r="AK75" s="43">
        <v>220.405</v>
      </c>
      <c r="AL75" s="43">
        <v>109.627</v>
      </c>
      <c r="AM75" s="43"/>
      <c r="AN75" s="43"/>
      <c r="AO75" s="43"/>
      <c r="AP75" s="43">
        <v>90.571000000000012</v>
      </c>
      <c r="AQ75" s="43"/>
      <c r="AR75" s="43"/>
      <c r="AS75" s="43"/>
      <c r="AT75" s="43">
        <v>357.84800000000007</v>
      </c>
      <c r="AU75" s="43">
        <v>122</v>
      </c>
      <c r="AV75" s="43">
        <v>2.9240495867768597</v>
      </c>
      <c r="AW75" s="43">
        <v>0.3374651303280452</v>
      </c>
      <c r="AX75" s="43"/>
      <c r="AY75" s="43"/>
      <c r="AZ75" s="43"/>
      <c r="BA75" s="43"/>
      <c r="BB75" s="43"/>
      <c r="BC75" s="43"/>
      <c r="BD75" s="43"/>
      <c r="BE75" s="43"/>
      <c r="BF75" s="43"/>
      <c r="BG75" s="43"/>
      <c r="BH75" s="43"/>
      <c r="BI75" s="43"/>
      <c r="BJ75" s="43"/>
      <c r="BK75" s="43"/>
      <c r="BL75" s="43">
        <f t="shared" si="75"/>
        <v>122</v>
      </c>
      <c r="BM75" s="43"/>
      <c r="BN75" s="43">
        <v>1</v>
      </c>
      <c r="BO75" s="43">
        <v>0</v>
      </c>
      <c r="BP75" s="43" t="s">
        <v>220</v>
      </c>
      <c r="BQ75" s="43">
        <v>1</v>
      </c>
      <c r="BR75" s="43">
        <v>0</v>
      </c>
      <c r="BS75" s="43" t="s">
        <v>219</v>
      </c>
      <c r="BT75" s="43">
        <v>1</v>
      </c>
      <c r="BU75" s="45">
        <f t="shared" si="66"/>
        <v>5.2557745000000011</v>
      </c>
      <c r="BV75" s="45">
        <f t="shared" si="67"/>
        <v>3.9510964000000008</v>
      </c>
      <c r="BW75" s="45">
        <f t="shared" si="68"/>
        <v>2.6698328999999994</v>
      </c>
      <c r="BX75" s="45">
        <f t="shared" si="76"/>
        <v>5.2557745000000011</v>
      </c>
      <c r="BY75" s="45">
        <f t="shared" si="77"/>
        <v>3.9510964000000008</v>
      </c>
      <c r="BZ75" s="45">
        <f t="shared" si="78"/>
        <v>2.6698328999999994</v>
      </c>
      <c r="CA75" s="45">
        <f t="shared" si="79"/>
        <v>-0.15577450000000148</v>
      </c>
      <c r="CB75" s="45">
        <f t="shared" si="80"/>
        <v>1.1489035999999988</v>
      </c>
      <c r="CC75" s="45">
        <f t="shared" si="81"/>
        <v>2.4301671000000002</v>
      </c>
      <c r="CD75" s="45">
        <f t="shared" si="82"/>
        <v>-1.0384966666666766E-2</v>
      </c>
      <c r="CE75" s="45">
        <f t="shared" si="83"/>
        <v>3.8296786666666624E-2</v>
      </c>
      <c r="CF75" s="45">
        <f t="shared" si="84"/>
        <v>5.4003713333333342E-2</v>
      </c>
      <c r="CG75" s="45">
        <f t="shared" si="69"/>
        <v>67.219637657349395</v>
      </c>
      <c r="CH75" s="45">
        <f t="shared" si="70"/>
        <v>62.585662651967503</v>
      </c>
      <c r="CI75" s="45">
        <f t="shared" si="71"/>
        <v>58.034851969770784</v>
      </c>
      <c r="CJ75" s="45">
        <f t="shared" si="85"/>
        <v>3.7786929310325297</v>
      </c>
      <c r="CK75" s="45">
        <f t="shared" si="86"/>
        <v>3.0488418676848825</v>
      </c>
      <c r="CL75" s="45">
        <f t="shared" si="87"/>
        <v>2.3320891852388987</v>
      </c>
      <c r="CM75" s="45">
        <f t="shared" si="88"/>
        <v>1.32130706896747</v>
      </c>
      <c r="CN75" s="45">
        <f t="shared" si="89"/>
        <v>2.0511581323151171</v>
      </c>
      <c r="CO75" s="45">
        <f t="shared" si="90"/>
        <v>2.7679108147611009</v>
      </c>
      <c r="CP75" s="45">
        <f t="shared" si="91"/>
        <v>8.8087137931164669E-2</v>
      </c>
      <c r="CQ75" s="45">
        <f t="shared" si="92"/>
        <v>6.8371937743837236E-2</v>
      </c>
      <c r="CR75" s="45">
        <f t="shared" si="93"/>
        <v>6.1509129216913351E-2</v>
      </c>
      <c r="CS75" s="45">
        <f t="shared" si="72"/>
        <v>65.64578799059575</v>
      </c>
      <c r="CT75" s="45">
        <f t="shared" si="73"/>
        <v>59.486158757521778</v>
      </c>
      <c r="CU75" s="45">
        <f t="shared" si="74"/>
        <v>53.437074228647816</v>
      </c>
      <c r="CV75" s="45">
        <f t="shared" si="94"/>
        <v>3.5308116085188308</v>
      </c>
      <c r="CW75" s="45">
        <f t="shared" si="95"/>
        <v>2.5606700043096806</v>
      </c>
      <c r="CX75" s="45">
        <f t="shared" si="96"/>
        <v>1.607939191012032</v>
      </c>
      <c r="CY75" s="45">
        <f t="shared" si="97"/>
        <v>1.5691883914811688</v>
      </c>
      <c r="CZ75" s="45">
        <f t="shared" si="98"/>
        <v>2.539329995690319</v>
      </c>
      <c r="DA75" s="45">
        <f t="shared" si="99"/>
        <v>3.4920608089879677</v>
      </c>
      <c r="DB75" s="45">
        <f t="shared" si="100"/>
        <v>0.10461255943207792</v>
      </c>
      <c r="DC75" s="45">
        <f t="shared" si="101"/>
        <v>8.4644333189677304E-2</v>
      </c>
      <c r="DD75" s="45">
        <f t="shared" si="102"/>
        <v>7.7601351310843725E-2</v>
      </c>
    </row>
    <row r="76" spans="1:108" x14ac:dyDescent="0.2">
      <c r="A76" s="81" t="s">
        <v>17</v>
      </c>
      <c r="B76" s="42" t="s">
        <v>244</v>
      </c>
      <c r="C76" s="43" t="s">
        <v>99</v>
      </c>
      <c r="D76" s="49">
        <v>0</v>
      </c>
      <c r="E76" s="43"/>
      <c r="F76" s="42" t="s">
        <v>101</v>
      </c>
      <c r="G76" s="43"/>
      <c r="H76" s="43"/>
      <c r="I76" s="44">
        <v>42185</v>
      </c>
      <c r="J76" s="50">
        <f t="shared" si="65"/>
        <v>42084</v>
      </c>
      <c r="K76" s="43" t="s">
        <v>215</v>
      </c>
      <c r="L76" s="43">
        <v>2015</v>
      </c>
      <c r="M76" s="43" t="s">
        <v>293</v>
      </c>
      <c r="N76" s="42">
        <v>73</v>
      </c>
      <c r="O76" s="42">
        <v>4.17</v>
      </c>
      <c r="P76" s="42">
        <v>3.81</v>
      </c>
      <c r="Q76" s="9">
        <v>1.65</v>
      </c>
      <c r="R76" s="9">
        <v>8.4000000000000003E-4</v>
      </c>
      <c r="S76" s="43">
        <v>103.99</v>
      </c>
      <c r="T76" s="43">
        <v>472.87900000000002</v>
      </c>
      <c r="U76" s="43">
        <v>438.68700000000001</v>
      </c>
      <c r="V76" s="43">
        <v>399.71800000000002</v>
      </c>
      <c r="W76" s="43">
        <v>359.64400000000001</v>
      </c>
      <c r="X76" s="43">
        <v>86</v>
      </c>
      <c r="Y76" s="43">
        <v>71</v>
      </c>
      <c r="Z76" s="43">
        <v>56</v>
      </c>
      <c r="AA76" s="43">
        <v>2.2445333333333339</v>
      </c>
      <c r="AB76" s="43">
        <v>0.16064773648606204</v>
      </c>
      <c r="AC76" s="43">
        <v>2.4434666666666662</v>
      </c>
      <c r="AD76" s="43">
        <v>0.31961924905708572</v>
      </c>
      <c r="AE76" s="43">
        <v>2.5227777777777778</v>
      </c>
      <c r="AF76" s="43">
        <v>0.3205436354417644</v>
      </c>
      <c r="AG76" s="43"/>
      <c r="AH76" s="43"/>
      <c r="AI76" s="43">
        <v>202.67500000000001</v>
      </c>
      <c r="AJ76" s="43">
        <v>108.071</v>
      </c>
      <c r="AK76" s="43">
        <v>225.05199999999999</v>
      </c>
      <c r="AL76" s="43">
        <v>108.071</v>
      </c>
      <c r="AM76" s="43"/>
      <c r="AN76" s="43"/>
      <c r="AO76" s="43"/>
      <c r="AP76" s="43">
        <v>94.604000000000013</v>
      </c>
      <c r="AQ76" s="43"/>
      <c r="AR76" s="43"/>
      <c r="AS76" s="43"/>
      <c r="AT76" s="43">
        <v>270.20400000000001</v>
      </c>
      <c r="AU76" s="43">
        <v>101</v>
      </c>
      <c r="AV76" s="43">
        <v>2.6727700000000003</v>
      </c>
      <c r="AW76" s="43">
        <v>0.40213060984428717</v>
      </c>
      <c r="AX76" s="43"/>
      <c r="AY76" s="43"/>
      <c r="AZ76" s="43"/>
      <c r="BA76" s="43"/>
      <c r="BB76" s="43"/>
      <c r="BC76" s="43"/>
      <c r="BD76" s="43"/>
      <c r="BE76" s="43"/>
      <c r="BF76" s="43"/>
      <c r="BG76" s="43"/>
      <c r="BH76" s="43"/>
      <c r="BI76" s="43"/>
      <c r="BJ76" s="43"/>
      <c r="BK76" s="43"/>
      <c r="BL76" s="43">
        <f t="shared" si="75"/>
        <v>101</v>
      </c>
      <c r="BM76" s="43"/>
      <c r="BN76" s="43">
        <v>1</v>
      </c>
      <c r="BO76" s="43">
        <v>0</v>
      </c>
      <c r="BP76" s="43" t="s">
        <v>220</v>
      </c>
      <c r="BQ76" s="43">
        <v>1</v>
      </c>
      <c r="BR76" s="43">
        <v>0</v>
      </c>
      <c r="BS76" s="43" t="s">
        <v>219</v>
      </c>
      <c r="BT76" s="43">
        <v>1</v>
      </c>
      <c r="BU76" s="45">
        <f t="shared" si="66"/>
        <v>2.7941152999999996</v>
      </c>
      <c r="BV76" s="45">
        <f t="shared" si="67"/>
        <v>1.5510042000000013</v>
      </c>
      <c r="BW76" s="45">
        <f t="shared" si="68"/>
        <v>0.27264360000000032</v>
      </c>
      <c r="BX76" s="45">
        <f t="shared" si="76"/>
        <v>2.7941152999999996</v>
      </c>
      <c r="BY76" s="45">
        <f t="shared" si="77"/>
        <v>1.5510042000000013</v>
      </c>
      <c r="BZ76" s="45" t="str">
        <f t="shared" si="78"/>
        <v>0.4</v>
      </c>
      <c r="CA76" s="45">
        <f t="shared" si="79"/>
        <v>1.3758847000000003</v>
      </c>
      <c r="CB76" s="45">
        <f t="shared" si="80"/>
        <v>2.6189957999999987</v>
      </c>
      <c r="CC76" s="45">
        <f t="shared" si="81"/>
        <v>3.77</v>
      </c>
      <c r="CD76" s="45">
        <f t="shared" si="82"/>
        <v>9.1725646666666688E-2</v>
      </c>
      <c r="CE76" s="45">
        <f t="shared" si="83"/>
        <v>8.7299859999999951E-2</v>
      </c>
      <c r="CF76" s="45">
        <f t="shared" si="84"/>
        <v>8.3777777777777784E-2</v>
      </c>
      <c r="CG76" s="45">
        <f t="shared" si="69"/>
        <v>67.766576199560234</v>
      </c>
      <c r="CH76" s="45">
        <f t="shared" si="70"/>
        <v>61.801985298784111</v>
      </c>
      <c r="CI76" s="45">
        <f t="shared" si="71"/>
        <v>55.668263218214875</v>
      </c>
      <c r="CJ76" s="45">
        <f t="shared" si="85"/>
        <v>3.8648357514307365</v>
      </c>
      <c r="CK76" s="45">
        <f t="shared" si="86"/>
        <v>2.9254126845584976</v>
      </c>
      <c r="CL76" s="45">
        <f t="shared" si="87"/>
        <v>1.9593514568688439</v>
      </c>
      <c r="CM76" s="45">
        <f t="shared" si="88"/>
        <v>0.30516424856926339</v>
      </c>
      <c r="CN76" s="45">
        <f t="shared" si="89"/>
        <v>1.2445873154415024</v>
      </c>
      <c r="CO76" s="45">
        <f t="shared" si="90"/>
        <v>2.210648543131156</v>
      </c>
      <c r="CP76" s="45">
        <f t="shared" si="91"/>
        <v>2.0344283237950893E-2</v>
      </c>
      <c r="CQ76" s="45">
        <f t="shared" si="92"/>
        <v>4.1486243848050081E-2</v>
      </c>
      <c r="CR76" s="45">
        <f t="shared" si="93"/>
        <v>4.9125523180692354E-2</v>
      </c>
      <c r="CS76" s="45">
        <f t="shared" si="72"/>
        <v>66.850734247027248</v>
      </c>
      <c r="CT76" s="45">
        <f t="shared" si="73"/>
        <v>59.842348158831328</v>
      </c>
      <c r="CU76" s="45">
        <f t="shared" si="74"/>
        <v>52.635233167469892</v>
      </c>
      <c r="CV76" s="45">
        <f t="shared" si="94"/>
        <v>3.7205906439067915</v>
      </c>
      <c r="CW76" s="45">
        <f t="shared" si="95"/>
        <v>2.6167698350159343</v>
      </c>
      <c r="CX76" s="45">
        <f t="shared" si="96"/>
        <v>1.4816492238765084</v>
      </c>
      <c r="CY76" s="45">
        <f t="shared" si="97"/>
        <v>0.44940935609320842</v>
      </c>
      <c r="CZ76" s="45">
        <f t="shared" si="98"/>
        <v>1.5532301649840656</v>
      </c>
      <c r="DA76" s="45">
        <f t="shared" si="99"/>
        <v>2.6883507761234915</v>
      </c>
      <c r="DB76" s="45">
        <f t="shared" si="100"/>
        <v>2.9960623739547228E-2</v>
      </c>
      <c r="DC76" s="45">
        <f t="shared" si="101"/>
        <v>5.1774338832802184E-2</v>
      </c>
      <c r="DD76" s="45">
        <f t="shared" si="102"/>
        <v>5.9741128358299811E-2</v>
      </c>
    </row>
    <row r="77" spans="1:108" x14ac:dyDescent="0.2">
      <c r="A77" s="81" t="s">
        <v>18</v>
      </c>
      <c r="B77" s="42" t="s">
        <v>244</v>
      </c>
      <c r="C77" s="43" t="s">
        <v>99</v>
      </c>
      <c r="D77" s="49">
        <v>0</v>
      </c>
      <c r="E77" s="43"/>
      <c r="F77" s="42" t="s">
        <v>101</v>
      </c>
      <c r="G77" s="43"/>
      <c r="H77" s="43"/>
      <c r="I77" s="44">
        <v>42185</v>
      </c>
      <c r="J77" s="50">
        <f t="shared" si="65"/>
        <v>42078</v>
      </c>
      <c r="K77" s="43" t="s">
        <v>215</v>
      </c>
      <c r="L77" s="43">
        <v>2015</v>
      </c>
      <c r="M77" s="43" t="s">
        <v>293</v>
      </c>
      <c r="N77" s="42">
        <v>84</v>
      </c>
      <c r="O77" s="42">
        <v>6.64</v>
      </c>
      <c r="P77" s="42">
        <v>6.49</v>
      </c>
      <c r="Q77" s="9">
        <v>1.75</v>
      </c>
      <c r="R77" s="9">
        <v>9.2000000000000003E-4</v>
      </c>
      <c r="S77" s="43">
        <v>102.31</v>
      </c>
      <c r="T77" s="43">
        <v>503.58600000000001</v>
      </c>
      <c r="U77" s="43">
        <v>464.45699999999999</v>
      </c>
      <c r="V77" s="43">
        <v>420.02600000000001</v>
      </c>
      <c r="W77" s="43">
        <v>379.834</v>
      </c>
      <c r="X77" s="43">
        <v>92</v>
      </c>
      <c r="Y77" s="43">
        <v>77</v>
      </c>
      <c r="Z77" s="43">
        <v>62</v>
      </c>
      <c r="AA77" s="43">
        <v>2.5829333333333326</v>
      </c>
      <c r="AB77" s="43">
        <v>0.32221742142017723</v>
      </c>
      <c r="AC77" s="43">
        <v>2.7466999999999993</v>
      </c>
      <c r="AD77" s="43">
        <v>0.37209677550985376</v>
      </c>
      <c r="AE77" s="43">
        <v>2.7317999999999998</v>
      </c>
      <c r="AF77" s="43">
        <v>0.3385261236058964</v>
      </c>
      <c r="AG77" s="43"/>
      <c r="AH77" s="43"/>
      <c r="AI77" s="43">
        <v>206.899</v>
      </c>
      <c r="AJ77" s="43">
        <v>110.018</v>
      </c>
      <c r="AK77" s="43">
        <v>224.749</v>
      </c>
      <c r="AL77" s="43">
        <v>110.018</v>
      </c>
      <c r="AM77" s="43"/>
      <c r="AN77" s="43"/>
      <c r="AO77" s="43"/>
      <c r="AP77" s="43">
        <v>96.881</v>
      </c>
      <c r="AQ77" s="43"/>
      <c r="AR77" s="43"/>
      <c r="AS77" s="43"/>
      <c r="AT77" s="43">
        <v>296.68700000000001</v>
      </c>
      <c r="AU77" s="43">
        <v>107</v>
      </c>
      <c r="AV77" s="43">
        <v>2.7624622641509422</v>
      </c>
      <c r="AW77" s="43">
        <v>0.31302801257665297</v>
      </c>
      <c r="AX77" s="43"/>
      <c r="AY77" s="43"/>
      <c r="AZ77" s="43"/>
      <c r="BA77" s="43"/>
      <c r="BB77" s="43"/>
      <c r="BC77" s="43"/>
      <c r="BD77" s="43"/>
      <c r="BE77" s="43"/>
      <c r="BF77" s="43"/>
      <c r="BG77" s="43"/>
      <c r="BH77" s="43"/>
      <c r="BI77" s="43"/>
      <c r="BJ77" s="43"/>
      <c r="BK77" s="43"/>
      <c r="BL77" s="43">
        <f t="shared" si="75"/>
        <v>107</v>
      </c>
      <c r="BM77" s="43"/>
      <c r="BN77" s="43">
        <v>1</v>
      </c>
      <c r="BO77" s="43">
        <v>0</v>
      </c>
      <c r="BP77" s="43" t="s">
        <v>220</v>
      </c>
      <c r="BQ77" s="43">
        <v>1</v>
      </c>
      <c r="BR77" s="43">
        <v>0</v>
      </c>
      <c r="BS77" s="43" t="s">
        <v>219</v>
      </c>
      <c r="BT77" s="43">
        <v>1</v>
      </c>
      <c r="BU77" s="45">
        <f t="shared" si="66"/>
        <v>3.6161782999999996</v>
      </c>
      <c r="BV77" s="45">
        <f t="shared" si="67"/>
        <v>2.1988293999999993</v>
      </c>
      <c r="BW77" s="45">
        <f t="shared" si="68"/>
        <v>0.9167045999999992</v>
      </c>
      <c r="BX77" s="45">
        <f t="shared" si="76"/>
        <v>3.6161782999999996</v>
      </c>
      <c r="BY77" s="45">
        <f t="shared" si="77"/>
        <v>2.1988293999999993</v>
      </c>
      <c r="BZ77" s="45">
        <f t="shared" si="78"/>
        <v>0.9167045999999992</v>
      </c>
      <c r="CA77" s="45">
        <f t="shared" si="79"/>
        <v>3.0238217000000001</v>
      </c>
      <c r="CB77" s="45">
        <f t="shared" si="80"/>
        <v>4.4411706000000004</v>
      </c>
      <c r="CC77" s="45">
        <f t="shared" si="81"/>
        <v>5.7232954000000005</v>
      </c>
      <c r="CD77" s="45">
        <f t="shared" si="82"/>
        <v>0.20158811333333335</v>
      </c>
      <c r="CE77" s="45">
        <f t="shared" si="83"/>
        <v>0.14803902000000002</v>
      </c>
      <c r="CF77" s="45">
        <f t="shared" si="84"/>
        <v>0.12718434222222225</v>
      </c>
      <c r="CG77" s="45">
        <f t="shared" si="69"/>
        <v>77.185292856760086</v>
      </c>
      <c r="CH77" s="45">
        <f t="shared" si="70"/>
        <v>69.44718932533091</v>
      </c>
      <c r="CI77" s="45">
        <f t="shared" si="71"/>
        <v>62.447350088419697</v>
      </c>
      <c r="CJ77" s="45">
        <f t="shared" si="85"/>
        <v>5.3482836249397137</v>
      </c>
      <c r="CK77" s="45">
        <f t="shared" si="86"/>
        <v>4.129532318739618</v>
      </c>
      <c r="CL77" s="45">
        <f t="shared" si="87"/>
        <v>3.0270576389261032</v>
      </c>
      <c r="CM77" s="45">
        <f t="shared" si="88"/>
        <v>1.291716375060286</v>
      </c>
      <c r="CN77" s="45">
        <f t="shared" si="89"/>
        <v>2.5104676812603817</v>
      </c>
      <c r="CO77" s="45">
        <f t="shared" si="90"/>
        <v>3.6129423610738964</v>
      </c>
      <c r="CP77" s="45">
        <f t="shared" si="91"/>
        <v>8.6114425004019071E-2</v>
      </c>
      <c r="CQ77" s="45">
        <f t="shared" si="92"/>
        <v>8.3682256042012723E-2</v>
      </c>
      <c r="CR77" s="45">
        <f t="shared" si="93"/>
        <v>8.0287608023864365E-2</v>
      </c>
      <c r="CS77" s="45">
        <f t="shared" si="72"/>
        <v>76.537233352396598</v>
      </c>
      <c r="CT77" s="45">
        <f t="shared" si="73"/>
        <v>68.063257914239074</v>
      </c>
      <c r="CU77" s="45">
        <f t="shared" si="74"/>
        <v>60.397753630958761</v>
      </c>
      <c r="CV77" s="45">
        <f t="shared" si="94"/>
        <v>5.2462142530024645</v>
      </c>
      <c r="CW77" s="45">
        <f t="shared" si="95"/>
        <v>3.9115631214926543</v>
      </c>
      <c r="CX77" s="45">
        <f t="shared" si="96"/>
        <v>2.7042461968760056</v>
      </c>
      <c r="CY77" s="45">
        <f t="shared" si="97"/>
        <v>1.3937857469975352</v>
      </c>
      <c r="CZ77" s="45">
        <f t="shared" si="98"/>
        <v>2.7284368785073454</v>
      </c>
      <c r="DA77" s="45">
        <f t="shared" si="99"/>
        <v>3.935753803123994</v>
      </c>
      <c r="DB77" s="45">
        <f t="shared" si="100"/>
        <v>9.2919049799835687E-2</v>
      </c>
      <c r="DC77" s="45">
        <f t="shared" si="101"/>
        <v>9.0947895950244842E-2</v>
      </c>
      <c r="DD77" s="45">
        <f t="shared" si="102"/>
        <v>8.7461195624977645E-2</v>
      </c>
    </row>
    <row r="78" spans="1:108" x14ac:dyDescent="0.2">
      <c r="A78" s="81" t="s">
        <v>19</v>
      </c>
      <c r="B78" s="42" t="s">
        <v>244</v>
      </c>
      <c r="C78" s="43" t="s">
        <v>99</v>
      </c>
      <c r="D78" s="49">
        <v>0</v>
      </c>
      <c r="E78" s="43"/>
      <c r="F78" s="42" t="s">
        <v>101</v>
      </c>
      <c r="G78" s="43"/>
      <c r="H78" s="43"/>
      <c r="I78" s="44">
        <v>42185</v>
      </c>
      <c r="J78" s="50">
        <f t="shared" si="65"/>
        <v>42077</v>
      </c>
      <c r="K78" s="43" t="s">
        <v>215</v>
      </c>
      <c r="L78" s="43">
        <v>2015</v>
      </c>
      <c r="M78" s="43" t="s">
        <v>293</v>
      </c>
      <c r="N78" s="42">
        <v>75</v>
      </c>
      <c r="O78" s="42">
        <v>4.54</v>
      </c>
      <c r="P78" s="42">
        <v>4.3099999999999996</v>
      </c>
      <c r="Q78" s="9">
        <v>1.7</v>
      </c>
      <c r="R78" s="9">
        <v>9.3000000000000005E-4</v>
      </c>
      <c r="S78" s="43">
        <v>106.4</v>
      </c>
      <c r="T78" s="43">
        <v>492.04300000000001</v>
      </c>
      <c r="U78" s="43">
        <v>453.34</v>
      </c>
      <c r="V78" s="43">
        <v>412.24</v>
      </c>
      <c r="W78" s="43">
        <v>375.93299999999999</v>
      </c>
      <c r="X78" s="43">
        <v>93</v>
      </c>
      <c r="Y78" s="43">
        <v>78</v>
      </c>
      <c r="Z78" s="43">
        <v>63</v>
      </c>
      <c r="AA78" s="43">
        <v>2.5467999999999997</v>
      </c>
      <c r="AB78" s="43">
        <v>0.33152293607359684</v>
      </c>
      <c r="AC78" s="43">
        <v>2.6347666666666663</v>
      </c>
      <c r="AD78" s="43">
        <v>0.32482203969445234</v>
      </c>
      <c r="AE78" s="43">
        <v>2.5657999999999994</v>
      </c>
      <c r="AF78" s="43">
        <v>0.31475745351851125</v>
      </c>
      <c r="AG78" s="43"/>
      <c r="AH78" s="43"/>
      <c r="AI78" s="43">
        <v>201.09200000000001</v>
      </c>
      <c r="AJ78" s="43">
        <v>106.221</v>
      </c>
      <c r="AK78" s="43">
        <v>221.97900000000001</v>
      </c>
      <c r="AL78" s="43">
        <v>106.221</v>
      </c>
      <c r="AM78" s="43"/>
      <c r="AN78" s="43"/>
      <c r="AO78" s="43"/>
      <c r="AP78" s="43">
        <v>94.871000000000009</v>
      </c>
      <c r="AQ78" s="43"/>
      <c r="AR78" s="43"/>
      <c r="AS78" s="43"/>
      <c r="AT78" s="43">
        <v>290.95100000000002</v>
      </c>
      <c r="AU78" s="43">
        <v>108</v>
      </c>
      <c r="AV78" s="43">
        <v>2.6918598130841116</v>
      </c>
      <c r="AW78" s="43">
        <v>0.34365865712224014</v>
      </c>
      <c r="AX78" s="43"/>
      <c r="AY78" s="43"/>
      <c r="AZ78" s="43"/>
      <c r="BA78" s="43"/>
      <c r="BB78" s="43"/>
      <c r="BC78" s="43"/>
      <c r="BD78" s="43"/>
      <c r="BE78" s="43"/>
      <c r="BF78" s="43"/>
      <c r="BG78" s="43"/>
      <c r="BH78" s="43"/>
      <c r="BI78" s="43"/>
      <c r="BJ78" s="43"/>
      <c r="BK78" s="43"/>
      <c r="BL78" s="43">
        <f t="shared" si="75"/>
        <v>108</v>
      </c>
      <c r="BM78" s="43"/>
      <c r="BN78" s="43">
        <v>1</v>
      </c>
      <c r="BO78" s="43">
        <v>0</v>
      </c>
      <c r="BP78" s="43" t="s">
        <v>220</v>
      </c>
      <c r="BQ78" s="43">
        <v>1</v>
      </c>
      <c r="BR78" s="43">
        <v>0</v>
      </c>
      <c r="BS78" s="43" t="s">
        <v>219</v>
      </c>
      <c r="BT78" s="43">
        <v>1</v>
      </c>
      <c r="BU78" s="45">
        <f t="shared" si="66"/>
        <v>3.2615459999999992</v>
      </c>
      <c r="BV78" s="45">
        <f t="shared" si="67"/>
        <v>1.9504560000000009</v>
      </c>
      <c r="BW78" s="45">
        <f t="shared" si="68"/>
        <v>0.79226270000000021</v>
      </c>
      <c r="BX78" s="45">
        <f t="shared" si="76"/>
        <v>3.2615459999999992</v>
      </c>
      <c r="BY78" s="45">
        <f t="shared" si="77"/>
        <v>1.9504560000000009</v>
      </c>
      <c r="BZ78" s="45">
        <f t="shared" si="78"/>
        <v>0.79226270000000021</v>
      </c>
      <c r="CA78" s="45">
        <f t="shared" si="79"/>
        <v>1.2784540000000009</v>
      </c>
      <c r="CB78" s="45">
        <f t="shared" si="80"/>
        <v>2.5895439999999992</v>
      </c>
      <c r="CC78" s="45">
        <f t="shared" si="81"/>
        <v>3.7477372999999998</v>
      </c>
      <c r="CD78" s="45">
        <f t="shared" si="82"/>
        <v>8.5230266666666721E-2</v>
      </c>
      <c r="CE78" s="45">
        <f t="shared" si="83"/>
        <v>8.6318133333333311E-2</v>
      </c>
      <c r="CF78" s="45">
        <f t="shared" si="84"/>
        <v>8.3283051111111103E-2</v>
      </c>
      <c r="CG78" s="45">
        <f t="shared" si="69"/>
        <v>69.201959356589654</v>
      </c>
      <c r="CH78" s="45">
        <f t="shared" si="70"/>
        <v>63.044827598220415</v>
      </c>
      <c r="CI78" s="45">
        <f t="shared" si="71"/>
        <v>57.60572826121038</v>
      </c>
      <c r="CJ78" s="45">
        <f t="shared" si="85"/>
        <v>4.0909085986628702</v>
      </c>
      <c r="CK78" s="45">
        <f t="shared" si="86"/>
        <v>3.1211603467197149</v>
      </c>
      <c r="CL78" s="45">
        <f t="shared" si="87"/>
        <v>2.2645022011406359</v>
      </c>
      <c r="CM78" s="45">
        <f t="shared" si="88"/>
        <v>0.44909140133712988</v>
      </c>
      <c r="CN78" s="45">
        <f t="shared" si="89"/>
        <v>1.4188396532802852</v>
      </c>
      <c r="CO78" s="45">
        <f t="shared" si="90"/>
        <v>2.2754977988593641</v>
      </c>
      <c r="CP78" s="45">
        <f t="shared" si="91"/>
        <v>2.993942675580866E-2</v>
      </c>
      <c r="CQ78" s="45">
        <f t="shared" si="92"/>
        <v>4.7294655109342838E-2</v>
      </c>
      <c r="CR78" s="45">
        <f t="shared" si="93"/>
        <v>5.0566617752430314E-2</v>
      </c>
      <c r="CS78" s="45">
        <f t="shared" si="72"/>
        <v>68.153235316832053</v>
      </c>
      <c r="CT78" s="45">
        <f t="shared" si="73"/>
        <v>60.882428700337158</v>
      </c>
      <c r="CU78" s="45">
        <f t="shared" si="74"/>
        <v>54.459529045225707</v>
      </c>
      <c r="CV78" s="45">
        <f t="shared" si="94"/>
        <v>3.9257345624010478</v>
      </c>
      <c r="CW78" s="45">
        <f t="shared" si="95"/>
        <v>2.7805825203031018</v>
      </c>
      <c r="CX78" s="45">
        <f t="shared" si="96"/>
        <v>1.7689758246230491</v>
      </c>
      <c r="CY78" s="45">
        <f t="shared" si="97"/>
        <v>0.61426543759895225</v>
      </c>
      <c r="CZ78" s="45">
        <f t="shared" si="98"/>
        <v>1.7594174796968982</v>
      </c>
      <c r="DA78" s="45">
        <f t="shared" si="99"/>
        <v>2.7710241753769509</v>
      </c>
      <c r="DB78" s="45">
        <f t="shared" si="100"/>
        <v>4.095102917326348E-2</v>
      </c>
      <c r="DC78" s="45">
        <f t="shared" si="101"/>
        <v>5.8647249323229941E-2</v>
      </c>
      <c r="DD78" s="45">
        <f t="shared" si="102"/>
        <v>6.157831500837669E-2</v>
      </c>
    </row>
    <row r="79" spans="1:108" x14ac:dyDescent="0.2">
      <c r="A79" s="81" t="s">
        <v>20</v>
      </c>
      <c r="B79" s="42" t="s">
        <v>244</v>
      </c>
      <c r="C79" s="43" t="s">
        <v>99</v>
      </c>
      <c r="D79" s="49">
        <v>0</v>
      </c>
      <c r="E79" s="43"/>
      <c r="F79" s="42" t="s">
        <v>101</v>
      </c>
      <c r="G79" s="43"/>
      <c r="H79" s="43"/>
      <c r="I79" s="44">
        <v>42185</v>
      </c>
      <c r="J79" s="50">
        <f t="shared" si="65"/>
        <v>42064</v>
      </c>
      <c r="K79" s="43" t="s">
        <v>215</v>
      </c>
      <c r="L79" s="43">
        <v>2015</v>
      </c>
      <c r="M79" s="43" t="s">
        <v>293</v>
      </c>
      <c r="N79" s="42">
        <v>86</v>
      </c>
      <c r="O79" s="42">
        <v>5.59</v>
      </c>
      <c r="P79" s="42">
        <v>5.37</v>
      </c>
      <c r="Q79" s="9">
        <v>1.85</v>
      </c>
      <c r="R79" s="9">
        <v>1.09E-3</v>
      </c>
      <c r="S79" s="43">
        <v>102.6</v>
      </c>
      <c r="T79" s="43">
        <v>532.44200000000001</v>
      </c>
      <c r="U79" s="43">
        <v>497.83699999999999</v>
      </c>
      <c r="V79" s="43">
        <v>455.27499999999998</v>
      </c>
      <c r="W79" s="43">
        <v>412.976</v>
      </c>
      <c r="X79" s="43">
        <v>106</v>
      </c>
      <c r="Y79" s="43">
        <v>91</v>
      </c>
      <c r="Z79" s="43">
        <v>76</v>
      </c>
      <c r="AA79" s="43">
        <v>2.3303999999999996</v>
      </c>
      <c r="AB79" s="43">
        <v>0.25294601343821554</v>
      </c>
      <c r="AC79" s="43">
        <v>2.5927000000000007</v>
      </c>
      <c r="AD79" s="43">
        <v>0.40207257450914297</v>
      </c>
      <c r="AE79" s="43">
        <v>2.6632444444444459</v>
      </c>
      <c r="AF79" s="43">
        <v>0.36417117326105364</v>
      </c>
      <c r="AG79" s="43"/>
      <c r="AH79" s="43"/>
      <c r="AI79" s="43">
        <v>206.602</v>
      </c>
      <c r="AJ79" s="43">
        <v>109.63</v>
      </c>
      <c r="AK79" s="43">
        <v>229.39</v>
      </c>
      <c r="AL79" s="43">
        <v>109.63</v>
      </c>
      <c r="AM79" s="43"/>
      <c r="AN79" s="43"/>
      <c r="AO79" s="43"/>
      <c r="AP79" s="43">
        <v>96.972000000000008</v>
      </c>
      <c r="AQ79" s="43"/>
      <c r="AR79" s="43"/>
      <c r="AS79" s="43"/>
      <c r="AT79" s="43">
        <v>325.84000000000003</v>
      </c>
      <c r="AU79" s="43">
        <v>121</v>
      </c>
      <c r="AV79" s="43">
        <v>2.6902499999999989</v>
      </c>
      <c r="AW79" s="43">
        <v>0.35865175286333506</v>
      </c>
      <c r="AX79" s="43"/>
      <c r="AY79" s="43"/>
      <c r="AZ79" s="43"/>
      <c r="BA79" s="43"/>
      <c r="BB79" s="43"/>
      <c r="BC79" s="43"/>
      <c r="BD79" s="43"/>
      <c r="BE79" s="43"/>
      <c r="BF79" s="43"/>
      <c r="BG79" s="43"/>
      <c r="BH79" s="43"/>
      <c r="BI79" s="43"/>
      <c r="BJ79" s="43"/>
      <c r="BK79" s="43"/>
      <c r="BL79" s="43">
        <f t="shared" si="75"/>
        <v>121</v>
      </c>
      <c r="BM79" s="43"/>
      <c r="BN79" s="43">
        <v>1</v>
      </c>
      <c r="BO79" s="43">
        <v>0</v>
      </c>
      <c r="BP79" s="43" t="s">
        <v>220</v>
      </c>
      <c r="BQ79" s="43">
        <v>1</v>
      </c>
      <c r="BR79" s="43">
        <v>0</v>
      </c>
      <c r="BS79" s="43" t="s">
        <v>219</v>
      </c>
      <c r="BT79" s="43">
        <v>1</v>
      </c>
      <c r="BU79" s="45">
        <f t="shared" si="66"/>
        <v>4.6810002999999991</v>
      </c>
      <c r="BV79" s="45">
        <f t="shared" si="67"/>
        <v>3.3232724999999999</v>
      </c>
      <c r="BW79" s="45">
        <f t="shared" si="68"/>
        <v>1.9739343999999992</v>
      </c>
      <c r="BX79" s="45">
        <f t="shared" si="76"/>
        <v>4.6810002999999991</v>
      </c>
      <c r="BY79" s="45">
        <f t="shared" si="77"/>
        <v>3.3232724999999999</v>
      </c>
      <c r="BZ79" s="45">
        <f t="shared" si="78"/>
        <v>1.9739343999999992</v>
      </c>
      <c r="CA79" s="45">
        <f t="shared" si="79"/>
        <v>0.90899970000000074</v>
      </c>
      <c r="CB79" s="45">
        <f t="shared" si="80"/>
        <v>2.2667275</v>
      </c>
      <c r="CC79" s="45">
        <f t="shared" si="81"/>
        <v>3.6160656000000007</v>
      </c>
      <c r="CD79" s="45">
        <f t="shared" si="82"/>
        <v>6.0599980000000046E-2</v>
      </c>
      <c r="CE79" s="45">
        <f t="shared" si="83"/>
        <v>7.5557583333333331E-2</v>
      </c>
      <c r="CF79" s="45">
        <f t="shared" si="84"/>
        <v>8.0357013333333352E-2</v>
      </c>
      <c r="CG79" s="45">
        <f t="shared" si="69"/>
        <v>80.29295242981749</v>
      </c>
      <c r="CH79" s="45">
        <f t="shared" si="70"/>
        <v>73.273638495931976</v>
      </c>
      <c r="CI79" s="45">
        <f t="shared" si="71"/>
        <v>66.297698453419329</v>
      </c>
      <c r="CJ79" s="45">
        <f t="shared" si="85"/>
        <v>5.8377400076962553</v>
      </c>
      <c r="CK79" s="45">
        <f t="shared" si="86"/>
        <v>4.7321980631092861</v>
      </c>
      <c r="CL79" s="45">
        <f t="shared" si="87"/>
        <v>3.6334875064135455</v>
      </c>
      <c r="CM79" s="45">
        <f t="shared" si="88"/>
        <v>-0.24774000769625548</v>
      </c>
      <c r="CN79" s="45">
        <f t="shared" si="89"/>
        <v>0.85780193689071371</v>
      </c>
      <c r="CO79" s="45">
        <f t="shared" si="90"/>
        <v>1.9565124935864544</v>
      </c>
      <c r="CP79" s="45">
        <f t="shared" si="91"/>
        <v>-1.65160005130837E-2</v>
      </c>
      <c r="CQ79" s="45">
        <f t="shared" si="92"/>
        <v>2.8593397896357124E-2</v>
      </c>
      <c r="CR79" s="45">
        <f t="shared" si="93"/>
        <v>4.3478055413032318E-2</v>
      </c>
      <c r="CS79" s="45">
        <f t="shared" si="72"/>
        <v>79.627761850116997</v>
      </c>
      <c r="CT79" s="45">
        <f t="shared" si="73"/>
        <v>71.790304831324349</v>
      </c>
      <c r="CU79" s="45">
        <f t="shared" si="74"/>
        <v>64.001277190755047</v>
      </c>
      <c r="CV79" s="45">
        <f t="shared" si="94"/>
        <v>5.7329724913934266</v>
      </c>
      <c r="CW79" s="45">
        <f t="shared" si="95"/>
        <v>4.498573010933586</v>
      </c>
      <c r="CX79" s="45">
        <f t="shared" si="96"/>
        <v>3.2718011575439201</v>
      </c>
      <c r="CY79" s="45">
        <f t="shared" si="97"/>
        <v>-0.14297249139342671</v>
      </c>
      <c r="CZ79" s="45">
        <f t="shared" si="98"/>
        <v>1.0914269890664139</v>
      </c>
      <c r="DA79" s="45">
        <f t="shared" si="99"/>
        <v>2.3181988424560798</v>
      </c>
      <c r="DB79" s="45">
        <f t="shared" si="100"/>
        <v>-9.5314994262284472E-3</v>
      </c>
      <c r="DC79" s="45">
        <f t="shared" si="101"/>
        <v>3.638089963554713E-2</v>
      </c>
      <c r="DD79" s="45">
        <f t="shared" si="102"/>
        <v>5.1515529832357326E-2</v>
      </c>
    </row>
    <row r="80" spans="1:108" x14ac:dyDescent="0.2">
      <c r="A80" s="81" t="s">
        <v>21</v>
      </c>
      <c r="B80" s="42" t="s">
        <v>244</v>
      </c>
      <c r="C80" s="43" t="s">
        <v>99</v>
      </c>
      <c r="D80" s="49">
        <v>0</v>
      </c>
      <c r="E80" s="43"/>
      <c r="F80" s="42" t="s">
        <v>101</v>
      </c>
      <c r="G80" s="43"/>
      <c r="H80" s="43"/>
      <c r="I80" s="44">
        <v>42185</v>
      </c>
      <c r="J80" s="50">
        <f t="shared" si="65"/>
        <v>42079</v>
      </c>
      <c r="K80" s="43" t="s">
        <v>215</v>
      </c>
      <c r="L80" s="43">
        <v>2015</v>
      </c>
      <c r="M80" s="43" t="s">
        <v>293</v>
      </c>
      <c r="N80" s="42">
        <v>84</v>
      </c>
      <c r="O80" s="42">
        <v>5.39</v>
      </c>
      <c r="P80" s="42">
        <v>5.12</v>
      </c>
      <c r="Q80" s="9">
        <v>1.75</v>
      </c>
      <c r="R80" s="9">
        <v>9.2000000000000003E-4</v>
      </c>
      <c r="S80" s="43">
        <v>109.97</v>
      </c>
      <c r="T80" s="43">
        <v>479.92399999999998</v>
      </c>
      <c r="U80" s="43">
        <v>442.178</v>
      </c>
      <c r="V80" s="43">
        <v>403.72800000000001</v>
      </c>
      <c r="W80" s="43">
        <v>366.38499999999999</v>
      </c>
      <c r="X80" s="43">
        <v>91</v>
      </c>
      <c r="Y80" s="43">
        <v>76</v>
      </c>
      <c r="Z80" s="43">
        <v>61</v>
      </c>
      <c r="AA80" s="43">
        <v>2.4946000000000002</v>
      </c>
      <c r="AB80" s="43">
        <v>0.26904057049342323</v>
      </c>
      <c r="AC80" s="43">
        <v>2.5289666666666668</v>
      </c>
      <c r="AD80" s="43">
        <v>0.3023304293413846</v>
      </c>
      <c r="AE80" s="43">
        <v>2.5119333333333329</v>
      </c>
      <c r="AF80" s="43">
        <v>0.28037818615707361</v>
      </c>
      <c r="AG80" s="43"/>
      <c r="AH80" s="43"/>
      <c r="AI80" s="43">
        <v>204.482</v>
      </c>
      <c r="AJ80" s="43">
        <v>105.036</v>
      </c>
      <c r="AK80" s="43">
        <v>227.07900000000001</v>
      </c>
      <c r="AL80" s="43">
        <v>105.036</v>
      </c>
      <c r="AM80" s="43"/>
      <c r="AN80" s="43"/>
      <c r="AO80" s="43"/>
      <c r="AP80" s="43">
        <v>99.445999999999998</v>
      </c>
      <c r="AQ80" s="43"/>
      <c r="AR80" s="43"/>
      <c r="AS80" s="43"/>
      <c r="AT80" s="43">
        <v>275.44200000000001</v>
      </c>
      <c r="AU80" s="43">
        <v>106</v>
      </c>
      <c r="AV80" s="43">
        <v>2.5873142857142857</v>
      </c>
      <c r="AW80" s="43">
        <v>0.3450039106323991</v>
      </c>
      <c r="AX80" s="43"/>
      <c r="AY80" s="43"/>
      <c r="AZ80" s="43"/>
      <c r="BA80" s="43"/>
      <c r="BB80" s="43"/>
      <c r="BC80" s="43"/>
      <c r="BD80" s="43"/>
      <c r="BE80" s="43"/>
      <c r="BF80" s="43"/>
      <c r="BG80" s="43"/>
      <c r="BH80" s="43"/>
      <c r="BI80" s="43"/>
      <c r="BJ80" s="43"/>
      <c r="BK80" s="43"/>
      <c r="BL80" s="43">
        <f t="shared" si="75"/>
        <v>106</v>
      </c>
      <c r="BM80" s="43"/>
      <c r="BN80" s="43">
        <v>1</v>
      </c>
      <c r="BO80" s="43">
        <v>0</v>
      </c>
      <c r="BP80" s="43" t="s">
        <v>220</v>
      </c>
      <c r="BQ80" s="43">
        <v>1</v>
      </c>
      <c r="BR80" s="43">
        <v>0</v>
      </c>
      <c r="BS80" s="43" t="s">
        <v>219</v>
      </c>
      <c r="BT80" s="43">
        <v>1</v>
      </c>
      <c r="BU80" s="45">
        <f t="shared" si="66"/>
        <v>2.9054781999999992</v>
      </c>
      <c r="BV80" s="45">
        <f t="shared" si="67"/>
        <v>1.6789231999999998</v>
      </c>
      <c r="BW80" s="45">
        <f t="shared" si="68"/>
        <v>0.48768149999999899</v>
      </c>
      <c r="BX80" s="45">
        <f t="shared" si="76"/>
        <v>2.9054781999999992</v>
      </c>
      <c r="BY80" s="45">
        <f t="shared" si="77"/>
        <v>1.6789231999999998</v>
      </c>
      <c r="BZ80" s="45">
        <f t="shared" si="78"/>
        <v>0.48768149999999899</v>
      </c>
      <c r="CA80" s="45">
        <f t="shared" si="79"/>
        <v>2.4845218000000004</v>
      </c>
      <c r="CB80" s="45">
        <f t="shared" si="80"/>
        <v>3.7110767999999998</v>
      </c>
      <c r="CC80" s="45">
        <f t="shared" si="81"/>
        <v>4.9023185000000007</v>
      </c>
      <c r="CD80" s="45">
        <f t="shared" si="82"/>
        <v>0.1656347866666667</v>
      </c>
      <c r="CE80" s="45">
        <f t="shared" si="83"/>
        <v>0.12370255999999999</v>
      </c>
      <c r="CF80" s="45">
        <f t="shared" si="84"/>
        <v>0.10894041111111112</v>
      </c>
      <c r="CG80" s="45">
        <f t="shared" si="69"/>
        <v>76.860341779611076</v>
      </c>
      <c r="CH80" s="45">
        <f t="shared" si="70"/>
        <v>69.58752191594462</v>
      </c>
      <c r="CI80" s="45">
        <f t="shared" si="71"/>
        <v>62.524091170329626</v>
      </c>
      <c r="CJ80" s="45">
        <f t="shared" si="85"/>
        <v>5.2971038302887452</v>
      </c>
      <c r="CK80" s="45">
        <f t="shared" si="86"/>
        <v>4.1516347017612771</v>
      </c>
      <c r="CL80" s="45">
        <f t="shared" si="87"/>
        <v>3.0391443593269161</v>
      </c>
      <c r="CM80" s="45">
        <f t="shared" si="88"/>
        <v>9.2896169711254473E-2</v>
      </c>
      <c r="CN80" s="45">
        <f t="shared" si="89"/>
        <v>1.2383652982387225</v>
      </c>
      <c r="CO80" s="45">
        <f t="shared" si="90"/>
        <v>2.3508556406730836</v>
      </c>
      <c r="CP80" s="45">
        <f t="shared" si="91"/>
        <v>6.1930779807502978E-3</v>
      </c>
      <c r="CQ80" s="45">
        <f t="shared" si="92"/>
        <v>4.1278843274624083E-2</v>
      </c>
      <c r="CR80" s="45">
        <f t="shared" si="93"/>
        <v>5.224123645940186E-2</v>
      </c>
      <c r="CS80" s="45">
        <f t="shared" si="72"/>
        <v>76.446065272834872</v>
      </c>
      <c r="CT80" s="45">
        <f t="shared" si="73"/>
        <v>68.751242238354408</v>
      </c>
      <c r="CU80" s="45">
        <f t="shared" si="74"/>
        <v>61.277958062109832</v>
      </c>
      <c r="CV80" s="45">
        <f t="shared" si="94"/>
        <v>5.2318552804714935</v>
      </c>
      <c r="CW80" s="45">
        <f t="shared" si="95"/>
        <v>4.0199206525408195</v>
      </c>
      <c r="CX80" s="45">
        <f t="shared" si="96"/>
        <v>2.8428783947822991</v>
      </c>
      <c r="CY80" s="45">
        <f t="shared" si="97"/>
        <v>0.15814471952850617</v>
      </c>
      <c r="CZ80" s="45">
        <f t="shared" si="98"/>
        <v>1.3700793474591801</v>
      </c>
      <c r="DA80" s="45">
        <f t="shared" si="99"/>
        <v>2.5471216052177006</v>
      </c>
      <c r="DB80" s="45">
        <f t="shared" si="100"/>
        <v>1.0542981301900411E-2</v>
      </c>
      <c r="DC80" s="45">
        <f t="shared" si="101"/>
        <v>4.5669311581972669E-2</v>
      </c>
      <c r="DD80" s="45">
        <f t="shared" si="102"/>
        <v>5.6602702338171121E-2</v>
      </c>
    </row>
    <row r="81" spans="1:108" x14ac:dyDescent="0.2">
      <c r="A81" s="81" t="s">
        <v>22</v>
      </c>
      <c r="B81" s="42" t="s">
        <v>244</v>
      </c>
      <c r="C81" s="43" t="s">
        <v>99</v>
      </c>
      <c r="D81" s="49">
        <v>0</v>
      </c>
      <c r="E81" s="43"/>
      <c r="F81" s="42" t="s">
        <v>101</v>
      </c>
      <c r="G81" s="43"/>
      <c r="H81" s="43"/>
      <c r="I81" s="44">
        <v>42185</v>
      </c>
      <c r="J81" s="50">
        <f t="shared" si="65"/>
        <v>42109</v>
      </c>
      <c r="K81" s="43" t="s">
        <v>215</v>
      </c>
      <c r="L81" s="43">
        <v>2015</v>
      </c>
      <c r="M81" s="43" t="s">
        <v>293</v>
      </c>
      <c r="N81" s="42">
        <v>62</v>
      </c>
      <c r="O81" s="42">
        <v>2.44</v>
      </c>
      <c r="P81" s="42">
        <v>2.23</v>
      </c>
      <c r="Q81" s="9">
        <v>1.45</v>
      </c>
      <c r="R81" s="9">
        <v>6.4000000000000005E-4</v>
      </c>
      <c r="S81" s="43">
        <v>104.75</v>
      </c>
      <c r="T81" s="43">
        <v>440.97699999999998</v>
      </c>
      <c r="U81" s="43">
        <v>394.02100000000002</v>
      </c>
      <c r="V81" s="43">
        <v>346.28</v>
      </c>
      <c r="W81" s="43">
        <v>298.18799999999999</v>
      </c>
      <c r="X81" s="43">
        <v>61</v>
      </c>
      <c r="Y81" s="43">
        <v>46</v>
      </c>
      <c r="Z81" s="43">
        <v>31</v>
      </c>
      <c r="AA81" s="43">
        <v>3.1438666666666664</v>
      </c>
      <c r="AB81" s="43">
        <v>0.39812343144641593</v>
      </c>
      <c r="AC81" s="43">
        <v>3.1438666666666664</v>
      </c>
      <c r="AD81" s="43">
        <v>0.29397275657651578</v>
      </c>
      <c r="AE81" s="43">
        <v>3.1736444444444447</v>
      </c>
      <c r="AF81" s="43">
        <v>0.31342435331755136</v>
      </c>
      <c r="AG81" s="43"/>
      <c r="AH81" s="43"/>
      <c r="AI81" s="43">
        <v>204.37100000000001</v>
      </c>
      <c r="AJ81" s="43">
        <v>106.279</v>
      </c>
      <c r="AK81" s="43">
        <v>225.66399999999999</v>
      </c>
      <c r="AL81" s="43">
        <v>106.279</v>
      </c>
      <c r="AM81" s="43"/>
      <c r="AN81" s="43"/>
      <c r="AO81" s="43"/>
      <c r="AP81" s="43">
        <v>98.092000000000013</v>
      </c>
      <c r="AQ81" s="43"/>
      <c r="AR81" s="43"/>
      <c r="AS81" s="43"/>
      <c r="AT81" s="43">
        <v>236.60599999999997</v>
      </c>
      <c r="AU81" s="43">
        <v>76</v>
      </c>
      <c r="AV81" s="43">
        <v>3.1130533333333337</v>
      </c>
      <c r="AW81" s="43">
        <v>0.30244404858175433</v>
      </c>
      <c r="AX81" s="43"/>
      <c r="AY81" s="43"/>
      <c r="AZ81" s="43"/>
      <c r="BA81" s="43"/>
      <c r="BB81" s="43"/>
      <c r="BC81" s="43"/>
      <c r="BD81" s="43"/>
      <c r="BE81" s="43"/>
      <c r="BF81" s="43"/>
      <c r="BG81" s="43"/>
      <c r="BH81" s="43"/>
      <c r="BI81" s="43"/>
      <c r="BJ81" s="43"/>
      <c r="BK81" s="43"/>
      <c r="BL81" s="43">
        <f t="shared" si="75"/>
        <v>76</v>
      </c>
      <c r="BM81" s="43"/>
      <c r="BN81" s="43">
        <v>1</v>
      </c>
      <c r="BO81" s="43">
        <v>0</v>
      </c>
      <c r="BP81" s="43" t="s">
        <v>220</v>
      </c>
      <c r="BQ81" s="43">
        <v>1</v>
      </c>
      <c r="BR81" s="43">
        <v>0</v>
      </c>
      <c r="BS81" s="43" t="s">
        <v>219</v>
      </c>
      <c r="BT81" s="43">
        <v>1</v>
      </c>
      <c r="BU81" s="45">
        <f t="shared" si="66"/>
        <v>1.3692699000000008</v>
      </c>
      <c r="BV81" s="45">
        <f t="shared" si="67"/>
        <v>-0.15366800000000147</v>
      </c>
      <c r="BW81" s="45">
        <f t="shared" si="68"/>
        <v>-1.6878028</v>
      </c>
      <c r="BX81" s="45">
        <f t="shared" si="76"/>
        <v>1.3692699000000008</v>
      </c>
      <c r="BY81" s="45" t="str">
        <f t="shared" si="77"/>
        <v>0.4</v>
      </c>
      <c r="BZ81" s="45" t="str">
        <f t="shared" si="78"/>
        <v>0.4</v>
      </c>
      <c r="CA81" s="45">
        <f t="shared" si="79"/>
        <v>1.0707300999999991</v>
      </c>
      <c r="CB81" s="45">
        <f t="shared" si="80"/>
        <v>2.04</v>
      </c>
      <c r="CC81" s="45">
        <f t="shared" si="81"/>
        <v>2.04</v>
      </c>
      <c r="CD81" s="45">
        <f t="shared" si="82"/>
        <v>7.1382006666666609E-2</v>
      </c>
      <c r="CE81" s="45">
        <f t="shared" si="83"/>
        <v>6.8000000000000005E-2</v>
      </c>
      <c r="CF81" s="45">
        <f t="shared" si="84"/>
        <v>4.5333333333333337E-2</v>
      </c>
      <c r="CG81" s="45">
        <f t="shared" si="69"/>
        <v>56.030182186492183</v>
      </c>
      <c r="CH81" s="45">
        <f t="shared" si="70"/>
        <v>49.96056228201401</v>
      </c>
      <c r="CI81" s="45">
        <f t="shared" si="71"/>
        <v>43.846317493547822</v>
      </c>
      <c r="CJ81" s="45">
        <f t="shared" si="85"/>
        <v>2.01635369437252</v>
      </c>
      <c r="CK81" s="45">
        <f t="shared" si="86"/>
        <v>1.0603885594172064</v>
      </c>
      <c r="CL81" s="45">
        <f t="shared" si="87"/>
        <v>9.7395005233781973E-2</v>
      </c>
      <c r="CM81" s="45">
        <f t="shared" si="88"/>
        <v>0.42364630562747996</v>
      </c>
      <c r="CN81" s="45">
        <f t="shared" si="89"/>
        <v>1.3796114405827935</v>
      </c>
      <c r="CO81" s="45">
        <f t="shared" si="90"/>
        <v>2.342604994766218</v>
      </c>
      <c r="CP81" s="45">
        <f t="shared" si="91"/>
        <v>2.8243087041831996E-2</v>
      </c>
      <c r="CQ81" s="45">
        <f t="shared" si="92"/>
        <v>4.5987048019426449E-2</v>
      </c>
      <c r="CR81" s="45">
        <f t="shared" si="93"/>
        <v>5.2057888772582619E-2</v>
      </c>
      <c r="CS81" s="45">
        <f t="shared" si="72"/>
        <v>54.115559269531076</v>
      </c>
      <c r="CT81" s="45">
        <f t="shared" si="73"/>
        <v>46.099308206550454</v>
      </c>
      <c r="CU81" s="45">
        <f t="shared" si="74"/>
        <v>38.024120294255709</v>
      </c>
      <c r="CV81" s="45">
        <f t="shared" si="94"/>
        <v>1.7148005849511447</v>
      </c>
      <c r="CW81" s="45">
        <f t="shared" si="95"/>
        <v>0.45224104253169717</v>
      </c>
      <c r="CX81" s="45">
        <f t="shared" si="96"/>
        <v>-0.81960105365472558</v>
      </c>
      <c r="CY81" s="45">
        <f t="shared" si="97"/>
        <v>0.72519941504885521</v>
      </c>
      <c r="CZ81" s="45">
        <f t="shared" si="98"/>
        <v>1.9877589574683028</v>
      </c>
      <c r="DA81" s="45">
        <f t="shared" si="99"/>
        <v>3.2596010536547255</v>
      </c>
      <c r="DB81" s="45">
        <f t="shared" si="100"/>
        <v>4.8346627669923682E-2</v>
      </c>
      <c r="DC81" s="45">
        <f t="shared" si="101"/>
        <v>6.6258631915610086E-2</v>
      </c>
      <c r="DD81" s="45">
        <f t="shared" si="102"/>
        <v>7.2435578970105011E-2</v>
      </c>
    </row>
    <row r="82" spans="1:108" x14ac:dyDescent="0.2">
      <c r="A82" s="81" t="s">
        <v>23</v>
      </c>
      <c r="B82" s="42" t="s">
        <v>244</v>
      </c>
      <c r="C82" s="43" t="s">
        <v>99</v>
      </c>
      <c r="D82" s="49">
        <v>0</v>
      </c>
      <c r="E82" s="43"/>
      <c r="F82" s="42" t="s">
        <v>101</v>
      </c>
      <c r="G82" s="43"/>
      <c r="H82" s="43"/>
      <c r="I82" s="44">
        <v>42185</v>
      </c>
      <c r="J82" s="50">
        <f t="shared" si="65"/>
        <v>42088</v>
      </c>
      <c r="K82" s="43" t="s">
        <v>215</v>
      </c>
      <c r="L82" s="43">
        <v>2015</v>
      </c>
      <c r="M82" s="43" t="s">
        <v>293</v>
      </c>
      <c r="N82" s="42">
        <v>76</v>
      </c>
      <c r="O82" s="42">
        <v>4.1100000000000003</v>
      </c>
      <c r="P82" s="42">
        <v>3.88</v>
      </c>
      <c r="Q82" s="9">
        <v>1.8</v>
      </c>
      <c r="R82" s="9">
        <v>9.2000000000000003E-4</v>
      </c>
      <c r="S82" s="43">
        <v>105.52</v>
      </c>
      <c r="T82" s="43">
        <v>467.78699999999998</v>
      </c>
      <c r="U82" s="43">
        <v>427.411</v>
      </c>
      <c r="V82" s="43">
        <v>386.96800000000002</v>
      </c>
      <c r="W82" s="43">
        <v>349.00099999999998</v>
      </c>
      <c r="X82" s="43">
        <v>82</v>
      </c>
      <c r="Y82" s="43">
        <v>67</v>
      </c>
      <c r="Z82" s="43">
        <v>52</v>
      </c>
      <c r="AA82" s="43">
        <v>2.6498666666666675</v>
      </c>
      <c r="AB82" s="43">
        <v>0.30555449985386718</v>
      </c>
      <c r="AC82" s="43">
        <v>2.6823999999999999</v>
      </c>
      <c r="AD82" s="43">
        <v>0.24786141845519377</v>
      </c>
      <c r="AE82" s="43">
        <v>2.6343333333333327</v>
      </c>
      <c r="AF82" s="43">
        <v>0.25216237553680293</v>
      </c>
      <c r="AG82" s="43"/>
      <c r="AH82" s="43"/>
      <c r="AI82" s="43">
        <v>204.95</v>
      </c>
      <c r="AJ82" s="43">
        <v>105.739</v>
      </c>
      <c r="AK82" s="43">
        <v>223.376</v>
      </c>
      <c r="AL82" s="43">
        <v>105.739</v>
      </c>
      <c r="AM82" s="43"/>
      <c r="AN82" s="43"/>
      <c r="AO82" s="43"/>
      <c r="AP82" s="43">
        <v>99.210999999999984</v>
      </c>
      <c r="AQ82" s="43"/>
      <c r="AR82" s="43"/>
      <c r="AS82" s="43"/>
      <c r="AT82" s="43">
        <v>262.83699999999999</v>
      </c>
      <c r="AU82" s="43">
        <v>97</v>
      </c>
      <c r="AV82" s="43">
        <v>2.7037395833333329</v>
      </c>
      <c r="AW82" s="43">
        <v>0.29645808241165084</v>
      </c>
      <c r="AX82" s="43"/>
      <c r="AY82" s="43"/>
      <c r="AZ82" s="43"/>
      <c r="BA82" s="43"/>
      <c r="BB82" s="43"/>
      <c r="BC82" s="43"/>
      <c r="BD82" s="43"/>
      <c r="BE82" s="43"/>
      <c r="BF82" s="43"/>
      <c r="BG82" s="43"/>
      <c r="BH82" s="43"/>
      <c r="BI82" s="43"/>
      <c r="BJ82" s="43"/>
      <c r="BK82" s="43"/>
      <c r="BL82" s="43">
        <f t="shared" si="75"/>
        <v>97</v>
      </c>
      <c r="BM82" s="43"/>
      <c r="BN82" s="43">
        <v>1</v>
      </c>
      <c r="BO82" s="43">
        <v>0</v>
      </c>
      <c r="BP82" s="43" t="s">
        <v>220</v>
      </c>
      <c r="BQ82" s="43">
        <v>1</v>
      </c>
      <c r="BR82" s="43">
        <v>0</v>
      </c>
      <c r="BS82" s="43" t="s">
        <v>219</v>
      </c>
      <c r="BT82" s="43">
        <v>1</v>
      </c>
      <c r="BU82" s="45">
        <f t="shared" si="66"/>
        <v>2.4344108999999996</v>
      </c>
      <c r="BV82" s="45">
        <f t="shared" si="67"/>
        <v>1.1442791999999997</v>
      </c>
      <c r="BW82" s="45">
        <f t="shared" si="68"/>
        <v>-6.6868100000000652E-2</v>
      </c>
      <c r="BX82" s="45">
        <f t="shared" si="76"/>
        <v>2.4344108999999996</v>
      </c>
      <c r="BY82" s="45">
        <f t="shared" si="77"/>
        <v>1.1442791999999997</v>
      </c>
      <c r="BZ82" s="45" t="str">
        <f t="shared" si="78"/>
        <v>0.4</v>
      </c>
      <c r="CA82" s="45">
        <f t="shared" si="79"/>
        <v>1.6755891000000007</v>
      </c>
      <c r="CB82" s="45">
        <f t="shared" si="80"/>
        <v>2.9657208000000006</v>
      </c>
      <c r="CC82" s="45">
        <f t="shared" si="81"/>
        <v>3.7100000000000004</v>
      </c>
      <c r="CD82" s="45">
        <f t="shared" si="82"/>
        <v>0.11170594000000005</v>
      </c>
      <c r="CE82" s="45">
        <f t="shared" si="83"/>
        <v>9.8857360000000019E-2</v>
      </c>
      <c r="CF82" s="45">
        <f t="shared" si="84"/>
        <v>8.2444444444444459E-2</v>
      </c>
      <c r="CG82" s="45">
        <f t="shared" si="69"/>
        <v>69.239347431472311</v>
      </c>
      <c r="CH82" s="45">
        <f t="shared" si="70"/>
        <v>62.467476225088198</v>
      </c>
      <c r="CI82" s="45">
        <f t="shared" si="71"/>
        <v>56.110192292323909</v>
      </c>
      <c r="CJ82" s="45">
        <f t="shared" si="85"/>
        <v>4.0967972204568897</v>
      </c>
      <c r="CK82" s="45">
        <f t="shared" si="86"/>
        <v>3.0302275054513919</v>
      </c>
      <c r="CL82" s="45">
        <f t="shared" si="87"/>
        <v>2.0289552860410156</v>
      </c>
      <c r="CM82" s="45">
        <f t="shared" si="88"/>
        <v>1.3202779543110665E-2</v>
      </c>
      <c r="CN82" s="45">
        <f t="shared" si="89"/>
        <v>1.0797724945486085</v>
      </c>
      <c r="CO82" s="45">
        <f t="shared" si="90"/>
        <v>2.0810447139589847</v>
      </c>
      <c r="CP82" s="45">
        <f t="shared" si="91"/>
        <v>8.8018530287404433E-4</v>
      </c>
      <c r="CQ82" s="45">
        <f t="shared" si="92"/>
        <v>3.5992416484953618E-2</v>
      </c>
      <c r="CR82" s="45">
        <f t="shared" si="93"/>
        <v>4.6245438087977438E-2</v>
      </c>
      <c r="CS82" s="45">
        <f t="shared" si="72"/>
        <v>68.400590610683935</v>
      </c>
      <c r="CT82" s="45">
        <f t="shared" si="73"/>
        <v>60.78857074908025</v>
      </c>
      <c r="CU82" s="45">
        <f t="shared" si="74"/>
        <v>53.642573714104927</v>
      </c>
      <c r="CV82" s="45">
        <f t="shared" si="94"/>
        <v>3.9646930211827192</v>
      </c>
      <c r="CW82" s="45">
        <f t="shared" si="95"/>
        <v>2.76579989298014</v>
      </c>
      <c r="CX82" s="45">
        <f t="shared" si="96"/>
        <v>1.6403053599715269</v>
      </c>
      <c r="CY82" s="45">
        <f t="shared" si="97"/>
        <v>0.14530697881728116</v>
      </c>
      <c r="CZ82" s="45">
        <f t="shared" si="98"/>
        <v>1.3442001070198604</v>
      </c>
      <c r="DA82" s="45">
        <f t="shared" si="99"/>
        <v>2.4696946400284734</v>
      </c>
      <c r="DB82" s="45">
        <f t="shared" si="100"/>
        <v>9.6871319211520781E-3</v>
      </c>
      <c r="DC82" s="45">
        <f t="shared" si="101"/>
        <v>4.4806670233995344E-2</v>
      </c>
      <c r="DD82" s="45">
        <f t="shared" si="102"/>
        <v>5.4882103111743852E-2</v>
      </c>
    </row>
    <row r="83" spans="1:108" x14ac:dyDescent="0.2">
      <c r="A83" s="81" t="s">
        <v>24</v>
      </c>
      <c r="B83" s="42" t="s">
        <v>244</v>
      </c>
      <c r="C83" s="43" t="s">
        <v>99</v>
      </c>
      <c r="D83" s="49">
        <v>0</v>
      </c>
      <c r="E83" s="43"/>
      <c r="F83" s="42" t="s">
        <v>101</v>
      </c>
      <c r="G83" s="43"/>
      <c r="H83" s="43"/>
      <c r="I83" s="44">
        <v>42185</v>
      </c>
      <c r="J83" s="50">
        <f t="shared" si="65"/>
        <v>42101</v>
      </c>
      <c r="K83" s="43" t="s">
        <v>215</v>
      </c>
      <c r="L83" s="43">
        <v>2015</v>
      </c>
      <c r="M83" s="43" t="s">
        <v>293</v>
      </c>
      <c r="N83" s="42">
        <v>59</v>
      </c>
      <c r="O83" s="42">
        <v>2.63</v>
      </c>
      <c r="P83" s="42">
        <v>2.4</v>
      </c>
      <c r="Q83" s="9">
        <v>1.55</v>
      </c>
      <c r="R83" s="9">
        <v>6.3000000000000003E-4</v>
      </c>
      <c r="S83" s="43">
        <v>103.26</v>
      </c>
      <c r="T83" s="43">
        <v>441.22500000000002</v>
      </c>
      <c r="U83" s="43">
        <v>402.202</v>
      </c>
      <c r="V83" s="43">
        <v>359.34300000000002</v>
      </c>
      <c r="W83" s="43">
        <v>315.78399999999999</v>
      </c>
      <c r="X83" s="43">
        <v>69</v>
      </c>
      <c r="Y83" s="43">
        <v>54</v>
      </c>
      <c r="Z83" s="43">
        <v>39</v>
      </c>
      <c r="AA83" s="43">
        <v>2.5837333333333334</v>
      </c>
      <c r="AB83" s="43">
        <v>0.23340230953278535</v>
      </c>
      <c r="AC83" s="43">
        <v>2.7576333333333323</v>
      </c>
      <c r="AD83" s="43">
        <v>0.4099985267705572</v>
      </c>
      <c r="AE83" s="43">
        <v>2.7862666666666667</v>
      </c>
      <c r="AF83" s="43">
        <v>0.37801072615854586</v>
      </c>
      <c r="AG83" s="43"/>
      <c r="AH83" s="43"/>
      <c r="AI83" s="43">
        <v>209.21600000000001</v>
      </c>
      <c r="AJ83" s="43">
        <v>105.45099999999999</v>
      </c>
      <c r="AK83" s="43">
        <v>229.25299999999999</v>
      </c>
      <c r="AL83" s="43">
        <v>105.45099999999999</v>
      </c>
      <c r="AM83" s="43"/>
      <c r="AN83" s="43"/>
      <c r="AO83" s="43"/>
      <c r="AP83" s="43">
        <v>103.76500000000001</v>
      </c>
      <c r="AQ83" s="43"/>
      <c r="AR83" s="43"/>
      <c r="AS83" s="43"/>
      <c r="AT83" s="43">
        <v>232.00900000000001</v>
      </c>
      <c r="AU83" s="43">
        <v>84</v>
      </c>
      <c r="AV83" s="43">
        <v>2.7600481927710852</v>
      </c>
      <c r="AW83" s="43">
        <v>0.34357662913556092</v>
      </c>
      <c r="AX83" s="43"/>
      <c r="AY83" s="43"/>
      <c r="AZ83" s="43"/>
      <c r="BA83" s="43"/>
      <c r="BB83" s="43"/>
      <c r="BC83" s="43"/>
      <c r="BD83" s="43"/>
      <c r="BE83" s="43"/>
      <c r="BF83" s="43"/>
      <c r="BG83" s="43"/>
      <c r="BH83" s="43"/>
      <c r="BI83" s="43"/>
      <c r="BJ83" s="43"/>
      <c r="BK83" s="43"/>
      <c r="BL83" s="43">
        <f t="shared" si="75"/>
        <v>84</v>
      </c>
      <c r="BM83" s="43" t="s">
        <v>253</v>
      </c>
      <c r="BN83" s="43">
        <v>1</v>
      </c>
      <c r="BO83" s="43">
        <v>0</v>
      </c>
      <c r="BP83" s="43" t="s">
        <v>220</v>
      </c>
      <c r="BQ83" s="43">
        <v>1</v>
      </c>
      <c r="BR83" s="43">
        <v>0</v>
      </c>
      <c r="BS83" s="43" t="s">
        <v>219</v>
      </c>
      <c r="BT83" s="43">
        <v>1</v>
      </c>
      <c r="BU83" s="45">
        <f t="shared" si="66"/>
        <v>1.6302438000000006</v>
      </c>
      <c r="BV83" s="45">
        <f t="shared" si="67"/>
        <v>0.26304170000000049</v>
      </c>
      <c r="BW83" s="45">
        <f t="shared" si="68"/>
        <v>-1.1264903999999998</v>
      </c>
      <c r="BX83" s="45">
        <f t="shared" si="76"/>
        <v>1.6302438000000006</v>
      </c>
      <c r="BY83" s="45" t="str">
        <f t="shared" si="77"/>
        <v>0.4</v>
      </c>
      <c r="BZ83" s="45" t="str">
        <f t="shared" si="78"/>
        <v>0.4</v>
      </c>
      <c r="CA83" s="45">
        <f t="shared" si="79"/>
        <v>0.99975619999999932</v>
      </c>
      <c r="CB83" s="45">
        <f t="shared" si="80"/>
        <v>2.23</v>
      </c>
      <c r="CC83" s="45">
        <f t="shared" si="81"/>
        <v>2.23</v>
      </c>
      <c r="CD83" s="45">
        <f t="shared" si="82"/>
        <v>6.6650413333333283E-2</v>
      </c>
      <c r="CE83" s="45">
        <f t="shared" si="83"/>
        <v>7.4333333333333335E-2</v>
      </c>
      <c r="CF83" s="45">
        <f t="shared" si="84"/>
        <v>4.9555555555555554E-2</v>
      </c>
      <c r="CG83" s="45">
        <f t="shared" si="69"/>
        <v>54.539567766653256</v>
      </c>
      <c r="CH83" s="45">
        <f t="shared" si="70"/>
        <v>49.640670575534998</v>
      </c>
      <c r="CI83" s="45">
        <f t="shared" si="71"/>
        <v>44.661761530808796</v>
      </c>
      <c r="CJ83" s="45">
        <f t="shared" si="85"/>
        <v>1.7815819232478889</v>
      </c>
      <c r="CK83" s="45">
        <f t="shared" si="86"/>
        <v>1.0100056156467625</v>
      </c>
      <c r="CL83" s="45">
        <f t="shared" si="87"/>
        <v>0.22582744110238551</v>
      </c>
      <c r="CM83" s="45">
        <f t="shared" si="88"/>
        <v>0.84841807675211101</v>
      </c>
      <c r="CN83" s="45">
        <f t="shared" si="89"/>
        <v>1.6199943843532374</v>
      </c>
      <c r="CO83" s="45">
        <f t="shared" si="90"/>
        <v>2.4041725588976144</v>
      </c>
      <c r="CP83" s="45">
        <f t="shared" si="91"/>
        <v>5.65612051168074E-2</v>
      </c>
      <c r="CQ83" s="45">
        <f t="shared" si="92"/>
        <v>5.3999812811774579E-2</v>
      </c>
      <c r="CR83" s="45">
        <f t="shared" si="93"/>
        <v>5.3426056864391433E-2</v>
      </c>
      <c r="CS83" s="45">
        <f t="shared" si="72"/>
        <v>52.716609360303693</v>
      </c>
      <c r="CT83" s="45">
        <f t="shared" si="73"/>
        <v>45.81555512493626</v>
      </c>
      <c r="CU83" s="45">
        <f t="shared" si="74"/>
        <v>38.801788554592321</v>
      </c>
      <c r="CV83" s="45">
        <f t="shared" si="94"/>
        <v>1.4944659742478317</v>
      </c>
      <c r="CW83" s="45">
        <f t="shared" si="95"/>
        <v>0.40754993217746094</v>
      </c>
      <c r="CX83" s="45">
        <f t="shared" si="96"/>
        <v>-0.6971183026517096</v>
      </c>
      <c r="CY83" s="45">
        <f t="shared" si="97"/>
        <v>1.1355340257521682</v>
      </c>
      <c r="CZ83" s="45">
        <f t="shared" si="98"/>
        <v>2.222450067822539</v>
      </c>
      <c r="DA83" s="45">
        <f t="shared" si="99"/>
        <v>3.3271183026517095</v>
      </c>
      <c r="DB83" s="45">
        <f t="shared" si="100"/>
        <v>7.5702268383477878E-2</v>
      </c>
      <c r="DC83" s="45">
        <f t="shared" si="101"/>
        <v>7.4081668927417965E-2</v>
      </c>
      <c r="DD83" s="45">
        <f t="shared" si="102"/>
        <v>7.3935962281149098E-2</v>
      </c>
    </row>
    <row r="84" spans="1:108" x14ac:dyDescent="0.2">
      <c r="A84" s="81" t="s">
        <v>25</v>
      </c>
      <c r="B84" s="42" t="s">
        <v>244</v>
      </c>
      <c r="C84" s="43" t="s">
        <v>99</v>
      </c>
      <c r="D84" s="49">
        <v>0</v>
      </c>
      <c r="E84" s="43"/>
      <c r="F84" s="42" t="s">
        <v>101</v>
      </c>
      <c r="G84" s="43"/>
      <c r="H84" s="43"/>
      <c r="I84" s="44">
        <v>42185</v>
      </c>
      <c r="J84" s="50">
        <f t="shared" si="65"/>
        <v>42070</v>
      </c>
      <c r="K84" s="43" t="s">
        <v>215</v>
      </c>
      <c r="L84" s="43">
        <v>2015</v>
      </c>
      <c r="M84" s="43" t="s">
        <v>293</v>
      </c>
      <c r="N84" s="42">
        <v>77</v>
      </c>
      <c r="O84" s="42">
        <v>5.19</v>
      </c>
      <c r="P84" s="42">
        <v>5.03</v>
      </c>
      <c r="Q84" s="9">
        <v>1.85</v>
      </c>
      <c r="R84" s="9">
        <v>1.07E-3</v>
      </c>
      <c r="S84" s="43">
        <v>100.14</v>
      </c>
      <c r="T84" s="43">
        <v>511.84800000000001</v>
      </c>
      <c r="U84" s="43">
        <v>471.87599999999998</v>
      </c>
      <c r="V84" s="43">
        <v>430.44299999999998</v>
      </c>
      <c r="W84" s="43">
        <v>389.73399999999998</v>
      </c>
      <c r="X84" s="43">
        <v>100</v>
      </c>
      <c r="Y84" s="43">
        <v>85</v>
      </c>
      <c r="Z84" s="43">
        <v>70</v>
      </c>
      <c r="AA84" s="43">
        <v>2.7405333333333335</v>
      </c>
      <c r="AB84" s="43">
        <v>0.30368025164322748</v>
      </c>
      <c r="AC84" s="43">
        <v>2.7627666666666659</v>
      </c>
      <c r="AD84" s="43">
        <v>0.30714106422511661</v>
      </c>
      <c r="AE84" s="43">
        <v>2.7228444444444446</v>
      </c>
      <c r="AF84" s="43">
        <v>0.34509471397887154</v>
      </c>
      <c r="AG84" s="43"/>
      <c r="AH84" s="43"/>
      <c r="AI84" s="43">
        <v>202.143</v>
      </c>
      <c r="AJ84" s="43">
        <v>106.71899999999999</v>
      </c>
      <c r="AK84" s="43">
        <v>222.15100000000001</v>
      </c>
      <c r="AL84" s="43">
        <v>106.71899999999999</v>
      </c>
      <c r="AM84" s="43"/>
      <c r="AN84" s="43"/>
      <c r="AO84" s="43"/>
      <c r="AP84" s="43">
        <v>95.424000000000007</v>
      </c>
      <c r="AQ84" s="43"/>
      <c r="AR84" s="43"/>
      <c r="AS84" s="43"/>
      <c r="AT84" s="43">
        <v>309.70500000000004</v>
      </c>
      <c r="AU84" s="43">
        <v>115</v>
      </c>
      <c r="AV84" s="43">
        <v>2.7013771929824553</v>
      </c>
      <c r="AW84" s="43">
        <v>0.30050407180994509</v>
      </c>
      <c r="AX84" s="43"/>
      <c r="AY84" s="43"/>
      <c r="AZ84" s="43"/>
      <c r="BA84" s="43"/>
      <c r="BB84" s="43"/>
      <c r="BC84" s="43"/>
      <c r="BD84" s="43"/>
      <c r="BE84" s="43"/>
      <c r="BF84" s="43"/>
      <c r="BG84" s="43"/>
      <c r="BH84" s="43"/>
      <c r="BI84" s="43"/>
      <c r="BJ84" s="43"/>
      <c r="BK84" s="43"/>
      <c r="BL84" s="43">
        <f t="shared" si="75"/>
        <v>115</v>
      </c>
      <c r="BM84" s="43"/>
      <c r="BN84" s="43">
        <v>1</v>
      </c>
      <c r="BO84" s="43">
        <v>0</v>
      </c>
      <c r="BP84" s="43" t="s">
        <v>220</v>
      </c>
      <c r="BQ84" s="43">
        <v>1</v>
      </c>
      <c r="BR84" s="43">
        <v>0</v>
      </c>
      <c r="BS84" s="43" t="s">
        <v>219</v>
      </c>
      <c r="BT84" s="43">
        <v>1</v>
      </c>
      <c r="BU84" s="45">
        <f t="shared" si="66"/>
        <v>3.8528443999999986</v>
      </c>
      <c r="BV84" s="45">
        <f t="shared" si="67"/>
        <v>2.5311316999999995</v>
      </c>
      <c r="BW84" s="45">
        <f t="shared" si="68"/>
        <v>1.2325146</v>
      </c>
      <c r="BX84" s="45">
        <f t="shared" si="76"/>
        <v>3.8528443999999986</v>
      </c>
      <c r="BY84" s="45">
        <f t="shared" si="77"/>
        <v>2.5311316999999995</v>
      </c>
      <c r="BZ84" s="45">
        <f t="shared" si="78"/>
        <v>1.2325146</v>
      </c>
      <c r="CA84" s="45">
        <f t="shared" si="79"/>
        <v>1.3371556000000018</v>
      </c>
      <c r="CB84" s="45">
        <f t="shared" si="80"/>
        <v>2.6588683000000009</v>
      </c>
      <c r="CC84" s="45">
        <f t="shared" si="81"/>
        <v>3.9574854000000004</v>
      </c>
      <c r="CD84" s="45">
        <f t="shared" si="82"/>
        <v>8.914370666666678E-2</v>
      </c>
      <c r="CE84" s="45">
        <f t="shared" si="83"/>
        <v>8.8628943333333363E-2</v>
      </c>
      <c r="CF84" s="45">
        <f t="shared" si="84"/>
        <v>8.7944120000000015E-2</v>
      </c>
      <c r="CG84" s="45">
        <f t="shared" si="69"/>
        <v>71.137818653491408</v>
      </c>
      <c r="CH84" s="45">
        <f t="shared" si="70"/>
        <v>65.061371146989615</v>
      </c>
      <c r="CI84" s="45">
        <f t="shared" si="71"/>
        <v>59.091103448725384</v>
      </c>
      <c r="CJ84" s="45">
        <f t="shared" si="85"/>
        <v>4.3958064379248976</v>
      </c>
      <c r="CK84" s="45">
        <f t="shared" si="86"/>
        <v>3.4387659556508643</v>
      </c>
      <c r="CL84" s="45">
        <f t="shared" si="87"/>
        <v>2.4984487931742487</v>
      </c>
      <c r="CM84" s="45">
        <f t="shared" si="88"/>
        <v>0.79419356207510283</v>
      </c>
      <c r="CN84" s="45">
        <f t="shared" si="89"/>
        <v>1.7512340443491361</v>
      </c>
      <c r="CO84" s="45">
        <f t="shared" si="90"/>
        <v>2.6915512068257517</v>
      </c>
      <c r="CP84" s="45">
        <f t="shared" si="91"/>
        <v>5.294623747167352E-2</v>
      </c>
      <c r="CQ84" s="45">
        <f t="shared" si="92"/>
        <v>5.8374468144971201E-2</v>
      </c>
      <c r="CR84" s="45">
        <f t="shared" si="93"/>
        <v>5.9812249040572259E-2</v>
      </c>
      <c r="CS84" s="45">
        <f t="shared" si="72"/>
        <v>70.046164603554175</v>
      </c>
      <c r="CT84" s="45">
        <f t="shared" si="73"/>
        <v>62.838162452524969</v>
      </c>
      <c r="CU84" s="45">
        <f t="shared" si="74"/>
        <v>55.756112888982656</v>
      </c>
      <c r="CV84" s="45">
        <f t="shared" si="94"/>
        <v>4.2238709250597823</v>
      </c>
      <c r="CW84" s="45">
        <f t="shared" si="95"/>
        <v>3.088610586272682</v>
      </c>
      <c r="CX84" s="45">
        <f t="shared" si="96"/>
        <v>1.9731877800147695</v>
      </c>
      <c r="CY84" s="45">
        <f t="shared" si="97"/>
        <v>0.96612907494021805</v>
      </c>
      <c r="CZ84" s="45">
        <f t="shared" si="98"/>
        <v>2.1013894137273184</v>
      </c>
      <c r="DA84" s="45">
        <f t="shared" si="99"/>
        <v>3.2168122199852309</v>
      </c>
      <c r="DB84" s="45">
        <f t="shared" si="100"/>
        <v>6.4408604996014543E-2</v>
      </c>
      <c r="DC84" s="45">
        <f t="shared" si="101"/>
        <v>7.0046313790910614E-2</v>
      </c>
      <c r="DD84" s="45">
        <f t="shared" si="102"/>
        <v>7.1484715999671794E-2</v>
      </c>
    </row>
    <row r="85" spans="1:108" x14ac:dyDescent="0.2">
      <c r="A85" s="81" t="s">
        <v>89</v>
      </c>
      <c r="B85" s="42" t="s">
        <v>244</v>
      </c>
      <c r="C85" s="43" t="s">
        <v>99</v>
      </c>
      <c r="D85" s="49">
        <v>0</v>
      </c>
      <c r="E85" s="43"/>
      <c r="F85" s="42" t="s">
        <v>109</v>
      </c>
      <c r="G85" s="43"/>
      <c r="H85" s="43"/>
      <c r="I85" s="44">
        <v>42194</v>
      </c>
      <c r="J85" s="50">
        <f t="shared" si="65"/>
        <v>42076</v>
      </c>
      <c r="K85" s="43" t="s">
        <v>216</v>
      </c>
      <c r="L85" s="43">
        <v>2015</v>
      </c>
      <c r="M85" s="43" t="s">
        <v>293</v>
      </c>
      <c r="N85" s="46">
        <v>85</v>
      </c>
      <c r="O85" s="46">
        <v>7.34</v>
      </c>
      <c r="P85" s="46">
        <v>6.86</v>
      </c>
      <c r="Q85" s="9">
        <v>2.2000000000000002</v>
      </c>
      <c r="R85" s="9">
        <v>1.2899999999999999E-3</v>
      </c>
      <c r="S85" s="43">
        <v>105.07</v>
      </c>
      <c r="T85" s="43">
        <v>559.79399999999998</v>
      </c>
      <c r="U85" s="43">
        <v>523.08399999999995</v>
      </c>
      <c r="V85" s="43">
        <v>486.60899999999998</v>
      </c>
      <c r="W85" s="43">
        <v>439.18599999999998</v>
      </c>
      <c r="X85" s="43">
        <v>103</v>
      </c>
      <c r="Y85" s="43">
        <v>88</v>
      </c>
      <c r="Z85" s="43">
        <v>73</v>
      </c>
      <c r="AA85" s="43">
        <v>2.4821999999999997</v>
      </c>
      <c r="AB85" s="43">
        <v>0.29174651424040909</v>
      </c>
      <c r="AC85" s="43">
        <v>2.4742999999999995</v>
      </c>
      <c r="AD85" s="43">
        <v>0.34227919134471224</v>
      </c>
      <c r="AE85" s="43">
        <v>2.7003999999999992</v>
      </c>
      <c r="AF85" s="43">
        <v>0.45163890443583465</v>
      </c>
      <c r="AG85" s="43"/>
      <c r="AH85" s="43"/>
      <c r="AI85" s="43">
        <v>211.08099999999999</v>
      </c>
      <c r="AJ85" s="43">
        <v>111.039</v>
      </c>
      <c r="AK85" s="43">
        <v>232.61799999999999</v>
      </c>
      <c r="AL85" s="43">
        <v>111.039</v>
      </c>
      <c r="AM85" s="43"/>
      <c r="AN85" s="43"/>
      <c r="AO85" s="43"/>
      <c r="AP85" s="43">
        <v>100.04199999999999</v>
      </c>
      <c r="AQ85" s="43"/>
      <c r="AR85" s="43"/>
      <c r="AS85" s="43"/>
      <c r="AT85" s="43">
        <v>348.71299999999997</v>
      </c>
      <c r="AU85" s="43">
        <v>118</v>
      </c>
      <c r="AV85" s="43">
        <v>2.9592649572649581</v>
      </c>
      <c r="AW85" s="43">
        <v>0.44427192265707821</v>
      </c>
      <c r="AX85" s="43"/>
      <c r="AY85" s="43"/>
      <c r="AZ85" s="43"/>
      <c r="BA85" s="43"/>
      <c r="BB85" s="43"/>
      <c r="BC85" s="43"/>
      <c r="BD85" s="43"/>
      <c r="BE85" s="43"/>
      <c r="BF85" s="43"/>
      <c r="BG85" s="43"/>
      <c r="BH85" s="43"/>
      <c r="BI85" s="43"/>
      <c r="BJ85" s="43"/>
      <c r="BK85" s="43"/>
      <c r="BL85" s="43">
        <f t="shared" si="75"/>
        <v>118</v>
      </c>
      <c r="BM85" s="43" t="s">
        <v>253</v>
      </c>
      <c r="BN85" s="43">
        <v>1</v>
      </c>
      <c r="BO85" s="43">
        <v>0</v>
      </c>
      <c r="BP85" s="43" t="s">
        <v>220</v>
      </c>
      <c r="BQ85" s="43">
        <v>1</v>
      </c>
      <c r="BR85" s="43">
        <v>0</v>
      </c>
      <c r="BS85" s="43" t="s">
        <v>219</v>
      </c>
      <c r="BT85" s="43">
        <v>1</v>
      </c>
      <c r="BU85" s="45">
        <f t="shared" si="66"/>
        <v>5.4863795999999994</v>
      </c>
      <c r="BV85" s="45">
        <f t="shared" si="67"/>
        <v>4.3228270999999996</v>
      </c>
      <c r="BW85" s="45">
        <f t="shared" si="68"/>
        <v>2.8100333999999982</v>
      </c>
      <c r="BX85" s="45">
        <f t="shared" si="76"/>
        <v>5.4863795999999994</v>
      </c>
      <c r="BY85" s="45">
        <f t="shared" si="77"/>
        <v>4.3228270999999996</v>
      </c>
      <c r="BZ85" s="45">
        <f t="shared" si="78"/>
        <v>2.8100333999999982</v>
      </c>
      <c r="CA85" s="45">
        <f t="shared" si="79"/>
        <v>1.8536204000000005</v>
      </c>
      <c r="CB85" s="45">
        <f t="shared" si="80"/>
        <v>3.0171729000000003</v>
      </c>
      <c r="CC85" s="45">
        <f t="shared" si="81"/>
        <v>4.5299666000000016</v>
      </c>
      <c r="CD85" s="45">
        <f t="shared" si="82"/>
        <v>0.12357469333333336</v>
      </c>
      <c r="CE85" s="45">
        <f t="shared" si="83"/>
        <v>0.10057243</v>
      </c>
      <c r="CF85" s="45">
        <f t="shared" si="84"/>
        <v>0.10066592444444449</v>
      </c>
      <c r="CG85" s="45">
        <f t="shared" si="69"/>
        <v>79.516015378371065</v>
      </c>
      <c r="CH85" s="45">
        <f t="shared" si="70"/>
        <v>74.067136623974022</v>
      </c>
      <c r="CI85" s="45">
        <f t="shared" si="71"/>
        <v>66.982772616577975</v>
      </c>
      <c r="CJ85" s="45">
        <f t="shared" si="85"/>
        <v>5.7153724220934423</v>
      </c>
      <c r="CK85" s="45">
        <f t="shared" si="86"/>
        <v>4.8571740182759084</v>
      </c>
      <c r="CL85" s="45">
        <f t="shared" si="87"/>
        <v>3.7413866871110306</v>
      </c>
      <c r="CM85" s="45">
        <f t="shared" si="88"/>
        <v>1.6246275779065575</v>
      </c>
      <c r="CN85" s="45">
        <f t="shared" si="89"/>
        <v>2.4828259817240914</v>
      </c>
      <c r="CO85" s="45">
        <f t="shared" si="90"/>
        <v>3.5986133128889692</v>
      </c>
      <c r="CP85" s="45">
        <f t="shared" si="91"/>
        <v>0.1083085051937705</v>
      </c>
      <c r="CQ85" s="45">
        <f t="shared" si="92"/>
        <v>8.2760866057469712E-2</v>
      </c>
      <c r="CR85" s="45">
        <f t="shared" si="93"/>
        <v>7.9969184730865978E-2</v>
      </c>
      <c r="CS85" s="45">
        <f t="shared" si="72"/>
        <v>78.636012622500402</v>
      </c>
      <c r="CT85" s="45">
        <f t="shared" si="73"/>
        <v>72.312764472288009</v>
      </c>
      <c r="CU85" s="45">
        <f t="shared" si="74"/>
        <v>64.091588405734953</v>
      </c>
      <c r="CV85" s="45">
        <f t="shared" si="94"/>
        <v>5.5767719880438138</v>
      </c>
      <c r="CW85" s="45">
        <f t="shared" si="95"/>
        <v>4.5808604043853611</v>
      </c>
      <c r="CX85" s="45">
        <f t="shared" si="96"/>
        <v>3.2860251739032558</v>
      </c>
      <c r="CY85" s="45">
        <f t="shared" si="97"/>
        <v>1.7632280119561861</v>
      </c>
      <c r="CZ85" s="45">
        <f t="shared" si="98"/>
        <v>2.7591395956146387</v>
      </c>
      <c r="DA85" s="45">
        <f t="shared" si="99"/>
        <v>4.0539748260967441</v>
      </c>
      <c r="DB85" s="45">
        <f t="shared" si="100"/>
        <v>0.1175485341304124</v>
      </c>
      <c r="DC85" s="45">
        <f t="shared" si="101"/>
        <v>9.1971319853821287E-2</v>
      </c>
      <c r="DD85" s="45">
        <f t="shared" si="102"/>
        <v>9.0088329468816536E-2</v>
      </c>
    </row>
    <row r="86" spans="1:108" x14ac:dyDescent="0.2">
      <c r="A86" s="81" t="s">
        <v>90</v>
      </c>
      <c r="B86" s="42" t="s">
        <v>244</v>
      </c>
      <c r="C86" s="43" t="s">
        <v>99</v>
      </c>
      <c r="D86" s="49">
        <v>0</v>
      </c>
      <c r="E86" s="43"/>
      <c r="F86" s="42" t="s">
        <v>109</v>
      </c>
      <c r="G86" s="43"/>
      <c r="H86" s="43"/>
      <c r="I86" s="44">
        <v>42194</v>
      </c>
      <c r="J86" s="50">
        <f t="shared" si="65"/>
        <v>42086</v>
      </c>
      <c r="K86" s="43" t="s">
        <v>216</v>
      </c>
      <c r="L86" s="43">
        <v>2015</v>
      </c>
      <c r="M86" s="43" t="s">
        <v>293</v>
      </c>
      <c r="N86" s="46">
        <v>84</v>
      </c>
      <c r="O86" s="46">
        <v>6.83</v>
      </c>
      <c r="P86" s="46">
        <v>6.45</v>
      </c>
      <c r="Q86" s="9">
        <v>2.0499999999999998</v>
      </c>
      <c r="R86" s="9">
        <v>1.25E-3</v>
      </c>
      <c r="S86" s="43">
        <v>105.78</v>
      </c>
      <c r="T86" s="43">
        <v>497.26600000000002</v>
      </c>
      <c r="U86" s="43">
        <v>458.202</v>
      </c>
      <c r="V86" s="43">
        <v>423.113</v>
      </c>
      <c r="W86" s="43">
        <v>384.91699999999997</v>
      </c>
      <c r="X86" s="43">
        <v>93</v>
      </c>
      <c r="Y86" s="43">
        <v>78</v>
      </c>
      <c r="Z86" s="43">
        <v>63</v>
      </c>
      <c r="AA86" s="43">
        <v>2.5810000000000004</v>
      </c>
      <c r="AB86" s="43">
        <v>0.42218445528668436</v>
      </c>
      <c r="AC86" s="43">
        <v>2.4744333333333328</v>
      </c>
      <c r="AD86" s="43">
        <v>0.36448855838751004</v>
      </c>
      <c r="AE86" s="43">
        <v>2.5061333333333335</v>
      </c>
      <c r="AF86" s="43">
        <v>0.32886593012959209</v>
      </c>
      <c r="AG86" s="43"/>
      <c r="AH86" s="43"/>
      <c r="AI86" s="43">
        <v>202.81800000000001</v>
      </c>
      <c r="AJ86" s="43">
        <v>107.514</v>
      </c>
      <c r="AK86" s="43">
        <v>222.93</v>
      </c>
      <c r="AL86" s="43">
        <v>107.514</v>
      </c>
      <c r="AM86" s="43"/>
      <c r="AN86" s="43"/>
      <c r="AO86" s="43"/>
      <c r="AP86" s="43">
        <v>95.304000000000016</v>
      </c>
      <c r="AQ86" s="43"/>
      <c r="AR86" s="43"/>
      <c r="AS86" s="43"/>
      <c r="AT86" s="43">
        <v>294.44799999999998</v>
      </c>
      <c r="AU86" s="43">
        <v>108</v>
      </c>
      <c r="AV86" s="43">
        <v>2.7316542056074771</v>
      </c>
      <c r="AW86" s="43">
        <v>0.35458309569269819</v>
      </c>
      <c r="AX86" s="43"/>
      <c r="AY86" s="43"/>
      <c r="AZ86" s="43"/>
      <c r="BA86" s="43"/>
      <c r="BB86" s="43"/>
      <c r="BC86" s="43"/>
      <c r="BD86" s="43"/>
      <c r="BE86" s="43"/>
      <c r="BF86" s="43"/>
      <c r="BG86" s="43"/>
      <c r="BH86" s="43"/>
      <c r="BI86" s="43"/>
      <c r="BJ86" s="43"/>
      <c r="BK86" s="43"/>
      <c r="BL86" s="43">
        <f t="shared" si="75"/>
        <v>108</v>
      </c>
      <c r="BM86" s="43" t="s">
        <v>261</v>
      </c>
      <c r="BN86" s="43">
        <v>1</v>
      </c>
      <c r="BO86" s="43">
        <v>0</v>
      </c>
      <c r="BP86" s="43" t="s">
        <v>220</v>
      </c>
      <c r="BQ86" s="43">
        <v>1</v>
      </c>
      <c r="BR86" s="43">
        <v>0</v>
      </c>
      <c r="BS86" s="43" t="s">
        <v>219</v>
      </c>
      <c r="BT86" s="43">
        <v>1</v>
      </c>
      <c r="BU86" s="45">
        <f t="shared" si="66"/>
        <v>3.4166437999999992</v>
      </c>
      <c r="BV86" s="45">
        <f t="shared" si="67"/>
        <v>2.2973046999999998</v>
      </c>
      <c r="BW86" s="45">
        <f t="shared" si="68"/>
        <v>1.0788522999999994</v>
      </c>
      <c r="BX86" s="45">
        <f t="shared" si="76"/>
        <v>3.4166437999999992</v>
      </c>
      <c r="BY86" s="45">
        <f t="shared" si="77"/>
        <v>2.2973046999999998</v>
      </c>
      <c r="BZ86" s="45">
        <f t="shared" si="78"/>
        <v>1.0788522999999994</v>
      </c>
      <c r="CA86" s="45">
        <f t="shared" si="79"/>
        <v>3.4133562000000008</v>
      </c>
      <c r="CB86" s="45">
        <f t="shared" si="80"/>
        <v>4.5326953000000003</v>
      </c>
      <c r="CC86" s="45">
        <f t="shared" si="81"/>
        <v>5.7511477000000006</v>
      </c>
      <c r="CD86" s="45">
        <f t="shared" si="82"/>
        <v>0.22755708000000005</v>
      </c>
      <c r="CE86" s="45">
        <f t="shared" si="83"/>
        <v>0.15108984333333333</v>
      </c>
      <c r="CF86" s="45">
        <f t="shared" si="84"/>
        <v>0.12780328222222223</v>
      </c>
      <c r="CG86" s="45">
        <f t="shared" si="69"/>
        <v>77.049490857330554</v>
      </c>
      <c r="CH86" s="45">
        <f t="shared" si="70"/>
        <v>70.806238366363729</v>
      </c>
      <c r="CI86" s="45">
        <f t="shared" si="71"/>
        <v>64.010169166757905</v>
      </c>
      <c r="CJ86" s="45">
        <f t="shared" si="85"/>
        <v>5.3268948100295619</v>
      </c>
      <c r="CK86" s="45">
        <f t="shared" si="86"/>
        <v>4.3435825427022872</v>
      </c>
      <c r="CL86" s="45">
        <f t="shared" si="87"/>
        <v>3.2732016437643709</v>
      </c>
      <c r="CM86" s="45">
        <f t="shared" si="88"/>
        <v>1.5031051899704382</v>
      </c>
      <c r="CN86" s="45">
        <f t="shared" si="89"/>
        <v>2.4864174572977129</v>
      </c>
      <c r="CO86" s="45">
        <f t="shared" si="90"/>
        <v>3.5567983562356291</v>
      </c>
      <c r="CP86" s="45">
        <f t="shared" si="91"/>
        <v>0.10020701266469588</v>
      </c>
      <c r="CQ86" s="45">
        <f t="shared" si="92"/>
        <v>8.288058190992377E-2</v>
      </c>
      <c r="CR86" s="45">
        <f t="shared" si="93"/>
        <v>7.9039963471902869E-2</v>
      </c>
      <c r="CS86" s="45">
        <f t="shared" si="72"/>
        <v>76.454939851105848</v>
      </c>
      <c r="CT86" s="45">
        <f t="shared" si="73"/>
        <v>69.677635541138955</v>
      </c>
      <c r="CU86" s="45">
        <f t="shared" si="74"/>
        <v>62.300226227009276</v>
      </c>
      <c r="CV86" s="45">
        <f t="shared" si="94"/>
        <v>5.2332530265491721</v>
      </c>
      <c r="CW86" s="45">
        <f t="shared" si="95"/>
        <v>4.1658275977293853</v>
      </c>
      <c r="CX86" s="45">
        <f t="shared" si="96"/>
        <v>3.0038856307539605</v>
      </c>
      <c r="CY86" s="45">
        <f t="shared" si="97"/>
        <v>1.5967469734508279</v>
      </c>
      <c r="CZ86" s="45">
        <f t="shared" si="98"/>
        <v>2.6641724022706148</v>
      </c>
      <c r="DA86" s="45">
        <f t="shared" si="99"/>
        <v>3.8261143692460395</v>
      </c>
      <c r="DB86" s="45">
        <f t="shared" si="100"/>
        <v>0.1064497982300552</v>
      </c>
      <c r="DC86" s="45">
        <f t="shared" si="101"/>
        <v>8.8805746742353822E-2</v>
      </c>
      <c r="DD86" s="45">
        <f t="shared" si="102"/>
        <v>8.5024763761023095E-2</v>
      </c>
    </row>
    <row r="87" spans="1:108" x14ac:dyDescent="0.2">
      <c r="A87" s="81" t="s">
        <v>91</v>
      </c>
      <c r="B87" s="42" t="s">
        <v>244</v>
      </c>
      <c r="C87" s="43" t="s">
        <v>99</v>
      </c>
      <c r="D87" s="49">
        <v>0</v>
      </c>
      <c r="E87" s="43"/>
      <c r="F87" s="42" t="s">
        <v>109</v>
      </c>
      <c r="G87" s="43"/>
      <c r="H87" s="43"/>
      <c r="I87" s="44">
        <v>42194</v>
      </c>
      <c r="J87" s="50">
        <f t="shared" si="65"/>
        <v>42071</v>
      </c>
      <c r="K87" s="43" t="s">
        <v>216</v>
      </c>
      <c r="L87" s="43">
        <v>2015</v>
      </c>
      <c r="M87" s="43" t="s">
        <v>293</v>
      </c>
      <c r="N87" s="46">
        <v>75</v>
      </c>
      <c r="O87" s="46">
        <v>4.5999999999999996</v>
      </c>
      <c r="P87" s="46">
        <v>4.45</v>
      </c>
      <c r="Q87" s="9">
        <v>1.75</v>
      </c>
      <c r="R87" s="9">
        <v>9.7000000000000005E-4</v>
      </c>
      <c r="S87" s="43">
        <v>100.11</v>
      </c>
      <c r="T87" s="43">
        <v>596.25099999999998</v>
      </c>
      <c r="U87" s="43">
        <v>549.79600000000005</v>
      </c>
      <c r="V87" s="43">
        <v>505.452</v>
      </c>
      <c r="W87" s="43">
        <v>450.36599999999999</v>
      </c>
      <c r="X87" s="43">
        <v>108</v>
      </c>
      <c r="Y87" s="43">
        <v>93</v>
      </c>
      <c r="Z87" s="43">
        <v>78</v>
      </c>
      <c r="AA87" s="43">
        <v>3.0952000000000002</v>
      </c>
      <c r="AB87" s="43">
        <v>0.27401595365442294</v>
      </c>
      <c r="AC87" s="43">
        <v>3.0658666666666661</v>
      </c>
      <c r="AD87" s="43">
        <v>0.36213169002386797</v>
      </c>
      <c r="AE87" s="43">
        <v>3.2506222222222227</v>
      </c>
      <c r="AF87" s="43">
        <v>0.45484519288978681</v>
      </c>
      <c r="AG87" s="43"/>
      <c r="AH87" s="43"/>
      <c r="AI87" s="43">
        <v>206.95400000000001</v>
      </c>
      <c r="AJ87" s="43">
        <v>112.786</v>
      </c>
      <c r="AK87" s="43">
        <v>228.017</v>
      </c>
      <c r="AL87" s="43">
        <v>112.786</v>
      </c>
      <c r="AM87" s="43"/>
      <c r="AN87" s="43"/>
      <c r="AO87" s="43"/>
      <c r="AP87" s="43">
        <v>94.168000000000006</v>
      </c>
      <c r="AQ87" s="43"/>
      <c r="AR87" s="43"/>
      <c r="AS87" s="43"/>
      <c r="AT87" s="43">
        <v>389.29699999999997</v>
      </c>
      <c r="AU87" s="43">
        <v>123</v>
      </c>
      <c r="AV87" s="43">
        <v>3.1651147540983624</v>
      </c>
      <c r="AW87" s="43">
        <v>0.4216793501298694</v>
      </c>
      <c r="AX87" s="43"/>
      <c r="AY87" s="43"/>
      <c r="AZ87" s="43"/>
      <c r="BA87" s="43"/>
      <c r="BB87" s="43"/>
      <c r="BC87" s="43"/>
      <c r="BD87" s="43"/>
      <c r="BE87" s="43"/>
      <c r="BF87" s="43"/>
      <c r="BG87" s="43"/>
      <c r="BH87" s="43"/>
      <c r="BI87" s="43"/>
      <c r="BJ87" s="43"/>
      <c r="BK87" s="43"/>
      <c r="BL87" s="43">
        <f t="shared" si="75"/>
        <v>123</v>
      </c>
      <c r="BM87" s="43" t="s">
        <v>253</v>
      </c>
      <c r="BN87" s="43">
        <v>1</v>
      </c>
      <c r="BO87" s="43">
        <v>0</v>
      </c>
      <c r="BP87" s="43" t="s">
        <v>220</v>
      </c>
      <c r="BQ87" s="43">
        <v>1</v>
      </c>
      <c r="BR87" s="43">
        <v>0</v>
      </c>
      <c r="BS87" s="43" t="s">
        <v>219</v>
      </c>
      <c r="BT87" s="43">
        <v>1</v>
      </c>
      <c r="BU87" s="45">
        <f t="shared" si="66"/>
        <v>6.3384923999999998</v>
      </c>
      <c r="BV87" s="45">
        <f t="shared" si="67"/>
        <v>4.9239187999999992</v>
      </c>
      <c r="BW87" s="45">
        <f t="shared" si="68"/>
        <v>3.166675399999999</v>
      </c>
      <c r="BX87" s="45">
        <f t="shared" si="76"/>
        <v>6.3384923999999998</v>
      </c>
      <c r="BY87" s="45">
        <f t="shared" si="77"/>
        <v>4.9239187999999992</v>
      </c>
      <c r="BZ87" s="45">
        <f t="shared" si="78"/>
        <v>3.166675399999999</v>
      </c>
      <c r="CA87" s="45">
        <f t="shared" si="79"/>
        <v>-1.7384924000000002</v>
      </c>
      <c r="CB87" s="45">
        <f t="shared" si="80"/>
        <v>-0.32391879999999951</v>
      </c>
      <c r="CC87" s="45">
        <f t="shared" si="81"/>
        <v>1.4333246000000006</v>
      </c>
      <c r="CD87" s="45">
        <f t="shared" si="82"/>
        <v>-0.11589949333333334</v>
      </c>
      <c r="CE87" s="45">
        <f t="shared" si="83"/>
        <v>-1.0797293333333317E-2</v>
      </c>
      <c r="CF87" s="45">
        <f t="shared" si="84"/>
        <v>3.1851657777777792E-2</v>
      </c>
      <c r="CG87" s="45">
        <f t="shared" si="69"/>
        <v>69.894285108155856</v>
      </c>
      <c r="CH87" s="45">
        <f t="shared" si="70"/>
        <v>65.020583221083683</v>
      </c>
      <c r="CI87" s="45">
        <f t="shared" si="71"/>
        <v>58.966263760699931</v>
      </c>
      <c r="CJ87" s="45">
        <f t="shared" si="85"/>
        <v>4.1999499045345479</v>
      </c>
      <c r="CK87" s="45">
        <f t="shared" si="86"/>
        <v>3.4323418573206803</v>
      </c>
      <c r="CL87" s="45">
        <f t="shared" si="87"/>
        <v>2.4787865423102398</v>
      </c>
      <c r="CM87" s="45">
        <f t="shared" si="88"/>
        <v>0.40005009546545178</v>
      </c>
      <c r="CN87" s="45">
        <f t="shared" si="89"/>
        <v>1.1676581426793193</v>
      </c>
      <c r="CO87" s="45">
        <f t="shared" si="90"/>
        <v>2.1212134576897599</v>
      </c>
      <c r="CP87" s="45">
        <f t="shared" si="91"/>
        <v>2.6670006364363452E-2</v>
      </c>
      <c r="CQ87" s="45">
        <f t="shared" si="92"/>
        <v>3.8921938089310645E-2</v>
      </c>
      <c r="CR87" s="45">
        <f t="shared" si="93"/>
        <v>4.7138076837550218E-2</v>
      </c>
      <c r="CS87" s="45">
        <f t="shared" si="72"/>
        <v>68.218165713768201</v>
      </c>
      <c r="CT87" s="45">
        <f t="shared" si="73"/>
        <v>61.744510357215333</v>
      </c>
      <c r="CU87" s="45">
        <f t="shared" si="74"/>
        <v>53.702660750254495</v>
      </c>
      <c r="CV87" s="45">
        <f t="shared" si="94"/>
        <v>3.9359610999184911</v>
      </c>
      <c r="CW87" s="45">
        <f t="shared" si="95"/>
        <v>2.9163603812614154</v>
      </c>
      <c r="CX87" s="45">
        <f t="shared" si="96"/>
        <v>1.6497690681650825</v>
      </c>
      <c r="CY87" s="45">
        <f t="shared" si="97"/>
        <v>0.66403890008150857</v>
      </c>
      <c r="CZ87" s="45">
        <f t="shared" si="98"/>
        <v>1.6836396187385843</v>
      </c>
      <c r="DA87" s="45">
        <f t="shared" si="99"/>
        <v>2.9502309318349171</v>
      </c>
      <c r="DB87" s="45">
        <f t="shared" si="100"/>
        <v>4.4269260005433901E-2</v>
      </c>
      <c r="DC87" s="45">
        <f t="shared" si="101"/>
        <v>5.6121320624619477E-2</v>
      </c>
      <c r="DD87" s="45">
        <f t="shared" si="102"/>
        <v>6.5560687374109264E-2</v>
      </c>
    </row>
    <row r="88" spans="1:108" x14ac:dyDescent="0.2">
      <c r="A88" s="81" t="s">
        <v>92</v>
      </c>
      <c r="B88" s="42" t="s">
        <v>244</v>
      </c>
      <c r="C88" s="43" t="s">
        <v>99</v>
      </c>
      <c r="D88" s="49">
        <v>0</v>
      </c>
      <c r="E88" s="43"/>
      <c r="F88" s="42" t="s">
        <v>109</v>
      </c>
      <c r="G88" s="43"/>
      <c r="H88" s="43"/>
      <c r="I88" s="44">
        <v>42194</v>
      </c>
      <c r="J88" s="50">
        <f t="shared" si="65"/>
        <v>42079</v>
      </c>
      <c r="K88" s="43" t="s">
        <v>216</v>
      </c>
      <c r="L88" s="43">
        <v>2015</v>
      </c>
      <c r="M88" s="43" t="s">
        <v>293</v>
      </c>
      <c r="N88" s="46">
        <v>89</v>
      </c>
      <c r="O88" s="46">
        <v>8.3000000000000007</v>
      </c>
      <c r="P88" s="46">
        <v>7.95</v>
      </c>
      <c r="Q88" s="9">
        <v>2</v>
      </c>
      <c r="R88" s="9">
        <v>1.1999999999999999E-3</v>
      </c>
      <c r="S88" s="43">
        <v>100.78</v>
      </c>
      <c r="T88" s="43">
        <v>524.12099999999998</v>
      </c>
      <c r="U88" s="43">
        <v>485.03500000000003</v>
      </c>
      <c r="V88" s="43">
        <v>445.43</v>
      </c>
      <c r="W88" s="43">
        <v>403.87</v>
      </c>
      <c r="X88" s="43">
        <v>100</v>
      </c>
      <c r="Y88" s="43">
        <v>85</v>
      </c>
      <c r="Z88" s="43">
        <v>70</v>
      </c>
      <c r="AA88" s="43">
        <v>2.6034000000000002</v>
      </c>
      <c r="AB88" s="43">
        <v>0.25353833184409363</v>
      </c>
      <c r="AC88" s="43">
        <v>2.6393333333333331</v>
      </c>
      <c r="AD88" s="43">
        <v>0.26080846894083853</v>
      </c>
      <c r="AE88" s="43">
        <v>2.6986444444444451</v>
      </c>
      <c r="AF88" s="43">
        <v>0.27368280873664641</v>
      </c>
      <c r="AG88" s="43"/>
      <c r="AH88" s="43"/>
      <c r="AI88" s="43">
        <v>202.48400000000001</v>
      </c>
      <c r="AJ88" s="43">
        <v>109.452</v>
      </c>
      <c r="AK88" s="43">
        <v>220.14</v>
      </c>
      <c r="AL88" s="43">
        <v>109.452</v>
      </c>
      <c r="AM88" s="43"/>
      <c r="AN88" s="43"/>
      <c r="AO88" s="43"/>
      <c r="AP88" s="43">
        <v>93.032000000000011</v>
      </c>
      <c r="AQ88" s="43"/>
      <c r="AR88" s="43"/>
      <c r="AS88" s="43"/>
      <c r="AT88" s="43">
        <v>321.63699999999994</v>
      </c>
      <c r="AU88" s="43">
        <v>115</v>
      </c>
      <c r="AV88" s="43">
        <v>2.8024298245614041</v>
      </c>
      <c r="AW88" s="43">
        <v>0.29967973965428418</v>
      </c>
      <c r="AX88" s="43"/>
      <c r="AY88" s="43"/>
      <c r="AZ88" s="43"/>
      <c r="BA88" s="43"/>
      <c r="BB88" s="43"/>
      <c r="BC88" s="43"/>
      <c r="BD88" s="43"/>
      <c r="BE88" s="43"/>
      <c r="BF88" s="43"/>
      <c r="BG88" s="43"/>
      <c r="BH88" s="43"/>
      <c r="BI88" s="43"/>
      <c r="BJ88" s="43"/>
      <c r="BK88" s="43"/>
      <c r="BL88" s="43">
        <f t="shared" si="75"/>
        <v>115</v>
      </c>
      <c r="BM88" s="43"/>
      <c r="BN88" s="43">
        <v>1</v>
      </c>
      <c r="BO88" s="43">
        <v>0</v>
      </c>
      <c r="BP88" s="43" t="s">
        <v>220</v>
      </c>
      <c r="BQ88" s="43">
        <v>1</v>
      </c>
      <c r="BR88" s="43">
        <v>0</v>
      </c>
      <c r="BS88" s="43" t="s">
        <v>219</v>
      </c>
      <c r="BT88" s="43">
        <v>1</v>
      </c>
      <c r="BU88" s="45">
        <f t="shared" si="66"/>
        <v>4.2726164999999998</v>
      </c>
      <c r="BV88" s="45">
        <f t="shared" si="67"/>
        <v>3.0092169999999996</v>
      </c>
      <c r="BW88" s="45">
        <f t="shared" si="68"/>
        <v>1.6834530000000001</v>
      </c>
      <c r="BX88" s="45">
        <f t="shared" si="76"/>
        <v>4.2726164999999998</v>
      </c>
      <c r="BY88" s="45">
        <f t="shared" si="77"/>
        <v>3.0092169999999996</v>
      </c>
      <c r="BZ88" s="45">
        <f t="shared" si="78"/>
        <v>1.6834530000000001</v>
      </c>
      <c r="CA88" s="45">
        <f t="shared" si="79"/>
        <v>4.0273835000000009</v>
      </c>
      <c r="CB88" s="45">
        <f t="shared" si="80"/>
        <v>5.2907830000000011</v>
      </c>
      <c r="CC88" s="45">
        <f t="shared" si="81"/>
        <v>6.6165470000000006</v>
      </c>
      <c r="CD88" s="45">
        <f t="shared" si="82"/>
        <v>0.26849223333333339</v>
      </c>
      <c r="CE88" s="45">
        <f t="shared" si="83"/>
        <v>0.17635943333333337</v>
      </c>
      <c r="CF88" s="45">
        <f t="shared" si="84"/>
        <v>0.14703437777777778</v>
      </c>
      <c r="CG88" s="45">
        <f t="shared" si="69"/>
        <v>82.018410521730686</v>
      </c>
      <c r="CH88" s="45">
        <f t="shared" si="70"/>
        <v>74.944116623996038</v>
      </c>
      <c r="CI88" s="45">
        <f t="shared" si="71"/>
        <v>67.520618217485463</v>
      </c>
      <c r="CJ88" s="45">
        <f t="shared" si="85"/>
        <v>6.1094996571725835</v>
      </c>
      <c r="CK88" s="45">
        <f t="shared" si="86"/>
        <v>4.9952983682793759</v>
      </c>
      <c r="CL88" s="45">
        <f t="shared" si="87"/>
        <v>3.8260973692539606</v>
      </c>
      <c r="CM88" s="45">
        <f t="shared" si="88"/>
        <v>2.1905003428274172</v>
      </c>
      <c r="CN88" s="45">
        <f t="shared" si="89"/>
        <v>3.3047016317206248</v>
      </c>
      <c r="CO88" s="45">
        <f t="shared" si="90"/>
        <v>4.4739026307460401</v>
      </c>
      <c r="CP88" s="45">
        <f t="shared" si="91"/>
        <v>0.14603335618849447</v>
      </c>
      <c r="CQ88" s="45">
        <f t="shared" si="92"/>
        <v>0.11015672105735416</v>
      </c>
      <c r="CR88" s="45">
        <f t="shared" si="93"/>
        <v>9.9420058461023114E-2</v>
      </c>
      <c r="CS88" s="45">
        <f t="shared" si="72"/>
        <v>81.464631506846715</v>
      </c>
      <c r="CT88" s="45">
        <f t="shared" si="73"/>
        <v>73.82920528847346</v>
      </c>
      <c r="CU88" s="45">
        <f t="shared" si="74"/>
        <v>65.816875692826656</v>
      </c>
      <c r="CV88" s="45">
        <f t="shared" si="94"/>
        <v>6.0222794623283571</v>
      </c>
      <c r="CW88" s="45">
        <f t="shared" si="95"/>
        <v>4.8196998329345702</v>
      </c>
      <c r="CX88" s="45">
        <f t="shared" si="96"/>
        <v>3.5577579216201984</v>
      </c>
      <c r="CY88" s="45">
        <f t="shared" si="97"/>
        <v>2.2777205376716436</v>
      </c>
      <c r="CZ88" s="45">
        <f t="shared" si="98"/>
        <v>3.4803001670654305</v>
      </c>
      <c r="DA88" s="45">
        <f t="shared" si="99"/>
        <v>4.7422420783798023</v>
      </c>
      <c r="DB88" s="45">
        <f t="shared" si="100"/>
        <v>0.15184803584477624</v>
      </c>
      <c r="DC88" s="45">
        <f t="shared" si="101"/>
        <v>0.11601000556884769</v>
      </c>
      <c r="DD88" s="45">
        <f t="shared" si="102"/>
        <v>0.10538315729732894</v>
      </c>
    </row>
    <row r="89" spans="1:108" x14ac:dyDescent="0.2">
      <c r="A89" s="81" t="s">
        <v>93</v>
      </c>
      <c r="B89" s="42" t="s">
        <v>244</v>
      </c>
      <c r="C89" s="43" t="s">
        <v>99</v>
      </c>
      <c r="D89" s="49">
        <v>0</v>
      </c>
      <c r="E89" s="43"/>
      <c r="F89" s="42" t="s">
        <v>109</v>
      </c>
      <c r="G89" s="43"/>
      <c r="H89" s="43"/>
      <c r="I89" s="44">
        <v>42194</v>
      </c>
      <c r="J89" s="50">
        <f t="shared" si="65"/>
        <v>42077</v>
      </c>
      <c r="K89" s="43" t="s">
        <v>216</v>
      </c>
      <c r="L89" s="43">
        <v>2015</v>
      </c>
      <c r="M89" s="43" t="s">
        <v>293</v>
      </c>
      <c r="N89" s="46">
        <v>74</v>
      </c>
      <c r="O89" s="46">
        <v>4.5999999999999996</v>
      </c>
      <c r="P89" s="46">
        <v>4.4000000000000004</v>
      </c>
      <c r="Q89" s="9">
        <v>1.9</v>
      </c>
      <c r="R89" s="9">
        <v>9.8999999999999999E-4</v>
      </c>
      <c r="S89" s="43">
        <v>105.59</v>
      </c>
      <c r="T89" s="43">
        <v>537.66800000000001</v>
      </c>
      <c r="U89" s="43">
        <v>503.399</v>
      </c>
      <c r="V89" s="43">
        <v>463.75700000000001</v>
      </c>
      <c r="W89" s="43">
        <v>415.363</v>
      </c>
      <c r="X89" s="43">
        <v>102</v>
      </c>
      <c r="Y89" s="43">
        <v>87</v>
      </c>
      <c r="Z89" s="43">
        <v>72</v>
      </c>
      <c r="AA89" s="43">
        <v>2.2860000000000005</v>
      </c>
      <c r="AB89" s="43">
        <v>0.30442639269850985</v>
      </c>
      <c r="AC89" s="43">
        <v>2.4866666666666659</v>
      </c>
      <c r="AD89" s="43">
        <v>0.40788236415480178</v>
      </c>
      <c r="AE89" s="43">
        <v>2.7277111111111116</v>
      </c>
      <c r="AF89" s="43">
        <v>0.50278599379412947</v>
      </c>
      <c r="AG89" s="43"/>
      <c r="AH89" s="43"/>
      <c r="AI89" s="43">
        <v>200.17400000000001</v>
      </c>
      <c r="AJ89" s="43">
        <v>110.71899999999999</v>
      </c>
      <c r="AK89" s="43">
        <v>219.55699999999999</v>
      </c>
      <c r="AL89" s="43">
        <v>110.71899999999999</v>
      </c>
      <c r="AM89" s="43"/>
      <c r="AN89" s="43"/>
      <c r="AO89" s="43"/>
      <c r="AP89" s="43">
        <v>89.455000000000013</v>
      </c>
      <c r="AQ89" s="43"/>
      <c r="AR89" s="43"/>
      <c r="AS89" s="43"/>
      <c r="AT89" s="43">
        <v>337.49400000000003</v>
      </c>
      <c r="AU89" s="43">
        <v>117</v>
      </c>
      <c r="AV89" s="43">
        <v>2.8900000000000015</v>
      </c>
      <c r="AW89" s="43">
        <v>0.39778169673938013</v>
      </c>
      <c r="AX89" s="43"/>
      <c r="AY89" s="43"/>
      <c r="AZ89" s="43"/>
      <c r="BA89" s="43"/>
      <c r="BB89" s="43"/>
      <c r="BC89" s="43"/>
      <c r="BD89" s="43"/>
      <c r="BE89" s="43"/>
      <c r="BF89" s="43"/>
      <c r="BG89" s="43"/>
      <c r="BH89" s="43"/>
      <c r="BI89" s="43"/>
      <c r="BJ89" s="43"/>
      <c r="BK89" s="43"/>
      <c r="BL89" s="43">
        <f t="shared" si="75"/>
        <v>117</v>
      </c>
      <c r="BM89" s="43" t="s">
        <v>253</v>
      </c>
      <c r="BN89" s="43">
        <v>1</v>
      </c>
      <c r="BO89" s="43">
        <v>0</v>
      </c>
      <c r="BP89" s="43" t="s">
        <v>220</v>
      </c>
      <c r="BQ89" s="43">
        <v>1</v>
      </c>
      <c r="BR89" s="43">
        <v>0</v>
      </c>
      <c r="BS89" s="43" t="s">
        <v>219</v>
      </c>
      <c r="BT89" s="43">
        <v>1</v>
      </c>
      <c r="BU89" s="45">
        <f t="shared" si="66"/>
        <v>4.8584281000000011</v>
      </c>
      <c r="BV89" s="45">
        <f t="shared" si="67"/>
        <v>3.5938482999999994</v>
      </c>
      <c r="BW89" s="45">
        <f t="shared" si="68"/>
        <v>2.0500796999999995</v>
      </c>
      <c r="BX89" s="45">
        <f t="shared" si="76"/>
        <v>4.8584281000000011</v>
      </c>
      <c r="BY89" s="45">
        <f t="shared" si="77"/>
        <v>3.5938482999999994</v>
      </c>
      <c r="BZ89" s="45">
        <f t="shared" si="78"/>
        <v>2.0500796999999995</v>
      </c>
      <c r="CA89" s="45">
        <f t="shared" si="79"/>
        <v>-0.25842810000000149</v>
      </c>
      <c r="CB89" s="45">
        <f t="shared" si="80"/>
        <v>1.0061517000000002</v>
      </c>
      <c r="CC89" s="45">
        <f t="shared" si="81"/>
        <v>2.5499203000000001</v>
      </c>
      <c r="CD89" s="45">
        <f t="shared" si="82"/>
        <v>-1.7228540000000101E-2</v>
      </c>
      <c r="CE89" s="45">
        <f t="shared" si="83"/>
        <v>3.3538390000000008E-2</v>
      </c>
      <c r="CF89" s="45">
        <f t="shared" si="84"/>
        <v>5.666489555555556E-2</v>
      </c>
      <c r="CG89" s="45">
        <f t="shared" si="69"/>
        <v>69.67334018721931</v>
      </c>
      <c r="CH89" s="45">
        <f t="shared" si="70"/>
        <v>64.668307991991782</v>
      </c>
      <c r="CI89" s="45">
        <f t="shared" si="71"/>
        <v>58.558285085583393</v>
      </c>
      <c r="CJ89" s="45">
        <f t="shared" si="85"/>
        <v>4.1651510794870417</v>
      </c>
      <c r="CK89" s="45">
        <f t="shared" si="86"/>
        <v>3.3768585087387057</v>
      </c>
      <c r="CL89" s="45">
        <f t="shared" si="87"/>
        <v>2.4145299009793844</v>
      </c>
      <c r="CM89" s="45">
        <f t="shared" si="88"/>
        <v>0.43484892051295798</v>
      </c>
      <c r="CN89" s="45">
        <f t="shared" si="89"/>
        <v>1.2231414912612939</v>
      </c>
      <c r="CO89" s="45">
        <f t="shared" si="90"/>
        <v>2.1854700990206153</v>
      </c>
      <c r="CP89" s="45">
        <f t="shared" si="91"/>
        <v>2.8989928034197199E-2</v>
      </c>
      <c r="CQ89" s="45">
        <f t="shared" si="92"/>
        <v>4.0771383042043127E-2</v>
      </c>
      <c r="CR89" s="45">
        <f t="shared" si="93"/>
        <v>4.8566002200458119E-2</v>
      </c>
      <c r="CS89" s="45">
        <f t="shared" si="72"/>
        <v>68.515805097197514</v>
      </c>
      <c r="CT89" s="45">
        <f t="shared" si="73"/>
        <v>62.171749118415079</v>
      </c>
      <c r="CU89" s="45">
        <f t="shared" si="74"/>
        <v>54.427078187654828</v>
      </c>
      <c r="CV89" s="45">
        <f t="shared" si="94"/>
        <v>3.9828393028086095</v>
      </c>
      <c r="CW89" s="45">
        <f t="shared" si="95"/>
        <v>2.983650486150375</v>
      </c>
      <c r="CX89" s="45">
        <f t="shared" si="96"/>
        <v>1.7638648145556362</v>
      </c>
      <c r="CY89" s="45">
        <f t="shared" si="97"/>
        <v>0.61716069719139011</v>
      </c>
      <c r="CZ89" s="45">
        <f t="shared" si="98"/>
        <v>1.6163495138496247</v>
      </c>
      <c r="DA89" s="45">
        <f t="shared" si="99"/>
        <v>2.8361351854443635</v>
      </c>
      <c r="DB89" s="45">
        <f t="shared" si="100"/>
        <v>4.1144046479426009E-2</v>
      </c>
      <c r="DC89" s="45">
        <f t="shared" si="101"/>
        <v>5.3878317128320821E-2</v>
      </c>
      <c r="DD89" s="45">
        <f t="shared" si="102"/>
        <v>6.3025226343208077E-2</v>
      </c>
    </row>
    <row r="90" spans="1:108" x14ac:dyDescent="0.2">
      <c r="A90" s="57" t="s">
        <v>94</v>
      </c>
      <c r="B90" s="42" t="s">
        <v>244</v>
      </c>
      <c r="C90" s="43" t="s">
        <v>99</v>
      </c>
      <c r="D90" s="49">
        <v>0</v>
      </c>
      <c r="E90" s="43"/>
      <c r="F90" s="42" t="s">
        <v>109</v>
      </c>
      <c r="G90" s="43"/>
      <c r="H90" s="43"/>
      <c r="I90" s="44">
        <v>42194</v>
      </c>
      <c r="J90" s="50"/>
      <c r="K90" s="43" t="s">
        <v>216</v>
      </c>
      <c r="L90" s="43">
        <v>2015</v>
      </c>
      <c r="M90" s="43" t="s">
        <v>293</v>
      </c>
      <c r="N90" s="46">
        <v>83</v>
      </c>
      <c r="O90" s="46">
        <v>6.46</v>
      </c>
      <c r="P90" s="46">
        <v>6.07</v>
      </c>
      <c r="Q90" s="9">
        <v>2</v>
      </c>
      <c r="R90" s="9">
        <v>1.01E-3</v>
      </c>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t="s">
        <v>229</v>
      </c>
      <c r="BN90" s="43">
        <v>0</v>
      </c>
      <c r="BO90" s="43">
        <v>0</v>
      </c>
      <c r="BP90" s="43"/>
      <c r="BQ90" s="43">
        <v>0</v>
      </c>
      <c r="BR90" s="43">
        <v>0</v>
      </c>
      <c r="BS90" s="43" t="s">
        <v>219</v>
      </c>
      <c r="BT90" s="43">
        <v>0</v>
      </c>
    </row>
    <row r="91" spans="1:108" x14ac:dyDescent="0.2">
      <c r="A91" s="81" t="s">
        <v>95</v>
      </c>
      <c r="B91" s="42" t="s">
        <v>244</v>
      </c>
      <c r="C91" s="43" t="s">
        <v>99</v>
      </c>
      <c r="D91" s="49">
        <v>0</v>
      </c>
      <c r="E91" s="43"/>
      <c r="F91" s="42" t="s">
        <v>109</v>
      </c>
      <c r="G91" s="43"/>
      <c r="H91" s="43"/>
      <c r="I91" s="44">
        <v>42194</v>
      </c>
      <c r="J91" s="50">
        <f>I91-BL91</f>
        <v>42097</v>
      </c>
      <c r="K91" s="43" t="s">
        <v>216</v>
      </c>
      <c r="L91" s="43">
        <v>2015</v>
      </c>
      <c r="M91" s="43" t="s">
        <v>293</v>
      </c>
      <c r="N91" s="46">
        <v>78</v>
      </c>
      <c r="O91" s="46">
        <v>4.99</v>
      </c>
      <c r="P91" s="46">
        <v>4.7</v>
      </c>
      <c r="Q91" s="9">
        <v>1.9</v>
      </c>
      <c r="R91" s="9">
        <v>1.1000000000000001E-3</v>
      </c>
      <c r="S91" s="43">
        <v>110</v>
      </c>
      <c r="T91" s="43">
        <v>475.87299999999999</v>
      </c>
      <c r="U91" s="43">
        <v>439.52800000000002</v>
      </c>
      <c r="V91" s="43">
        <v>402.79199999999997</v>
      </c>
      <c r="W91" s="43">
        <v>359.28300000000002</v>
      </c>
      <c r="X91" s="43">
        <v>82</v>
      </c>
      <c r="Y91" s="43">
        <v>67</v>
      </c>
      <c r="Z91" s="43">
        <v>52</v>
      </c>
      <c r="AA91" s="43">
        <v>2.4107333333333334</v>
      </c>
      <c r="AB91" s="43">
        <v>0.29474116166723768</v>
      </c>
      <c r="AC91" s="43">
        <v>2.4428666666666659</v>
      </c>
      <c r="AD91" s="43">
        <v>0.35509947448794404</v>
      </c>
      <c r="AE91" s="43">
        <v>2.6069111111111107</v>
      </c>
      <c r="AF91" s="43">
        <v>0.41282506873219171</v>
      </c>
      <c r="AG91" s="43"/>
      <c r="AH91" s="43"/>
      <c r="AI91" s="43">
        <v>208.26400000000001</v>
      </c>
      <c r="AJ91" s="43">
        <v>110.976</v>
      </c>
      <c r="AK91" s="43">
        <v>225.78899999999999</v>
      </c>
      <c r="AL91" s="43">
        <v>110.976</v>
      </c>
      <c r="AM91" s="43"/>
      <c r="AN91" s="43"/>
      <c r="AO91" s="43"/>
      <c r="AP91" s="43">
        <v>97.288000000000011</v>
      </c>
      <c r="AQ91" s="43"/>
      <c r="AR91" s="43"/>
      <c r="AS91" s="43"/>
      <c r="AT91" s="43">
        <v>267.60899999999998</v>
      </c>
      <c r="AU91" s="43">
        <v>97</v>
      </c>
      <c r="AV91" s="43">
        <v>2.7637291666666663</v>
      </c>
      <c r="AW91" s="43">
        <v>0.38742397499833664</v>
      </c>
      <c r="AX91" s="43"/>
      <c r="AY91" s="43"/>
      <c r="AZ91" s="43"/>
      <c r="BA91" s="43"/>
      <c r="BB91" s="43"/>
      <c r="BC91" s="43"/>
      <c r="BD91" s="43"/>
      <c r="BE91" s="43"/>
      <c r="BF91" s="43"/>
      <c r="BG91" s="43"/>
      <c r="BH91" s="43"/>
      <c r="BI91" s="43"/>
      <c r="BJ91" s="43"/>
      <c r="BK91" s="43"/>
      <c r="BL91" s="43">
        <f t="shared" si="75"/>
        <v>97</v>
      </c>
      <c r="BM91" s="43" t="s">
        <v>261</v>
      </c>
      <c r="BN91" s="43">
        <v>1</v>
      </c>
      <c r="BO91" s="43">
        <v>0</v>
      </c>
      <c r="BP91" s="43" t="s">
        <v>220</v>
      </c>
      <c r="BQ91" s="43">
        <v>1</v>
      </c>
      <c r="BR91" s="43">
        <v>0</v>
      </c>
      <c r="BS91" s="43" t="s">
        <v>219</v>
      </c>
      <c r="BT91" s="43">
        <v>1</v>
      </c>
      <c r="BU91" s="45">
        <f t="shared" ref="BU91:BW92" si="103">0.0319*U91-11.2</f>
        <v>2.8209432000000003</v>
      </c>
      <c r="BV91" s="45">
        <f t="shared" si="103"/>
        <v>1.6490647999999997</v>
      </c>
      <c r="BW91" s="45">
        <f t="shared" si="103"/>
        <v>0.26112770000000118</v>
      </c>
      <c r="BX91" s="45">
        <f t="shared" si="76"/>
        <v>2.8209432000000003</v>
      </c>
      <c r="BY91" s="45">
        <f t="shared" si="77"/>
        <v>1.6490647999999997</v>
      </c>
      <c r="BZ91" s="45" t="str">
        <f t="shared" si="78"/>
        <v>0.4</v>
      </c>
      <c r="CA91" s="45">
        <f t="shared" si="79"/>
        <v>2.1690567999999999</v>
      </c>
      <c r="CB91" s="45">
        <f t="shared" si="80"/>
        <v>3.3409352000000005</v>
      </c>
      <c r="CC91" s="45">
        <f t="shared" si="81"/>
        <v>4.59</v>
      </c>
      <c r="CD91" s="45">
        <f t="shared" si="82"/>
        <v>0.14460378666666665</v>
      </c>
      <c r="CE91" s="45">
        <f t="shared" si="83"/>
        <v>0.11136450666666668</v>
      </c>
      <c r="CF91" s="45">
        <f t="shared" si="84"/>
        <v>0.10199999999999999</v>
      </c>
      <c r="CG91" s="45">
        <f t="shared" ref="CG91:CI92" si="104">$N91+(U91-$T91)*($N91-32)*($T91-205.01)^-1</f>
        <v>71.827617651728005</v>
      </c>
      <c r="CH91" s="45">
        <f t="shared" si="104"/>
        <v>65.588832730937781</v>
      </c>
      <c r="CI91" s="45">
        <f t="shared" si="104"/>
        <v>58.199805805887109</v>
      </c>
      <c r="CJ91" s="45">
        <f t="shared" si="85"/>
        <v>4.5044497801471612</v>
      </c>
      <c r="CK91" s="45">
        <f t="shared" si="86"/>
        <v>3.5218411551227016</v>
      </c>
      <c r="CL91" s="45">
        <f t="shared" si="87"/>
        <v>2.3580694144272192</v>
      </c>
      <c r="CM91" s="45">
        <f t="shared" si="88"/>
        <v>0.48555021985283897</v>
      </c>
      <c r="CN91" s="45">
        <f t="shared" si="89"/>
        <v>1.4681588448772986</v>
      </c>
      <c r="CO91" s="45">
        <f t="shared" si="90"/>
        <v>2.631930585572781</v>
      </c>
      <c r="CP91" s="45">
        <f t="shared" si="91"/>
        <v>3.2370014656855933E-2</v>
      </c>
      <c r="CQ91" s="45">
        <f t="shared" si="92"/>
        <v>4.8938628162576624E-2</v>
      </c>
      <c r="CR91" s="45">
        <f t="shared" si="93"/>
        <v>5.84873463460618E-2</v>
      </c>
      <c r="CS91" s="45">
        <f t="shared" ref="CS91:CU92" si="105">-12.045+($N91+12.045)*$T91^-1*U91</f>
        <v>71.122775351827073</v>
      </c>
      <c r="CT91" s="45">
        <f t="shared" si="105"/>
        <v>64.171565428170965</v>
      </c>
      <c r="CU91" s="45">
        <f t="shared" si="105"/>
        <v>55.938764018971455</v>
      </c>
      <c r="CV91" s="45">
        <f t="shared" si="94"/>
        <v>4.3934371179127636</v>
      </c>
      <c r="CW91" s="45">
        <f t="shared" si="95"/>
        <v>3.2986215549369264</v>
      </c>
      <c r="CX91" s="45">
        <f t="shared" si="96"/>
        <v>2.0019553329880049</v>
      </c>
      <c r="CY91" s="45">
        <f t="shared" si="97"/>
        <v>0.59656288208723662</v>
      </c>
      <c r="CZ91" s="45">
        <f t="shared" si="98"/>
        <v>1.6913784450630738</v>
      </c>
      <c r="DA91" s="45">
        <f t="shared" si="99"/>
        <v>2.9880446670119953</v>
      </c>
      <c r="DB91" s="45">
        <f t="shared" si="100"/>
        <v>3.9770858805815774E-2</v>
      </c>
      <c r="DC91" s="45">
        <f t="shared" si="101"/>
        <v>5.637928150210246E-2</v>
      </c>
      <c r="DD91" s="45">
        <f t="shared" si="102"/>
        <v>6.6400992600266565E-2</v>
      </c>
    </row>
    <row r="92" spans="1:108" x14ac:dyDescent="0.2">
      <c r="A92" s="81" t="s">
        <v>96</v>
      </c>
      <c r="B92" s="42" t="s">
        <v>244</v>
      </c>
      <c r="C92" s="43" t="s">
        <v>99</v>
      </c>
      <c r="D92" s="49">
        <v>0</v>
      </c>
      <c r="E92" s="43"/>
      <c r="F92" s="42" t="s">
        <v>109</v>
      </c>
      <c r="G92" s="43"/>
      <c r="H92" s="43"/>
      <c r="I92" s="44">
        <v>42194</v>
      </c>
      <c r="J92" s="50">
        <f>I92-BL92</f>
        <v>42083</v>
      </c>
      <c r="K92" s="43" t="s">
        <v>216</v>
      </c>
      <c r="L92" s="43">
        <v>2015</v>
      </c>
      <c r="M92" s="43" t="s">
        <v>293</v>
      </c>
      <c r="N92" s="46">
        <v>79</v>
      </c>
      <c r="O92" s="46">
        <v>6</v>
      </c>
      <c r="P92" s="46">
        <v>5.83</v>
      </c>
      <c r="Q92" s="9">
        <v>1.85</v>
      </c>
      <c r="R92" s="9">
        <v>9.3999999999999997E-4</v>
      </c>
      <c r="S92" s="43">
        <v>109.94</v>
      </c>
      <c r="T92" s="43">
        <v>532.07100000000003</v>
      </c>
      <c r="U92" s="43">
        <v>497.06400000000002</v>
      </c>
      <c r="V92" s="43">
        <v>456.36500000000001</v>
      </c>
      <c r="W92" s="43">
        <v>406.43</v>
      </c>
      <c r="X92" s="43">
        <v>96</v>
      </c>
      <c r="Y92" s="43">
        <v>81</v>
      </c>
      <c r="Z92" s="43">
        <v>66</v>
      </c>
      <c r="AA92" s="43">
        <v>2.3598666666666666</v>
      </c>
      <c r="AB92" s="43">
        <v>0.19456099545484687</v>
      </c>
      <c r="AC92" s="43">
        <v>2.5626666666666669</v>
      </c>
      <c r="AD92" s="43">
        <v>0.38625901023601089</v>
      </c>
      <c r="AE92" s="43">
        <v>2.8166222222222217</v>
      </c>
      <c r="AF92" s="43">
        <v>0.53520948697636406</v>
      </c>
      <c r="AG92" s="43"/>
      <c r="AH92" s="43"/>
      <c r="AI92" s="43">
        <v>207.85900000000001</v>
      </c>
      <c r="AJ92" s="43">
        <v>107.22</v>
      </c>
      <c r="AK92" s="43">
        <v>227.23500000000001</v>
      </c>
      <c r="AL92" s="43">
        <v>107.22</v>
      </c>
      <c r="AM92" s="43"/>
      <c r="AN92" s="43"/>
      <c r="AO92" s="43"/>
      <c r="AP92" s="43">
        <v>100.63900000000001</v>
      </c>
      <c r="AQ92" s="43"/>
      <c r="AR92" s="43"/>
      <c r="AS92" s="43"/>
      <c r="AT92" s="43">
        <v>324.21199999999999</v>
      </c>
      <c r="AU92" s="43">
        <v>111</v>
      </c>
      <c r="AV92" s="43">
        <v>2.9309636363636358</v>
      </c>
      <c r="AW92" s="43">
        <v>0.44748538856311376</v>
      </c>
      <c r="AX92" s="43"/>
      <c r="AY92" s="43"/>
      <c r="AZ92" s="43"/>
      <c r="BA92" s="43"/>
      <c r="BB92" s="43"/>
      <c r="BC92" s="43"/>
      <c r="BD92" s="43"/>
      <c r="BE92" s="43"/>
      <c r="BF92" s="43"/>
      <c r="BG92" s="43"/>
      <c r="BH92" s="43"/>
      <c r="BI92" s="43"/>
      <c r="BJ92" s="43"/>
      <c r="BK92" s="43"/>
      <c r="BL92" s="43">
        <f t="shared" si="75"/>
        <v>111</v>
      </c>
      <c r="BM92" s="43"/>
      <c r="BN92" s="43">
        <v>1</v>
      </c>
      <c r="BO92" s="43">
        <v>0</v>
      </c>
      <c r="BP92" s="43" t="s">
        <v>220</v>
      </c>
      <c r="BQ92" s="43">
        <v>1</v>
      </c>
      <c r="BR92" s="43">
        <v>0</v>
      </c>
      <c r="BS92" s="43" t="s">
        <v>219</v>
      </c>
      <c r="BT92" s="43">
        <v>1</v>
      </c>
      <c r="BU92" s="45">
        <f t="shared" si="103"/>
        <v>4.6563416000000011</v>
      </c>
      <c r="BV92" s="45">
        <f t="shared" si="103"/>
        <v>3.3580435000000008</v>
      </c>
      <c r="BW92" s="45">
        <f t="shared" si="103"/>
        <v>1.765117</v>
      </c>
      <c r="BX92" s="45">
        <f t="shared" si="76"/>
        <v>4.6563416000000011</v>
      </c>
      <c r="BY92" s="45">
        <f t="shared" si="77"/>
        <v>3.3580435000000008</v>
      </c>
      <c r="BZ92" s="45">
        <f t="shared" si="78"/>
        <v>1.765117</v>
      </c>
      <c r="CA92" s="45">
        <f t="shared" si="79"/>
        <v>1.3436583999999989</v>
      </c>
      <c r="CB92" s="45">
        <f t="shared" si="80"/>
        <v>2.6419564999999992</v>
      </c>
      <c r="CC92" s="45">
        <f t="shared" si="81"/>
        <v>4.234883</v>
      </c>
      <c r="CD92" s="45">
        <f t="shared" si="82"/>
        <v>8.9577226666666593E-2</v>
      </c>
      <c r="CE92" s="45">
        <f t="shared" si="83"/>
        <v>8.806521666666664E-2</v>
      </c>
      <c r="CF92" s="45">
        <f t="shared" si="84"/>
        <v>9.4108511111111112E-2</v>
      </c>
      <c r="CG92" s="45">
        <f t="shared" si="104"/>
        <v>73.969351283093985</v>
      </c>
      <c r="CH92" s="45">
        <f t="shared" si="104"/>
        <v>68.120738944722845</v>
      </c>
      <c r="CI92" s="45">
        <f t="shared" si="104"/>
        <v>60.944875726546421</v>
      </c>
      <c r="CJ92" s="45">
        <f t="shared" si="85"/>
        <v>4.8417728270873033</v>
      </c>
      <c r="CK92" s="45">
        <f t="shared" si="86"/>
        <v>3.9206163837938481</v>
      </c>
      <c r="CL92" s="45">
        <f t="shared" si="87"/>
        <v>2.7904179269310623</v>
      </c>
      <c r="CM92" s="45">
        <f t="shared" si="88"/>
        <v>1.1582271729126967</v>
      </c>
      <c r="CN92" s="45">
        <f t="shared" si="89"/>
        <v>2.0793836162061519</v>
      </c>
      <c r="CO92" s="45">
        <f t="shared" si="90"/>
        <v>3.2095820730689377</v>
      </c>
      <c r="CP92" s="45">
        <f t="shared" si="91"/>
        <v>7.7215144860846449E-2</v>
      </c>
      <c r="CQ92" s="45">
        <f t="shared" si="92"/>
        <v>6.9312787206871729E-2</v>
      </c>
      <c r="CR92" s="45">
        <f t="shared" si="93"/>
        <v>7.1324046068198615E-2</v>
      </c>
      <c r="CS92" s="45">
        <f t="shared" si="105"/>
        <v>73.009798852032901</v>
      </c>
      <c r="CT92" s="45">
        <f t="shared" si="105"/>
        <v>66.045614645413849</v>
      </c>
      <c r="CU92" s="45">
        <f t="shared" si="105"/>
        <v>57.501018012633637</v>
      </c>
      <c r="CV92" s="45">
        <f t="shared" si="94"/>
        <v>4.6906433191951828</v>
      </c>
      <c r="CW92" s="45">
        <f t="shared" si="95"/>
        <v>3.5937843066526822</v>
      </c>
      <c r="CX92" s="45">
        <f t="shared" si="96"/>
        <v>2.2480103369897977</v>
      </c>
      <c r="CY92" s="45">
        <f t="shared" si="97"/>
        <v>1.3093566808048172</v>
      </c>
      <c r="CZ92" s="45">
        <f t="shared" si="98"/>
        <v>2.4062156933473178</v>
      </c>
      <c r="DA92" s="45">
        <f t="shared" si="99"/>
        <v>3.7519896630102023</v>
      </c>
      <c r="DB92" s="45">
        <f t="shared" si="100"/>
        <v>8.7290445386987811E-2</v>
      </c>
      <c r="DC92" s="45">
        <f t="shared" si="101"/>
        <v>8.0207189778243926E-2</v>
      </c>
      <c r="DD92" s="45">
        <f t="shared" si="102"/>
        <v>8.3377548066893389E-2</v>
      </c>
    </row>
    <row r="93" spans="1:108" x14ac:dyDescent="0.2">
      <c r="A93" s="57" t="s">
        <v>97</v>
      </c>
      <c r="B93" s="42" t="s">
        <v>244</v>
      </c>
      <c r="C93" s="43" t="s">
        <v>99</v>
      </c>
      <c r="D93" s="49">
        <v>0</v>
      </c>
      <c r="E93" s="43"/>
      <c r="F93" s="42" t="s">
        <v>109</v>
      </c>
      <c r="G93" s="43"/>
      <c r="H93" s="43"/>
      <c r="I93" s="44">
        <v>42194</v>
      </c>
      <c r="J93" s="50"/>
      <c r="K93" s="43" t="s">
        <v>216</v>
      </c>
      <c r="L93" s="43">
        <v>2015</v>
      </c>
      <c r="M93" s="43" t="s">
        <v>293</v>
      </c>
      <c r="N93" s="46">
        <v>76</v>
      </c>
      <c r="O93" s="46">
        <v>5.18</v>
      </c>
      <c r="P93" s="46">
        <v>5.0199999999999996</v>
      </c>
      <c r="Q93" s="9">
        <v>1.9</v>
      </c>
      <c r="R93" s="9">
        <v>1.01E-3</v>
      </c>
      <c r="S93" s="43">
        <v>109.9</v>
      </c>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t="s">
        <v>242</v>
      </c>
      <c r="BN93" s="43">
        <v>1</v>
      </c>
      <c r="BO93" s="43">
        <v>0</v>
      </c>
      <c r="BP93" s="43" t="s">
        <v>220</v>
      </c>
      <c r="BQ93" s="43">
        <v>0</v>
      </c>
      <c r="BR93" s="43">
        <v>0</v>
      </c>
      <c r="BS93" s="43" t="s">
        <v>219</v>
      </c>
      <c r="BT93" s="43">
        <v>1</v>
      </c>
    </row>
    <row r="94" spans="1:108" x14ac:dyDescent="0.2">
      <c r="A94" s="57" t="s">
        <v>98</v>
      </c>
      <c r="B94" s="42" t="s">
        <v>244</v>
      </c>
      <c r="C94" s="43" t="s">
        <v>99</v>
      </c>
      <c r="D94" s="49">
        <v>0</v>
      </c>
      <c r="E94" s="43"/>
      <c r="F94" s="42" t="s">
        <v>109</v>
      </c>
      <c r="G94" s="43"/>
      <c r="H94" s="43"/>
      <c r="I94" s="44">
        <v>42194</v>
      </c>
      <c r="J94" s="50"/>
      <c r="K94" s="43" t="s">
        <v>216</v>
      </c>
      <c r="L94" s="43">
        <v>2015</v>
      </c>
      <c r="M94" s="43" t="s">
        <v>293</v>
      </c>
      <c r="N94" s="46">
        <v>82</v>
      </c>
      <c r="O94" s="46">
        <v>5.98</v>
      </c>
      <c r="P94" s="46">
        <v>5.69</v>
      </c>
      <c r="Q94" s="9">
        <v>1.9</v>
      </c>
      <c r="R94" s="9">
        <v>1.0300000000000001E-3</v>
      </c>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t="s">
        <v>243</v>
      </c>
      <c r="BN94" s="43">
        <v>1</v>
      </c>
      <c r="BO94" s="43">
        <v>0</v>
      </c>
      <c r="BP94" s="43" t="s">
        <v>220</v>
      </c>
      <c r="BQ94" s="43">
        <v>0</v>
      </c>
      <c r="BR94" s="43">
        <v>0</v>
      </c>
      <c r="BS94" s="43" t="s">
        <v>219</v>
      </c>
      <c r="BT94" s="43">
        <v>1</v>
      </c>
    </row>
    <row r="95" spans="1:108" x14ac:dyDescent="0.2">
      <c r="A95" s="81" t="s">
        <v>56</v>
      </c>
      <c r="B95" s="42" t="s">
        <v>244</v>
      </c>
      <c r="C95" s="43" t="s">
        <v>99</v>
      </c>
      <c r="D95" s="49">
        <v>0</v>
      </c>
      <c r="E95" s="43"/>
      <c r="F95" s="47" t="s">
        <v>105</v>
      </c>
      <c r="G95" s="43"/>
      <c r="H95" s="43"/>
      <c r="I95" s="48">
        <v>42200</v>
      </c>
      <c r="J95" s="50">
        <f>I95-BL95</f>
        <v>42085</v>
      </c>
      <c r="K95" s="43" t="s">
        <v>216</v>
      </c>
      <c r="L95" s="43">
        <v>2015</v>
      </c>
      <c r="M95" s="43" t="s">
        <v>293</v>
      </c>
      <c r="N95" s="14">
        <v>68</v>
      </c>
      <c r="O95" s="14">
        <v>3.46</v>
      </c>
      <c r="P95" s="14">
        <v>3.37</v>
      </c>
      <c r="Q95" s="9">
        <v>1.75</v>
      </c>
      <c r="R95" s="9">
        <v>8.7000000000000001E-4</v>
      </c>
      <c r="S95" s="43">
        <v>100.06</v>
      </c>
      <c r="T95" s="43">
        <v>528.57500000000005</v>
      </c>
      <c r="U95" s="43">
        <v>491.33499999999998</v>
      </c>
      <c r="V95" s="43">
        <v>450.06400000000002</v>
      </c>
      <c r="W95" s="43">
        <v>406.95800000000003</v>
      </c>
      <c r="X95" s="43">
        <v>100</v>
      </c>
      <c r="Y95" s="43">
        <v>85</v>
      </c>
      <c r="Z95" s="43">
        <v>70</v>
      </c>
      <c r="AA95" s="43">
        <v>2.541266666666667</v>
      </c>
      <c r="AB95" s="43">
        <v>0.30186550142800223</v>
      </c>
      <c r="AC95" s="43">
        <v>2.6488</v>
      </c>
      <c r="AD95" s="43">
        <v>0.30171080009928664</v>
      </c>
      <c r="AE95" s="43">
        <v>2.7148444444444446</v>
      </c>
      <c r="AF95" s="43">
        <v>0.28736427274893417</v>
      </c>
      <c r="AG95" s="43"/>
      <c r="AH95" s="43"/>
      <c r="AI95" s="43">
        <v>206.85499999999999</v>
      </c>
      <c r="AJ95" s="43">
        <v>114.851</v>
      </c>
      <c r="AK95" s="43">
        <v>224.09299999999999</v>
      </c>
      <c r="AL95" s="43">
        <v>114.851</v>
      </c>
      <c r="AM95" s="43"/>
      <c r="AN95" s="43"/>
      <c r="AO95" s="43"/>
      <c r="AP95" s="43">
        <v>92.003999999999991</v>
      </c>
      <c r="AQ95" s="43"/>
      <c r="AR95" s="43"/>
      <c r="AS95" s="43"/>
      <c r="AT95" s="43">
        <v>321.72000000000003</v>
      </c>
      <c r="AU95" s="43">
        <v>115</v>
      </c>
      <c r="AV95" s="43">
        <v>2.8066666666666666</v>
      </c>
      <c r="AW95" s="43">
        <v>0.34242957202819913</v>
      </c>
      <c r="AX95" s="43"/>
      <c r="AY95" s="43"/>
      <c r="AZ95" s="43"/>
      <c r="BA95" s="43"/>
      <c r="BB95" s="43"/>
      <c r="BC95" s="43"/>
      <c r="BD95" s="43"/>
      <c r="BE95" s="43"/>
      <c r="BF95" s="43"/>
      <c r="BG95" s="43"/>
      <c r="BH95" s="43"/>
      <c r="BI95" s="43"/>
      <c r="BJ95" s="43"/>
      <c r="BK95" s="43"/>
      <c r="BL95" s="43">
        <f t="shared" si="75"/>
        <v>115</v>
      </c>
      <c r="BM95" s="43" t="s">
        <v>253</v>
      </c>
      <c r="BN95" s="43">
        <v>1</v>
      </c>
      <c r="BO95" s="43">
        <v>0</v>
      </c>
      <c r="BP95" s="43" t="s">
        <v>220</v>
      </c>
      <c r="BQ95" s="43">
        <v>1</v>
      </c>
      <c r="BR95" s="43">
        <v>0</v>
      </c>
      <c r="BS95" s="43" t="s">
        <v>219</v>
      </c>
      <c r="BT95" s="43">
        <v>1</v>
      </c>
      <c r="BU95" s="45">
        <f t="shared" ref="BU95:BW97" si="106">0.0319*U95-11.2</f>
        <v>4.4735864999999997</v>
      </c>
      <c r="BV95" s="45">
        <f t="shared" si="106"/>
        <v>3.1570416000000012</v>
      </c>
      <c r="BW95" s="45">
        <f t="shared" si="106"/>
        <v>1.7819602000000003</v>
      </c>
      <c r="BX95" s="45">
        <f t="shared" si="76"/>
        <v>4.4735864999999997</v>
      </c>
      <c r="BY95" s="45">
        <f t="shared" si="77"/>
        <v>3.1570416000000012</v>
      </c>
      <c r="BZ95" s="45">
        <f t="shared" si="78"/>
        <v>1.7819602000000003</v>
      </c>
      <c r="CA95" s="45">
        <f t="shared" si="79"/>
        <v>-1.0135864999999997</v>
      </c>
      <c r="CB95" s="45">
        <f t="shared" si="80"/>
        <v>0.30295839999999874</v>
      </c>
      <c r="CC95" s="45">
        <f t="shared" si="81"/>
        <v>1.6780397999999996</v>
      </c>
      <c r="CD95" s="45">
        <f t="shared" si="82"/>
        <v>-6.757243333333332E-2</v>
      </c>
      <c r="CE95" s="45">
        <f t="shared" si="83"/>
        <v>1.0098613333333291E-2</v>
      </c>
      <c r="CF95" s="45">
        <f t="shared" si="84"/>
        <v>3.7289773333333325E-2</v>
      </c>
      <c r="CG95" s="45">
        <f t="shared" ref="CG95:CI98" si="107">$N95+(U95-$T95)*($N95-32)*($T95-205.01)^-1</f>
        <v>63.856659403829212</v>
      </c>
      <c r="CH95" s="45">
        <f t="shared" si="107"/>
        <v>59.264827778035325</v>
      </c>
      <c r="CI95" s="45">
        <f t="shared" si="107"/>
        <v>54.46883315562561</v>
      </c>
      <c r="CJ95" s="45">
        <f t="shared" si="85"/>
        <v>3.2490238561031015</v>
      </c>
      <c r="CK95" s="45">
        <f t="shared" si="86"/>
        <v>2.5258103750405647</v>
      </c>
      <c r="CL95" s="45">
        <f t="shared" si="87"/>
        <v>1.7704412220110344</v>
      </c>
      <c r="CM95" s="45">
        <f t="shared" si="88"/>
        <v>0.21097614389689845</v>
      </c>
      <c r="CN95" s="45">
        <f t="shared" si="89"/>
        <v>0.93418962495943525</v>
      </c>
      <c r="CO95" s="45">
        <f t="shared" si="90"/>
        <v>1.6895587779889656</v>
      </c>
      <c r="CP95" s="45">
        <f t="shared" si="91"/>
        <v>1.406507625979323E-2</v>
      </c>
      <c r="CQ95" s="45">
        <f t="shared" si="92"/>
        <v>3.1139654165314508E-2</v>
      </c>
      <c r="CR95" s="45">
        <f t="shared" si="93"/>
        <v>3.7545750621977014E-2</v>
      </c>
      <c r="CS95" s="45">
        <f t="shared" ref="CS95:CU97" si="108">-12.045+($N95+12.045)*$T95^-1*U95</f>
        <v>62.360543347680078</v>
      </c>
      <c r="CT95" s="45">
        <f t="shared" si="108"/>
        <v>56.110650342903085</v>
      </c>
      <c r="CU95" s="45">
        <f t="shared" si="108"/>
        <v>49.582873263018492</v>
      </c>
      <c r="CV95" s="45">
        <f t="shared" si="94"/>
        <v>3.013385577259613</v>
      </c>
      <c r="CW95" s="45">
        <f t="shared" si="95"/>
        <v>2.029027429007237</v>
      </c>
      <c r="CX95" s="45">
        <f t="shared" si="96"/>
        <v>1.0009025389254127</v>
      </c>
      <c r="CY95" s="45">
        <f t="shared" si="97"/>
        <v>0.44661442274038698</v>
      </c>
      <c r="CZ95" s="45">
        <f t="shared" si="98"/>
        <v>1.430972570992763</v>
      </c>
      <c r="DA95" s="45">
        <f t="shared" si="99"/>
        <v>2.4590974610745873</v>
      </c>
      <c r="DB95" s="45">
        <f t="shared" si="100"/>
        <v>2.9774294849359131E-2</v>
      </c>
      <c r="DC95" s="45">
        <f t="shared" si="101"/>
        <v>4.7699085699758767E-2</v>
      </c>
      <c r="DD95" s="45">
        <f t="shared" si="102"/>
        <v>5.4646610246101943E-2</v>
      </c>
    </row>
    <row r="96" spans="1:108" x14ac:dyDescent="0.2">
      <c r="A96" s="81" t="s">
        <v>57</v>
      </c>
      <c r="B96" s="42" t="s">
        <v>244</v>
      </c>
      <c r="C96" s="43" t="s">
        <v>99</v>
      </c>
      <c r="D96" s="49">
        <v>0</v>
      </c>
      <c r="E96" s="43"/>
      <c r="F96" s="47" t="s">
        <v>105</v>
      </c>
      <c r="G96" s="43"/>
      <c r="H96" s="43"/>
      <c r="I96" s="48">
        <v>42200</v>
      </c>
      <c r="J96" s="50">
        <f>I96-BL96</f>
        <v>42092</v>
      </c>
      <c r="K96" s="43" t="s">
        <v>216</v>
      </c>
      <c r="L96" s="43">
        <v>2015</v>
      </c>
      <c r="M96" s="43" t="s">
        <v>293</v>
      </c>
      <c r="N96" s="14">
        <v>69</v>
      </c>
      <c r="O96" s="14">
        <v>3.73</v>
      </c>
      <c r="P96" s="14">
        <v>3.62</v>
      </c>
      <c r="Q96" s="9">
        <v>1.8</v>
      </c>
      <c r="R96" s="9">
        <v>1.01E-3</v>
      </c>
      <c r="S96" s="43">
        <v>100.05</v>
      </c>
      <c r="T96" s="43">
        <v>509.21300000000002</v>
      </c>
      <c r="U96" s="43">
        <v>471.786</v>
      </c>
      <c r="V96" s="43">
        <v>433.31299999999999</v>
      </c>
      <c r="W96" s="43">
        <v>392.50099999999998</v>
      </c>
      <c r="X96" s="43">
        <v>93</v>
      </c>
      <c r="Y96" s="43">
        <v>78</v>
      </c>
      <c r="Z96" s="43">
        <v>63</v>
      </c>
      <c r="AA96" s="43">
        <v>2.5075999999999996</v>
      </c>
      <c r="AB96" s="43">
        <v>0.21193287346974476</v>
      </c>
      <c r="AC96" s="43">
        <v>2.5178000000000003</v>
      </c>
      <c r="AD96" s="43">
        <v>0.24156278544168353</v>
      </c>
      <c r="AE96" s="43">
        <v>2.594088888888888</v>
      </c>
      <c r="AF96" s="43">
        <v>0.29064519311840104</v>
      </c>
      <c r="AG96" s="43"/>
      <c r="AH96" s="43"/>
      <c r="AI96" s="43">
        <v>206.04499999999999</v>
      </c>
      <c r="AJ96" s="43">
        <v>111.23399999999999</v>
      </c>
      <c r="AK96" s="43">
        <v>230.13900000000001</v>
      </c>
      <c r="AL96" s="43">
        <v>111.23399999999999</v>
      </c>
      <c r="AM96" s="43"/>
      <c r="AN96" s="43"/>
      <c r="AO96" s="43"/>
      <c r="AP96" s="43">
        <v>94.810999999999993</v>
      </c>
      <c r="AQ96" s="43"/>
      <c r="AR96" s="43"/>
      <c r="AS96" s="43"/>
      <c r="AT96" s="43">
        <v>303.16800000000001</v>
      </c>
      <c r="AU96" s="43">
        <v>108</v>
      </c>
      <c r="AV96" s="43">
        <v>2.8066074766355156</v>
      </c>
      <c r="AW96" s="43">
        <v>0.37218114774396421</v>
      </c>
      <c r="AX96" s="43"/>
      <c r="AY96" s="43"/>
      <c r="AZ96" s="43"/>
      <c r="BA96" s="43"/>
      <c r="BB96" s="43"/>
      <c r="BC96" s="43"/>
      <c r="BD96" s="43"/>
      <c r="BE96" s="43"/>
      <c r="BF96" s="43"/>
      <c r="BG96" s="43"/>
      <c r="BH96" s="43"/>
      <c r="BI96" s="43"/>
      <c r="BJ96" s="43"/>
      <c r="BK96" s="43"/>
      <c r="BL96" s="43">
        <f t="shared" si="75"/>
        <v>108</v>
      </c>
      <c r="BM96" s="43"/>
      <c r="BN96" s="43">
        <v>1</v>
      </c>
      <c r="BO96" s="43">
        <v>0</v>
      </c>
      <c r="BP96" s="43" t="s">
        <v>220</v>
      </c>
      <c r="BQ96" s="43">
        <v>1</v>
      </c>
      <c r="BR96" s="43">
        <v>0</v>
      </c>
      <c r="BS96" s="43" t="s">
        <v>219</v>
      </c>
      <c r="BT96" s="43">
        <v>1</v>
      </c>
      <c r="BU96" s="45">
        <f t="shared" si="106"/>
        <v>3.8499733999999997</v>
      </c>
      <c r="BV96" s="45">
        <f t="shared" si="106"/>
        <v>2.6226846999999989</v>
      </c>
      <c r="BW96" s="45">
        <f t="shared" si="106"/>
        <v>1.3207818999999983</v>
      </c>
      <c r="BX96" s="45">
        <f t="shared" si="76"/>
        <v>3.8499733999999997</v>
      </c>
      <c r="BY96" s="45">
        <f t="shared" si="77"/>
        <v>2.6226846999999989</v>
      </c>
      <c r="BZ96" s="45">
        <f t="shared" si="78"/>
        <v>1.3207818999999983</v>
      </c>
      <c r="CA96" s="45">
        <f t="shared" si="79"/>
        <v>-0.11997339999999967</v>
      </c>
      <c r="CB96" s="45">
        <f t="shared" si="80"/>
        <v>1.1073153000000011</v>
      </c>
      <c r="CC96" s="45">
        <f t="shared" si="81"/>
        <v>2.4092181000000017</v>
      </c>
      <c r="CD96" s="45">
        <f t="shared" si="82"/>
        <v>-7.9982266666666444E-3</v>
      </c>
      <c r="CE96" s="45">
        <f t="shared" si="83"/>
        <v>3.6910510000000035E-2</v>
      </c>
      <c r="CF96" s="45">
        <f t="shared" si="84"/>
        <v>5.3538180000000039E-2</v>
      </c>
      <c r="CG96" s="45">
        <f t="shared" si="107"/>
        <v>64.447779936424027</v>
      </c>
      <c r="CH96" s="45">
        <f t="shared" si="107"/>
        <v>59.76833561799193</v>
      </c>
      <c r="CI96" s="45">
        <f t="shared" si="107"/>
        <v>54.804400351081348</v>
      </c>
      <c r="CJ96" s="45">
        <f t="shared" si="85"/>
        <v>3.3421253399867838</v>
      </c>
      <c r="CK96" s="45">
        <f t="shared" si="86"/>
        <v>2.6051128598337288</v>
      </c>
      <c r="CL96" s="45">
        <f t="shared" si="87"/>
        <v>1.8232930552953119</v>
      </c>
      <c r="CM96" s="45">
        <f t="shared" si="88"/>
        <v>0.38787466001321613</v>
      </c>
      <c r="CN96" s="45">
        <f t="shared" si="89"/>
        <v>1.1248871401662712</v>
      </c>
      <c r="CO96" s="45">
        <f t="shared" si="90"/>
        <v>1.906706944704688</v>
      </c>
      <c r="CP96" s="45">
        <f t="shared" si="91"/>
        <v>2.5858310667547742E-2</v>
      </c>
      <c r="CQ96" s="45">
        <f t="shared" si="92"/>
        <v>3.7496238005542373E-2</v>
      </c>
      <c r="CR96" s="45">
        <f t="shared" si="93"/>
        <v>4.2371265437881958E-2</v>
      </c>
      <c r="CS96" s="45">
        <f t="shared" si="108"/>
        <v>63.04321724897045</v>
      </c>
      <c r="CT96" s="45">
        <f t="shared" si="108"/>
        <v>56.919955892720708</v>
      </c>
      <c r="CU96" s="45">
        <f t="shared" si="108"/>
        <v>50.424425456537818</v>
      </c>
      <c r="CV96" s="45">
        <f t="shared" si="94"/>
        <v>3.1209067167128461</v>
      </c>
      <c r="CW96" s="45">
        <f t="shared" si="95"/>
        <v>2.1564930531035111</v>
      </c>
      <c r="CX96" s="45">
        <f t="shared" si="96"/>
        <v>1.1334470094047067</v>
      </c>
      <c r="CY96" s="45">
        <f t="shared" si="97"/>
        <v>0.60909328328715384</v>
      </c>
      <c r="CZ96" s="45">
        <f t="shared" si="98"/>
        <v>1.5735069468964888</v>
      </c>
      <c r="DA96" s="45">
        <f t="shared" si="99"/>
        <v>2.5965529905952933</v>
      </c>
      <c r="DB96" s="45">
        <f t="shared" si="100"/>
        <v>4.0606218885810258E-2</v>
      </c>
      <c r="DC96" s="45">
        <f t="shared" si="101"/>
        <v>5.2450231563216293E-2</v>
      </c>
      <c r="DD96" s="45">
        <f t="shared" si="102"/>
        <v>5.7701177568784297E-2</v>
      </c>
    </row>
    <row r="97" spans="1:108" x14ac:dyDescent="0.2">
      <c r="A97" s="81" t="s">
        <v>58</v>
      </c>
      <c r="B97" s="42" t="s">
        <v>244</v>
      </c>
      <c r="C97" s="43" t="s">
        <v>99</v>
      </c>
      <c r="D97" s="49">
        <v>0</v>
      </c>
      <c r="E97" s="43"/>
      <c r="F97" s="47" t="s">
        <v>105</v>
      </c>
      <c r="G97" s="43"/>
      <c r="H97" s="43"/>
      <c r="I97" s="48">
        <v>42200</v>
      </c>
      <c r="J97" s="50">
        <f>I97-BL97</f>
        <v>42088</v>
      </c>
      <c r="K97" s="43" t="s">
        <v>216</v>
      </c>
      <c r="L97" s="43">
        <v>2015</v>
      </c>
      <c r="M97" s="43" t="s">
        <v>293</v>
      </c>
      <c r="N97" s="14">
        <v>77</v>
      </c>
      <c r="O97" s="14">
        <v>4.17</v>
      </c>
      <c r="P97" s="14">
        <v>4.0999999999999996</v>
      </c>
      <c r="Q97" s="9">
        <v>1.8</v>
      </c>
      <c r="R97" s="9">
        <v>1.01E-3</v>
      </c>
      <c r="S97" s="43">
        <v>108.84</v>
      </c>
      <c r="T97" s="43">
        <v>536.40700000000004</v>
      </c>
      <c r="U97" s="43">
        <v>494.80900000000003</v>
      </c>
      <c r="V97" s="43">
        <v>453.68200000000002</v>
      </c>
      <c r="W97" s="43">
        <v>409.012</v>
      </c>
      <c r="X97" s="43">
        <v>97</v>
      </c>
      <c r="Y97" s="43">
        <v>82</v>
      </c>
      <c r="Z97" s="43">
        <v>67</v>
      </c>
      <c r="AA97" s="43">
        <v>2.8021333333333334</v>
      </c>
      <c r="AB97" s="43">
        <v>0.38208467024743942</v>
      </c>
      <c r="AC97" s="43">
        <v>2.7827333333333328</v>
      </c>
      <c r="AD97" s="43">
        <v>0.3322423225893143</v>
      </c>
      <c r="AE97" s="43">
        <v>2.8388</v>
      </c>
      <c r="AF97" s="43">
        <v>0.3191137300826683</v>
      </c>
      <c r="AG97" s="43"/>
      <c r="AH97" s="43"/>
      <c r="AI97" s="43">
        <v>205.11600000000001</v>
      </c>
      <c r="AJ97" s="43">
        <v>115.518</v>
      </c>
      <c r="AK97" s="43">
        <v>222.58099999999999</v>
      </c>
      <c r="AL97" s="43">
        <v>115.518</v>
      </c>
      <c r="AM97" s="43"/>
      <c r="AN97" s="43"/>
      <c r="AO97" s="43"/>
      <c r="AP97" s="43">
        <v>89.598000000000013</v>
      </c>
      <c r="AQ97" s="43"/>
      <c r="AR97" s="43"/>
      <c r="AS97" s="43"/>
      <c r="AT97" s="43">
        <v>331.29100000000005</v>
      </c>
      <c r="AU97" s="43">
        <v>112</v>
      </c>
      <c r="AV97" s="43">
        <v>2.9648378378378393</v>
      </c>
      <c r="AW97" s="43">
        <v>0.35575483234538385</v>
      </c>
      <c r="AX97" s="43"/>
      <c r="AY97" s="43"/>
      <c r="AZ97" s="43"/>
      <c r="BA97" s="43"/>
      <c r="BB97" s="43"/>
      <c r="BC97" s="43"/>
      <c r="BD97" s="43"/>
      <c r="BE97" s="43"/>
      <c r="BF97" s="43"/>
      <c r="BG97" s="43"/>
      <c r="BH97" s="43"/>
      <c r="BI97" s="43"/>
      <c r="BJ97" s="43"/>
      <c r="BK97" s="43"/>
      <c r="BL97" s="43">
        <f t="shared" si="75"/>
        <v>112</v>
      </c>
      <c r="BM97" s="43"/>
      <c r="BN97" s="43">
        <v>1</v>
      </c>
      <c r="BO97" s="43">
        <v>0</v>
      </c>
      <c r="BP97" s="43" t="s">
        <v>220</v>
      </c>
      <c r="BQ97" s="43">
        <v>1</v>
      </c>
      <c r="BR97" s="43">
        <v>0</v>
      </c>
      <c r="BS97" s="43" t="s">
        <v>219</v>
      </c>
      <c r="BT97" s="43">
        <v>1</v>
      </c>
      <c r="BU97" s="45">
        <f t="shared" si="106"/>
        <v>4.5844071</v>
      </c>
      <c r="BV97" s="45">
        <f t="shared" si="106"/>
        <v>3.2724557999999995</v>
      </c>
      <c r="BW97" s="45">
        <f t="shared" si="106"/>
        <v>1.8474827999999999</v>
      </c>
      <c r="BX97" s="45">
        <f t="shared" si="76"/>
        <v>4.5844071</v>
      </c>
      <c r="BY97" s="45">
        <f t="shared" si="77"/>
        <v>3.2724557999999995</v>
      </c>
      <c r="BZ97" s="45">
        <f t="shared" si="78"/>
        <v>1.8474827999999999</v>
      </c>
      <c r="CA97" s="45">
        <f t="shared" si="79"/>
        <v>-0.41440710000000003</v>
      </c>
      <c r="CB97" s="45">
        <f t="shared" si="80"/>
        <v>0.89754420000000046</v>
      </c>
      <c r="CC97" s="45">
        <f t="shared" si="81"/>
        <v>2.3225172000000001</v>
      </c>
      <c r="CD97" s="45">
        <f t="shared" si="82"/>
        <v>-2.7627140000000001E-2</v>
      </c>
      <c r="CE97" s="45">
        <f t="shared" si="83"/>
        <v>2.9918140000000017E-2</v>
      </c>
      <c r="CF97" s="45">
        <f t="shared" si="84"/>
        <v>5.1611493333333334E-2</v>
      </c>
      <c r="CG97" s="45">
        <f t="shared" si="107"/>
        <v>71.351457617298891</v>
      </c>
      <c r="CH97" s="45">
        <f t="shared" si="107"/>
        <v>65.76687175804247</v>
      </c>
      <c r="CI97" s="45">
        <f t="shared" si="107"/>
        <v>59.701186190581083</v>
      </c>
      <c r="CJ97" s="45">
        <f t="shared" si="85"/>
        <v>4.4294545747245762</v>
      </c>
      <c r="CK97" s="45">
        <f t="shared" si="86"/>
        <v>3.5498823018916896</v>
      </c>
      <c r="CL97" s="45">
        <f t="shared" si="87"/>
        <v>2.5945368250165215</v>
      </c>
      <c r="CM97" s="45">
        <f t="shared" si="88"/>
        <v>-0.25945457472457623</v>
      </c>
      <c r="CN97" s="45">
        <f t="shared" si="89"/>
        <v>0.6201176981083103</v>
      </c>
      <c r="CO97" s="45">
        <f t="shared" si="90"/>
        <v>1.5754631749834784</v>
      </c>
      <c r="CP97" s="45">
        <f t="shared" si="91"/>
        <v>-1.7296971648305081E-2</v>
      </c>
      <c r="CQ97" s="45">
        <f t="shared" si="92"/>
        <v>2.0670589936943675E-2</v>
      </c>
      <c r="CR97" s="45">
        <f t="shared" si="93"/>
        <v>3.5010292777410634E-2</v>
      </c>
      <c r="CS97" s="45">
        <f t="shared" si="108"/>
        <v>70.094620484072721</v>
      </c>
      <c r="CT97" s="45">
        <f t="shared" si="108"/>
        <v>63.267428230802352</v>
      </c>
      <c r="CU97" s="45">
        <f t="shared" si="108"/>
        <v>55.85208847945681</v>
      </c>
      <c r="CV97" s="45">
        <f t="shared" si="94"/>
        <v>4.2315027262414544</v>
      </c>
      <c r="CW97" s="45">
        <f t="shared" si="95"/>
        <v>3.1562199463513716</v>
      </c>
      <c r="CX97" s="45">
        <f t="shared" si="96"/>
        <v>1.9883039355144474</v>
      </c>
      <c r="CY97" s="45">
        <f t="shared" si="97"/>
        <v>-6.1502726241454475E-2</v>
      </c>
      <c r="CZ97" s="45">
        <f t="shared" si="98"/>
        <v>1.0137800536486283</v>
      </c>
      <c r="DA97" s="45">
        <f t="shared" si="99"/>
        <v>2.1816960644855525</v>
      </c>
      <c r="DB97" s="45">
        <f t="shared" si="100"/>
        <v>-4.1001817494302987E-3</v>
      </c>
      <c r="DC97" s="45">
        <f t="shared" si="101"/>
        <v>3.3792668454954281E-2</v>
      </c>
      <c r="DD97" s="45">
        <f t="shared" si="102"/>
        <v>4.8482134766345615E-2</v>
      </c>
    </row>
    <row r="98" spans="1:108" x14ac:dyDescent="0.2">
      <c r="A98" s="81" t="s">
        <v>140</v>
      </c>
      <c r="B98" s="42" t="s">
        <v>244</v>
      </c>
      <c r="C98" s="43" t="s">
        <v>99</v>
      </c>
      <c r="D98" s="49">
        <v>0</v>
      </c>
      <c r="E98" s="43"/>
      <c r="F98" s="42" t="s">
        <v>109</v>
      </c>
      <c r="G98" s="43"/>
      <c r="H98" s="43"/>
      <c r="I98" s="44">
        <v>42264</v>
      </c>
      <c r="J98" s="50">
        <f>I98-BL98</f>
        <v>42112</v>
      </c>
      <c r="K98" s="43" t="s">
        <v>217</v>
      </c>
      <c r="L98" s="43">
        <v>2015</v>
      </c>
      <c r="M98" s="43" t="s">
        <v>294</v>
      </c>
      <c r="N98" s="42">
        <v>76</v>
      </c>
      <c r="O98" s="42">
        <v>4.3</v>
      </c>
      <c r="P98" s="42">
        <v>3.98</v>
      </c>
      <c r="Q98" s="9">
        <v>2</v>
      </c>
      <c r="R98" s="9">
        <v>1.34E-4</v>
      </c>
      <c r="S98" s="43"/>
      <c r="T98" s="43">
        <v>660.15200000000004</v>
      </c>
      <c r="U98" s="43">
        <v>617.88099999999997</v>
      </c>
      <c r="V98" s="43">
        <v>577.255</v>
      </c>
      <c r="W98" s="43">
        <v>542.53300000000002</v>
      </c>
      <c r="X98" s="43">
        <v>137</v>
      </c>
      <c r="Y98" s="43">
        <v>122</v>
      </c>
      <c r="Z98" s="43">
        <v>107</v>
      </c>
      <c r="AA98" s="43">
        <v>2.8062666666666667</v>
      </c>
      <c r="AB98" s="43">
        <v>0.21113755389950564</v>
      </c>
      <c r="AC98" s="43">
        <v>2.7404666666666673</v>
      </c>
      <c r="AD98" s="43">
        <v>0.26041872560105611</v>
      </c>
      <c r="AE98" s="43">
        <v>2.6060222222222227</v>
      </c>
      <c r="AF98" s="43">
        <v>0.30557133439515982</v>
      </c>
      <c r="AG98" s="43">
        <v>2.6710333333333343</v>
      </c>
      <c r="AH98" s="43">
        <v>0.34975914069137881</v>
      </c>
      <c r="AI98" s="43">
        <v>207.148</v>
      </c>
      <c r="AJ98" s="43">
        <v>110.521</v>
      </c>
      <c r="AK98" s="43">
        <v>225.59700000000001</v>
      </c>
      <c r="AL98" s="43">
        <v>110.521</v>
      </c>
      <c r="AM98" s="43"/>
      <c r="AN98" s="43"/>
      <c r="AO98" s="43"/>
      <c r="AP98" s="43">
        <v>96.626999999999995</v>
      </c>
      <c r="AQ98" s="43"/>
      <c r="AR98" s="43"/>
      <c r="AS98" s="43"/>
      <c r="AT98" s="43">
        <v>453.00400000000002</v>
      </c>
      <c r="AU98" s="43">
        <v>152</v>
      </c>
      <c r="AV98" s="43">
        <v>2.9797549668874206</v>
      </c>
      <c r="AW98" s="43">
        <v>0.4747381308593237</v>
      </c>
      <c r="AX98" s="43">
        <v>467.06700000000001</v>
      </c>
      <c r="AY98" s="43">
        <v>3.3801333333333332</v>
      </c>
      <c r="AZ98" s="43">
        <v>0.38351957794442193</v>
      </c>
      <c r="BA98" s="43">
        <v>3.4607333333333328</v>
      </c>
      <c r="BB98" s="43">
        <v>0.34850210837271828</v>
      </c>
      <c r="BC98" s="43">
        <v>3.3700444444444453</v>
      </c>
      <c r="BD98" s="43">
        <v>0.39987111307357553</v>
      </c>
      <c r="BE98" s="43">
        <v>532.74199999999996</v>
      </c>
      <c r="BF98" s="43">
        <v>3.1325999999999996</v>
      </c>
      <c r="BG98" s="43">
        <v>0.44815619088502012</v>
      </c>
      <c r="BH98" s="43">
        <v>3.1849333333333338</v>
      </c>
      <c r="BI98" s="43">
        <v>0.40020563105288021</v>
      </c>
      <c r="BJ98" s="43">
        <v>3.2800444444444441</v>
      </c>
      <c r="BK98" s="43">
        <v>0.39205252173399413</v>
      </c>
      <c r="BL98" s="43">
        <f t="shared" si="75"/>
        <v>152</v>
      </c>
      <c r="BM98" s="43" t="s">
        <v>261</v>
      </c>
      <c r="BN98" s="43">
        <v>1</v>
      </c>
      <c r="BO98" s="43">
        <v>0</v>
      </c>
      <c r="BP98" s="43" t="s">
        <v>220</v>
      </c>
      <c r="BQ98" s="43">
        <v>1</v>
      </c>
      <c r="BR98" s="43">
        <v>0</v>
      </c>
      <c r="BS98" s="43" t="s">
        <v>219</v>
      </c>
      <c r="BT98" s="43">
        <v>1</v>
      </c>
      <c r="BU98" s="45">
        <f>0.0301*U98-13.263</f>
        <v>5.335218099999997</v>
      </c>
      <c r="BV98" s="45">
        <f>0.0301*V98-13.263</f>
        <v>4.1123755000000006</v>
      </c>
      <c r="BW98" s="45">
        <f>0.0301*W98-13.263</f>
        <v>3.0672432999999995</v>
      </c>
      <c r="BX98" s="45">
        <f t="shared" si="76"/>
        <v>5.335218099999997</v>
      </c>
      <c r="BY98" s="45">
        <f t="shared" si="77"/>
        <v>4.1123755000000006</v>
      </c>
      <c r="BZ98" s="45">
        <f t="shared" si="78"/>
        <v>3.0672432999999995</v>
      </c>
      <c r="CA98" s="45">
        <f t="shared" si="79"/>
        <v>-1.0352180999999971</v>
      </c>
      <c r="CB98" s="45">
        <f t="shared" si="80"/>
        <v>0.18762449999999919</v>
      </c>
      <c r="CC98" s="45">
        <f t="shared" si="81"/>
        <v>1.2327567000000004</v>
      </c>
      <c r="CD98" s="45">
        <f t="shared" si="82"/>
        <v>-6.9014539999999805E-2</v>
      </c>
      <c r="CE98" s="45">
        <f t="shared" si="83"/>
        <v>6.2541499999999731E-3</v>
      </c>
      <c r="CF98" s="45">
        <f t="shared" si="84"/>
        <v>2.7394593333333342E-2</v>
      </c>
      <c r="CG98" s="45">
        <f t="shared" si="107"/>
        <v>71.913530282856769</v>
      </c>
      <c r="CH98" s="45">
        <f t="shared" si="107"/>
        <v>67.986087858294766</v>
      </c>
      <c r="CI98" s="45">
        <f t="shared" si="107"/>
        <v>64.629403570753738</v>
      </c>
      <c r="CJ98" s="45">
        <f t="shared" si="85"/>
        <v>4.5179810195499419</v>
      </c>
      <c r="CK98" s="45">
        <f t="shared" si="86"/>
        <v>3.8994088376814267</v>
      </c>
      <c r="CL98" s="45">
        <f t="shared" si="87"/>
        <v>3.3707310623937135</v>
      </c>
      <c r="CM98" s="45">
        <f t="shared" si="88"/>
        <v>-0.21798101954994209</v>
      </c>
      <c r="CN98" s="45">
        <f t="shared" si="89"/>
        <v>0.40059116231857317</v>
      </c>
      <c r="CO98" s="45">
        <f t="shared" si="90"/>
        <v>0.92926893760628637</v>
      </c>
      <c r="CP98" s="45">
        <f t="shared" si="91"/>
        <v>-1.453206796999614E-2</v>
      </c>
      <c r="CQ98" s="45">
        <f t="shared" si="92"/>
        <v>1.3353038743952439E-2</v>
      </c>
      <c r="CR98" s="45">
        <f t="shared" si="93"/>
        <v>2.0650420835695252E-2</v>
      </c>
      <c r="CS98" s="45">
        <f>-1.306+($N98+1.306)*$T98^-1*U98</f>
        <v>71.049924977883876</v>
      </c>
      <c r="CT98" s="45">
        <f>-1.306+($N98+1.306)*$T98^-1*V98</f>
        <v>66.292484939832036</v>
      </c>
      <c r="CU98" s="45">
        <f>-1.306+($N98+1.306)*$T98^-1*W98</f>
        <v>62.226422984403598</v>
      </c>
      <c r="CV98" s="45">
        <f t="shared" si="94"/>
        <v>4.381963184016711</v>
      </c>
      <c r="CW98" s="45">
        <f t="shared" si="95"/>
        <v>3.6326663780235462</v>
      </c>
      <c r="CX98" s="45">
        <f t="shared" si="96"/>
        <v>2.9922616200435668</v>
      </c>
      <c r="CY98" s="45">
        <f t="shared" si="97"/>
        <v>-8.196318401671121E-2</v>
      </c>
      <c r="CZ98" s="45">
        <f t="shared" si="98"/>
        <v>0.66733362197645363</v>
      </c>
      <c r="DA98" s="45">
        <f t="shared" si="99"/>
        <v>1.3077383799564331</v>
      </c>
      <c r="DB98" s="45">
        <f t="shared" si="100"/>
        <v>-5.4642122677807476E-3</v>
      </c>
      <c r="DC98" s="45">
        <f t="shared" si="101"/>
        <v>2.2244454065881786E-2</v>
      </c>
      <c r="DD98" s="45">
        <f t="shared" si="102"/>
        <v>2.9060852887920735E-2</v>
      </c>
    </row>
    <row r="99" spans="1:108" x14ac:dyDescent="0.2">
      <c r="A99" s="57" t="s">
        <v>142</v>
      </c>
      <c r="B99" s="42" t="s">
        <v>244</v>
      </c>
      <c r="C99" s="43" t="s">
        <v>99</v>
      </c>
      <c r="D99" s="49">
        <v>0</v>
      </c>
      <c r="E99" s="43"/>
      <c r="F99" s="42" t="s">
        <v>109</v>
      </c>
      <c r="G99" s="43"/>
      <c r="H99" s="43"/>
      <c r="I99" s="44">
        <v>42264</v>
      </c>
      <c r="J99" s="50"/>
      <c r="K99" s="43" t="s">
        <v>217</v>
      </c>
      <c r="L99" s="43">
        <v>2015</v>
      </c>
      <c r="M99" s="43" t="s">
        <v>294</v>
      </c>
      <c r="N99" s="42">
        <v>83</v>
      </c>
      <c r="O99" s="42">
        <v>7.26</v>
      </c>
      <c r="P99" s="42">
        <v>6.73</v>
      </c>
      <c r="Q99" s="9">
        <v>2.2000000000000002</v>
      </c>
      <c r="R99" s="9">
        <v>1.67E-3</v>
      </c>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t="s">
        <v>262</v>
      </c>
      <c r="BN99" s="43">
        <v>1</v>
      </c>
      <c r="BO99" s="43">
        <v>0</v>
      </c>
      <c r="BP99" s="43" t="s">
        <v>220</v>
      </c>
      <c r="BQ99" s="43">
        <v>0</v>
      </c>
      <c r="BR99" s="43">
        <v>0</v>
      </c>
      <c r="BS99" s="43" t="s">
        <v>219</v>
      </c>
      <c r="BT99" s="43">
        <v>1</v>
      </c>
    </row>
    <row r="100" spans="1:108" x14ac:dyDescent="0.2">
      <c r="A100" s="81" t="s">
        <v>145</v>
      </c>
      <c r="B100" s="42" t="s">
        <v>244</v>
      </c>
      <c r="C100" s="43" t="s">
        <v>99</v>
      </c>
      <c r="D100" s="49">
        <v>0</v>
      </c>
      <c r="E100" s="43"/>
      <c r="F100" s="42" t="s">
        <v>109</v>
      </c>
      <c r="G100" s="43"/>
      <c r="H100" s="43"/>
      <c r="I100" s="44">
        <v>42264</v>
      </c>
      <c r="J100" s="50">
        <f>I100-BL100</f>
        <v>42099</v>
      </c>
      <c r="K100" s="43" t="s">
        <v>217</v>
      </c>
      <c r="L100" s="43">
        <v>2015</v>
      </c>
      <c r="M100" s="43" t="s">
        <v>294</v>
      </c>
      <c r="N100" s="42">
        <v>91</v>
      </c>
      <c r="O100" s="42">
        <v>7</v>
      </c>
      <c r="P100" s="42">
        <v>6.64</v>
      </c>
      <c r="Q100" s="9">
        <v>2.25</v>
      </c>
      <c r="R100" s="9">
        <v>1.7600000000000001E-3</v>
      </c>
      <c r="S100" s="43"/>
      <c r="T100" s="43">
        <v>650.15599999999995</v>
      </c>
      <c r="U100" s="43">
        <v>609.41399999999999</v>
      </c>
      <c r="V100" s="43">
        <v>574.17600000000004</v>
      </c>
      <c r="W100" s="43">
        <v>539.44100000000003</v>
      </c>
      <c r="X100" s="43">
        <v>150</v>
      </c>
      <c r="Y100" s="43">
        <v>135</v>
      </c>
      <c r="Z100" s="43">
        <v>120</v>
      </c>
      <c r="AA100" s="43">
        <v>2.7322000000000002</v>
      </c>
      <c r="AB100" s="43">
        <v>0.23416148274214524</v>
      </c>
      <c r="AC100" s="43">
        <v>2.5569999999999999</v>
      </c>
      <c r="AD100" s="43">
        <v>0.30760890978531769</v>
      </c>
      <c r="AE100" s="43">
        <v>2.4526000000000003</v>
      </c>
      <c r="AF100" s="43">
        <v>0.34214081364787818</v>
      </c>
      <c r="AG100" s="43">
        <v>2.4437166666666665</v>
      </c>
      <c r="AH100" s="43">
        <v>0.33843093037246008</v>
      </c>
      <c r="AI100" s="43">
        <v>204.00700000000001</v>
      </c>
      <c r="AJ100" s="43">
        <v>109.27</v>
      </c>
      <c r="AK100" s="43">
        <v>223.69499999999999</v>
      </c>
      <c r="AL100" s="43">
        <v>109.27</v>
      </c>
      <c r="AM100" s="43"/>
      <c r="AN100" s="43"/>
      <c r="AO100" s="43"/>
      <c r="AP100" s="43">
        <v>94.737000000000009</v>
      </c>
      <c r="AQ100" s="43"/>
      <c r="AR100" s="43"/>
      <c r="AS100" s="43"/>
      <c r="AT100" s="43">
        <v>446.14899999999994</v>
      </c>
      <c r="AU100" s="43">
        <v>165</v>
      </c>
      <c r="AV100" s="43">
        <v>2.7053597560975597</v>
      </c>
      <c r="AW100" s="43">
        <v>0.38755307393821753</v>
      </c>
      <c r="AX100" s="43">
        <v>476.077</v>
      </c>
      <c r="AY100" s="43">
        <v>3.2229333333333328</v>
      </c>
      <c r="AZ100" s="43">
        <v>0.27479874887079159</v>
      </c>
      <c r="BA100" s="43">
        <v>3.0694000000000008</v>
      </c>
      <c r="BB100" s="43">
        <v>0.29444741934447427</v>
      </c>
      <c r="BC100" s="43">
        <v>3.0330888888888898</v>
      </c>
      <c r="BD100" s="43">
        <v>0.33963890064049046</v>
      </c>
      <c r="BE100" s="43">
        <v>532.06799999999998</v>
      </c>
      <c r="BF100" s="43">
        <v>2.5853999999999999</v>
      </c>
      <c r="BG100" s="43">
        <v>0.250092211565483</v>
      </c>
      <c r="BH100" s="43">
        <v>2.8498333333333337</v>
      </c>
      <c r="BI100" s="43">
        <v>0.36341209470064789</v>
      </c>
      <c r="BJ100" s="43">
        <v>2.9255777777777778</v>
      </c>
      <c r="BK100" s="43">
        <v>0.36698386692858548</v>
      </c>
      <c r="BL100" s="43">
        <f>AU100</f>
        <v>165</v>
      </c>
      <c r="BM100" s="43"/>
      <c r="BN100" s="43">
        <v>1</v>
      </c>
      <c r="BO100" s="43">
        <v>0</v>
      </c>
      <c r="BP100" s="43" t="s">
        <v>220</v>
      </c>
      <c r="BQ100" s="43">
        <v>1</v>
      </c>
      <c r="BR100" s="43">
        <v>0</v>
      </c>
      <c r="BS100" s="43" t="s">
        <v>219</v>
      </c>
      <c r="BT100" s="43">
        <v>1</v>
      </c>
      <c r="BU100" s="45">
        <f t="shared" ref="BU100:BW101" si="109">0.0301*U100-13.263</f>
        <v>5.0803613999999993</v>
      </c>
      <c r="BV100" s="45">
        <f t="shared" si="109"/>
        <v>4.0196975999999989</v>
      </c>
      <c r="BW100" s="45">
        <f t="shared" si="109"/>
        <v>2.9741741000000008</v>
      </c>
      <c r="BX100" s="45">
        <f t="shared" si="76"/>
        <v>5.0803613999999993</v>
      </c>
      <c r="BY100" s="45">
        <f t="shared" si="77"/>
        <v>4.0196975999999989</v>
      </c>
      <c r="BZ100" s="45">
        <f t="shared" si="78"/>
        <v>2.9741741000000008</v>
      </c>
      <c r="CA100" s="45">
        <f t="shared" si="79"/>
        <v>1.9196386000000007</v>
      </c>
      <c r="CB100" s="45">
        <f t="shared" si="80"/>
        <v>2.9803024000000011</v>
      </c>
      <c r="CC100" s="45">
        <f t="shared" si="81"/>
        <v>4.0258258999999992</v>
      </c>
      <c r="CD100" s="45">
        <f t="shared" si="82"/>
        <v>0.12797590666666672</v>
      </c>
      <c r="CE100" s="45">
        <f t="shared" si="83"/>
        <v>9.9343413333333366E-2</v>
      </c>
      <c r="CF100" s="45">
        <f t="shared" si="84"/>
        <v>8.9462797777777756E-2</v>
      </c>
      <c r="CG100" s="45">
        <f t="shared" ref="CG100:CI101" si="110">$N100+(U100-$T100)*($N100-32)*($T100-205.01)^-1</f>
        <v>85.600023363121323</v>
      </c>
      <c r="CH100" s="45">
        <f t="shared" si="110"/>
        <v>80.929551203425405</v>
      </c>
      <c r="CI100" s="45">
        <f t="shared" si="110"/>
        <v>76.325747058268533</v>
      </c>
      <c r="CJ100" s="45">
        <f t="shared" si="85"/>
        <v>6.6736036796916087</v>
      </c>
      <c r="CK100" s="45">
        <f t="shared" si="86"/>
        <v>5.9380043145395023</v>
      </c>
      <c r="CL100" s="45">
        <f t="shared" si="87"/>
        <v>5.2129051616772939</v>
      </c>
      <c r="CM100" s="45">
        <f t="shared" si="88"/>
        <v>0.32639632030839127</v>
      </c>
      <c r="CN100" s="45">
        <f t="shared" si="89"/>
        <v>1.0619956854604977</v>
      </c>
      <c r="CO100" s="45">
        <f t="shared" si="90"/>
        <v>1.7870948383227061</v>
      </c>
      <c r="CP100" s="45">
        <f t="shared" si="91"/>
        <v>2.1759754687226084E-2</v>
      </c>
      <c r="CQ100" s="45">
        <f t="shared" si="92"/>
        <v>3.539985618201659E-2</v>
      </c>
      <c r="CR100" s="45">
        <f t="shared" si="93"/>
        <v>3.9713218629393469E-2</v>
      </c>
      <c r="CS100" s="45">
        <f t="shared" ref="CS100:CU101" si="111">-1.306+($N100+1.306)*$T100^-1*U100</f>
        <v>85.215648164440552</v>
      </c>
      <c r="CT100" s="45">
        <f t="shared" si="111"/>
        <v>80.212727591531902</v>
      </c>
      <c r="CU100" s="45">
        <f t="shared" si="111"/>
        <v>75.28122052245925</v>
      </c>
      <c r="CV100" s="45">
        <f t="shared" si="94"/>
        <v>6.6130645858993864</v>
      </c>
      <c r="CW100" s="45">
        <f t="shared" si="95"/>
        <v>5.8251045956662741</v>
      </c>
      <c r="CX100" s="45">
        <f t="shared" si="96"/>
        <v>5.0483922322873314</v>
      </c>
      <c r="CY100" s="45">
        <f t="shared" si="97"/>
        <v>0.38693541410061361</v>
      </c>
      <c r="CZ100" s="45">
        <f t="shared" si="98"/>
        <v>1.1748954043337259</v>
      </c>
      <c r="DA100" s="45">
        <f t="shared" si="99"/>
        <v>1.9516077677126686</v>
      </c>
      <c r="DB100" s="45">
        <f t="shared" si="100"/>
        <v>2.5795694273374241E-2</v>
      </c>
      <c r="DC100" s="45">
        <f t="shared" si="101"/>
        <v>3.9163180144457528E-2</v>
      </c>
      <c r="DD100" s="45">
        <f t="shared" si="102"/>
        <v>4.336906150472597E-2</v>
      </c>
    </row>
    <row r="101" spans="1:108" x14ac:dyDescent="0.2">
      <c r="A101" s="81" t="s">
        <v>141</v>
      </c>
      <c r="B101" s="42" t="s">
        <v>244</v>
      </c>
      <c r="C101" s="43" t="s">
        <v>99</v>
      </c>
      <c r="D101" s="49">
        <v>0</v>
      </c>
      <c r="E101" s="43"/>
      <c r="F101" s="42" t="s">
        <v>109</v>
      </c>
      <c r="G101" s="43"/>
      <c r="H101" s="43"/>
      <c r="I101" s="44">
        <v>42264</v>
      </c>
      <c r="J101" s="50">
        <f>I101-BL101</f>
        <v>42118</v>
      </c>
      <c r="K101" s="43" t="s">
        <v>217</v>
      </c>
      <c r="L101" s="43">
        <v>2015</v>
      </c>
      <c r="M101" s="43" t="s">
        <v>294</v>
      </c>
      <c r="N101" s="42">
        <v>79</v>
      </c>
      <c r="O101" s="42">
        <v>5.17</v>
      </c>
      <c r="P101" s="42">
        <v>4.7300000000000004</v>
      </c>
      <c r="Q101" s="9">
        <v>2</v>
      </c>
      <c r="R101" s="9">
        <v>1.41E-3</v>
      </c>
      <c r="S101" s="43"/>
      <c r="T101" s="43">
        <v>597.12199999999996</v>
      </c>
      <c r="U101" s="43">
        <v>556.66499999999996</v>
      </c>
      <c r="V101" s="43">
        <v>532.74900000000002</v>
      </c>
      <c r="W101" s="43">
        <v>518.84400000000005</v>
      </c>
      <c r="X101" s="43">
        <v>131</v>
      </c>
      <c r="Y101" s="43">
        <v>116</v>
      </c>
      <c r="Z101" s="43">
        <v>101</v>
      </c>
      <c r="AA101" s="43">
        <v>2.6668666666666665</v>
      </c>
      <c r="AB101" s="43">
        <v>0.35575189321184109</v>
      </c>
      <c r="AC101" s="43">
        <v>2.6205000000000003</v>
      </c>
      <c r="AD101" s="43">
        <v>0.31436808537675631</v>
      </c>
      <c r="AE101" s="43">
        <v>2.5723555555555557</v>
      </c>
      <c r="AF101" s="43">
        <v>0.29697361036381659</v>
      </c>
      <c r="AG101" s="43">
        <v>2.5604666666666671</v>
      </c>
      <c r="AH101" s="43">
        <v>0.27763623723495429</v>
      </c>
      <c r="AI101" s="43">
        <v>206.75299999999999</v>
      </c>
      <c r="AJ101" s="43">
        <v>112.889</v>
      </c>
      <c r="AK101" s="43">
        <v>225.596</v>
      </c>
      <c r="AL101" s="43">
        <v>112.889</v>
      </c>
      <c r="AM101" s="43"/>
      <c r="AN101" s="43"/>
      <c r="AO101" s="43"/>
      <c r="AP101" s="43">
        <v>93.86399999999999</v>
      </c>
      <c r="AQ101" s="43"/>
      <c r="AR101" s="43"/>
      <c r="AS101" s="43"/>
      <c r="AT101" s="43">
        <v>390.36899999999997</v>
      </c>
      <c r="AU101" s="43">
        <v>146</v>
      </c>
      <c r="AV101" s="43">
        <v>2.6750965517241374</v>
      </c>
      <c r="AW101" s="43">
        <v>0.32517211946859703</v>
      </c>
      <c r="AX101" s="43">
        <v>414.45800000000003</v>
      </c>
      <c r="AY101" s="43">
        <v>2.9002666666666665</v>
      </c>
      <c r="AZ101" s="43">
        <v>0.23895560456365311</v>
      </c>
      <c r="BA101" s="43">
        <v>2.8138666666666676</v>
      </c>
      <c r="BB101" s="43">
        <v>0.30775054086434073</v>
      </c>
      <c r="BC101" s="43">
        <v>2.7260444444444447</v>
      </c>
      <c r="BD101" s="43">
        <v>0.31972409665177598</v>
      </c>
      <c r="BE101" s="43">
        <v>532.74900000000002</v>
      </c>
      <c r="BF101" s="43">
        <v>2.6563333333333334</v>
      </c>
      <c r="BG101" s="43">
        <v>0.24857240010757045</v>
      </c>
      <c r="BH101" s="43">
        <v>2.5343000000000004</v>
      </c>
      <c r="BI101" s="43">
        <v>0.26485183235810433</v>
      </c>
      <c r="BJ101" s="43">
        <v>2.6362000000000005</v>
      </c>
      <c r="BK101" s="43">
        <v>0.30636895463416952</v>
      </c>
      <c r="BL101" s="43">
        <f t="shared" si="75"/>
        <v>146</v>
      </c>
      <c r="BM101" s="43"/>
      <c r="BN101" s="43">
        <v>1</v>
      </c>
      <c r="BO101" s="43">
        <v>0</v>
      </c>
      <c r="BP101" s="43" t="s">
        <v>220</v>
      </c>
      <c r="BQ101" s="43">
        <v>1</v>
      </c>
      <c r="BR101" s="43">
        <v>0</v>
      </c>
      <c r="BS101" s="43" t="s">
        <v>219</v>
      </c>
      <c r="BT101" s="43">
        <v>1</v>
      </c>
      <c r="BU101" s="45">
        <f t="shared" si="109"/>
        <v>3.4926164999999987</v>
      </c>
      <c r="BV101" s="45">
        <f t="shared" si="109"/>
        <v>2.7727449000000011</v>
      </c>
      <c r="BW101" s="45">
        <f t="shared" si="109"/>
        <v>2.3542044000000004</v>
      </c>
      <c r="BX101" s="45">
        <f t="shared" si="76"/>
        <v>3.4926164999999987</v>
      </c>
      <c r="BY101" s="45">
        <f t="shared" si="77"/>
        <v>2.7727449000000011</v>
      </c>
      <c r="BZ101" s="45">
        <f t="shared" si="78"/>
        <v>2.3542044000000004</v>
      </c>
      <c r="CA101" s="45">
        <f t="shared" si="79"/>
        <v>1.6773835000000012</v>
      </c>
      <c r="CB101" s="45">
        <f t="shared" si="80"/>
        <v>2.3972550999999989</v>
      </c>
      <c r="CC101" s="45">
        <f t="shared" si="81"/>
        <v>2.8157955999999995</v>
      </c>
      <c r="CD101" s="45">
        <f t="shared" si="82"/>
        <v>0.11182556666666675</v>
      </c>
      <c r="CE101" s="45">
        <f t="shared" si="83"/>
        <v>7.9908503333333297E-2</v>
      </c>
      <c r="CF101" s="45">
        <f t="shared" si="84"/>
        <v>6.2573235555555551E-2</v>
      </c>
      <c r="CG101" s="45">
        <f t="shared" si="110"/>
        <v>74.150673787081246</v>
      </c>
      <c r="CH101" s="45">
        <f t="shared" si="110"/>
        <v>71.284013241114792</v>
      </c>
      <c r="CI101" s="45">
        <f t="shared" si="110"/>
        <v>69.617308320071828</v>
      </c>
      <c r="CJ101" s="45">
        <f t="shared" si="85"/>
        <v>4.8703311214652958</v>
      </c>
      <c r="CK101" s="45">
        <f t="shared" si="86"/>
        <v>4.4188320854755796</v>
      </c>
      <c r="CL101" s="45">
        <f t="shared" si="87"/>
        <v>4.1563260604113124</v>
      </c>
      <c r="CM101" s="45">
        <f t="shared" si="88"/>
        <v>0.29966887853470414</v>
      </c>
      <c r="CN101" s="45">
        <f t="shared" si="89"/>
        <v>0.75116791452442033</v>
      </c>
      <c r="CO101" s="45">
        <f t="shared" si="90"/>
        <v>1.0136739395886876</v>
      </c>
      <c r="CP101" s="45">
        <f t="shared" si="91"/>
        <v>1.9977925235646943E-2</v>
      </c>
      <c r="CQ101" s="45">
        <f t="shared" si="92"/>
        <v>2.5038930484147345E-2</v>
      </c>
      <c r="CR101" s="45">
        <f t="shared" si="93"/>
        <v>2.2526087546415278E-2</v>
      </c>
      <c r="CS101" s="45">
        <f t="shared" si="111"/>
        <v>73.55900160771165</v>
      </c>
      <c r="CT101" s="45">
        <f t="shared" si="111"/>
        <v>70.342576327785622</v>
      </c>
      <c r="CU101" s="45">
        <f t="shared" si="111"/>
        <v>68.472514715585774</v>
      </c>
      <c r="CV101" s="45">
        <f t="shared" si="94"/>
        <v>4.7771427532145845</v>
      </c>
      <c r="CW101" s="45">
        <f t="shared" si="95"/>
        <v>4.2705557716262357</v>
      </c>
      <c r="CX101" s="45">
        <f t="shared" si="96"/>
        <v>3.9760210677047594</v>
      </c>
      <c r="CY101" s="45">
        <f t="shared" si="97"/>
        <v>0.39285724678541545</v>
      </c>
      <c r="CZ101" s="45">
        <f t="shared" si="98"/>
        <v>0.89944422837376425</v>
      </c>
      <c r="DA101" s="45">
        <f t="shared" si="99"/>
        <v>1.1939789322952405</v>
      </c>
      <c r="DB101" s="45">
        <f t="shared" si="100"/>
        <v>2.6190483119027698E-2</v>
      </c>
      <c r="DC101" s="45">
        <f t="shared" si="101"/>
        <v>2.9981474279125474E-2</v>
      </c>
      <c r="DD101" s="45">
        <f t="shared" si="102"/>
        <v>2.6532865162116455E-2</v>
      </c>
    </row>
    <row r="102" spans="1:108" x14ac:dyDescent="0.2">
      <c r="A102" s="57" t="s">
        <v>144</v>
      </c>
      <c r="B102" s="42" t="s">
        <v>244</v>
      </c>
      <c r="C102" s="43" t="s">
        <v>99</v>
      </c>
      <c r="D102" s="49">
        <v>0</v>
      </c>
      <c r="E102" s="43"/>
      <c r="F102" s="42" t="s">
        <v>109</v>
      </c>
      <c r="G102" s="43"/>
      <c r="H102" s="43"/>
      <c r="I102" s="44">
        <v>42264</v>
      </c>
      <c r="J102" s="50"/>
      <c r="K102" s="43" t="s">
        <v>217</v>
      </c>
      <c r="L102" s="43">
        <v>2015</v>
      </c>
      <c r="M102" s="43" t="s">
        <v>294</v>
      </c>
      <c r="N102" s="42">
        <v>84</v>
      </c>
      <c r="O102" s="42">
        <v>6.04</v>
      </c>
      <c r="P102" s="42">
        <v>5.69</v>
      </c>
      <c r="Q102" s="9">
        <v>2.25</v>
      </c>
      <c r="R102" s="9">
        <v>1.6100000000000001E-3</v>
      </c>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t="s">
        <v>262</v>
      </c>
      <c r="BN102" s="43">
        <v>1</v>
      </c>
      <c r="BO102" s="43">
        <v>0</v>
      </c>
      <c r="BP102" s="43" t="s">
        <v>220</v>
      </c>
      <c r="BQ102" s="43">
        <v>0</v>
      </c>
      <c r="BR102" s="43">
        <v>0</v>
      </c>
      <c r="BS102" s="43" t="s">
        <v>219</v>
      </c>
      <c r="BT102" s="43">
        <v>1</v>
      </c>
    </row>
    <row r="103" spans="1:108" x14ac:dyDescent="0.2">
      <c r="A103" s="81" t="s">
        <v>143</v>
      </c>
      <c r="B103" s="42" t="s">
        <v>244</v>
      </c>
      <c r="C103" s="43" t="s">
        <v>99</v>
      </c>
      <c r="D103" s="49">
        <v>0</v>
      </c>
      <c r="E103" s="43"/>
      <c r="F103" s="42" t="s">
        <v>109</v>
      </c>
      <c r="G103" s="43"/>
      <c r="H103" s="43"/>
      <c r="I103" s="44">
        <v>42264</v>
      </c>
      <c r="J103" s="50">
        <f>I103-BL103</f>
        <v>42107</v>
      </c>
      <c r="K103" s="43" t="s">
        <v>217</v>
      </c>
      <c r="L103" s="43">
        <v>2015</v>
      </c>
      <c r="M103" s="43" t="s">
        <v>294</v>
      </c>
      <c r="N103" s="42">
        <v>83</v>
      </c>
      <c r="O103" s="42">
        <v>5.81</v>
      </c>
      <c r="P103" s="42">
        <v>5.52</v>
      </c>
      <c r="Q103" s="9">
        <v>2.2000000000000002</v>
      </c>
      <c r="R103" s="9">
        <v>1.5100000000000001E-3</v>
      </c>
      <c r="S103" s="43"/>
      <c r="T103" s="43">
        <v>652.66800000000001</v>
      </c>
      <c r="U103" s="43">
        <v>613.61199999999997</v>
      </c>
      <c r="V103" s="43">
        <v>574.72900000000004</v>
      </c>
      <c r="W103" s="43">
        <v>536.62300000000005</v>
      </c>
      <c r="X103" s="43">
        <v>142</v>
      </c>
      <c r="Y103" s="43">
        <v>127</v>
      </c>
      <c r="Z103" s="43">
        <v>112</v>
      </c>
      <c r="AA103" s="43">
        <v>2.6497999999999995</v>
      </c>
      <c r="AB103" s="43">
        <v>0.22539273660498849</v>
      </c>
      <c r="AC103" s="43">
        <v>2.6109333333333336</v>
      </c>
      <c r="AD103" s="43">
        <v>0.22412218547700383</v>
      </c>
      <c r="AE103" s="43">
        <v>2.5807777777777781</v>
      </c>
      <c r="AF103" s="43">
        <v>0.24962962463407565</v>
      </c>
      <c r="AG103" s="43">
        <v>2.4951166666666666</v>
      </c>
      <c r="AH103" s="43">
        <v>0.28898038709278334</v>
      </c>
      <c r="AI103" s="43">
        <v>211.447</v>
      </c>
      <c r="AJ103" s="43">
        <v>111.672</v>
      </c>
      <c r="AK103" s="43">
        <v>232.68</v>
      </c>
      <c r="AL103" s="43">
        <v>111.672</v>
      </c>
      <c r="AM103" s="43"/>
      <c r="AN103" s="43"/>
      <c r="AO103" s="43"/>
      <c r="AP103" s="43">
        <v>99.775000000000006</v>
      </c>
      <c r="AQ103" s="43"/>
      <c r="AR103" s="43"/>
      <c r="AS103" s="43"/>
      <c r="AT103" s="43">
        <v>441.221</v>
      </c>
      <c r="AU103" s="43">
        <v>157</v>
      </c>
      <c r="AV103" s="43">
        <v>2.815076923076925</v>
      </c>
      <c r="AW103" s="43">
        <v>0.4450244000336353</v>
      </c>
      <c r="AX103" s="43">
        <v>478.14800000000002</v>
      </c>
      <c r="AY103" s="43">
        <v>3.3058000000000001</v>
      </c>
      <c r="AZ103" s="43">
        <v>0.18804718252912711</v>
      </c>
      <c r="BA103" s="43">
        <v>2.6109333333333336</v>
      </c>
      <c r="BB103" s="43">
        <v>0.2120743986781824</v>
      </c>
      <c r="BC103" s="43">
        <v>3.2970888888888887</v>
      </c>
      <c r="BD103" s="43">
        <v>0.24915428062860079</v>
      </c>
      <c r="BE103" s="43">
        <v>574.72900000000004</v>
      </c>
      <c r="BF103" s="43">
        <v>2.2871333333333328</v>
      </c>
      <c r="BG103" s="43">
        <v>0.22616993189908796</v>
      </c>
      <c r="BH103" s="43">
        <v>2.602233333333333</v>
      </c>
      <c r="BI103" s="43">
        <v>0.45276504398801642</v>
      </c>
      <c r="BJ103" s="43">
        <v>2.8626444444444443</v>
      </c>
      <c r="BK103" s="43">
        <v>0.53312795477410324</v>
      </c>
      <c r="BL103" s="43">
        <f t="shared" si="75"/>
        <v>157</v>
      </c>
      <c r="BM103" s="43" t="s">
        <v>261</v>
      </c>
      <c r="BN103" s="43">
        <v>1</v>
      </c>
      <c r="BO103" s="43">
        <v>0</v>
      </c>
      <c r="BP103" s="43" t="s">
        <v>220</v>
      </c>
      <c r="BQ103" s="43">
        <v>1</v>
      </c>
      <c r="BR103" s="43">
        <v>0</v>
      </c>
      <c r="BS103" s="43" t="s">
        <v>219</v>
      </c>
      <c r="BT103" s="43">
        <v>1</v>
      </c>
      <c r="BU103" s="45">
        <f t="shared" ref="BU103:BW105" si="112">0.0301*U103-13.263</f>
        <v>5.2067211999999987</v>
      </c>
      <c r="BV103" s="45">
        <f t="shared" si="112"/>
        <v>4.0363428999999993</v>
      </c>
      <c r="BW103" s="45">
        <f t="shared" si="112"/>
        <v>2.8893523000000005</v>
      </c>
      <c r="BX103" s="45">
        <f t="shared" si="76"/>
        <v>5.2067211999999987</v>
      </c>
      <c r="BY103" s="45">
        <f t="shared" si="77"/>
        <v>4.0363428999999993</v>
      </c>
      <c r="BZ103" s="45">
        <f t="shared" si="78"/>
        <v>2.8893523000000005</v>
      </c>
      <c r="CA103" s="45">
        <f t="shared" si="79"/>
        <v>0.60327880000000089</v>
      </c>
      <c r="CB103" s="45">
        <f t="shared" si="80"/>
        <v>1.7736571000000003</v>
      </c>
      <c r="CC103" s="45">
        <f t="shared" si="81"/>
        <v>2.9206476999999991</v>
      </c>
      <c r="CD103" s="45">
        <f t="shared" si="82"/>
        <v>4.0218586666666729E-2</v>
      </c>
      <c r="CE103" s="45">
        <f t="shared" si="83"/>
        <v>5.9121903333333344E-2</v>
      </c>
      <c r="CF103" s="45">
        <f t="shared" si="84"/>
        <v>6.4903282222222206E-2</v>
      </c>
      <c r="CG103" s="45">
        <f t="shared" ref="CG103:CI105" si="113">$N103+(U103-$T103)*($N103-32)*($T103-205.01)^-1</f>
        <v>78.550496137676532</v>
      </c>
      <c r="CH103" s="45">
        <f t="shared" si="113"/>
        <v>74.120701517676451</v>
      </c>
      <c r="CI103" s="45">
        <f t="shared" si="113"/>
        <v>69.779427598747262</v>
      </c>
      <c r="CJ103" s="45">
        <f t="shared" si="85"/>
        <v>5.5633031416840533</v>
      </c>
      <c r="CK103" s="45">
        <f t="shared" si="86"/>
        <v>4.865610489034041</v>
      </c>
      <c r="CL103" s="45">
        <f t="shared" si="87"/>
        <v>4.181859846802694</v>
      </c>
      <c r="CM103" s="45">
        <f t="shared" si="88"/>
        <v>0.24669685831594634</v>
      </c>
      <c r="CN103" s="45">
        <f t="shared" si="89"/>
        <v>0.94438951096595858</v>
      </c>
      <c r="CO103" s="45">
        <f t="shared" si="90"/>
        <v>1.6281401531973057</v>
      </c>
      <c r="CP103" s="45">
        <f t="shared" si="91"/>
        <v>1.6446457221063089E-2</v>
      </c>
      <c r="CQ103" s="45">
        <f t="shared" si="92"/>
        <v>3.147965036553195E-2</v>
      </c>
      <c r="CR103" s="45">
        <f t="shared" si="93"/>
        <v>3.618089229327346E-2</v>
      </c>
      <c r="CS103" s="45">
        <f t="shared" ref="CS103:CU105" si="114">-1.306+($N103+1.306)*$T103^-1*U103</f>
        <v>77.955084153045632</v>
      </c>
      <c r="CT103" s="45">
        <f t="shared" si="114"/>
        <v>72.932514947875489</v>
      </c>
      <c r="CU103" s="45">
        <f t="shared" si="114"/>
        <v>68.010311873724461</v>
      </c>
      <c r="CV103" s="45">
        <f t="shared" si="94"/>
        <v>5.469525754104688</v>
      </c>
      <c r="CW103" s="45">
        <f t="shared" si="95"/>
        <v>4.6784711042903906</v>
      </c>
      <c r="CX103" s="45">
        <f t="shared" si="96"/>
        <v>3.9032241201116031</v>
      </c>
      <c r="CY103" s="45">
        <f t="shared" si="97"/>
        <v>0.34047424589531161</v>
      </c>
      <c r="CZ103" s="45">
        <f t="shared" si="98"/>
        <v>1.131528895709609</v>
      </c>
      <c r="DA103" s="45">
        <f t="shared" si="99"/>
        <v>1.9067758798883965</v>
      </c>
      <c r="DB103" s="45">
        <f t="shared" si="100"/>
        <v>2.2698283059687442E-2</v>
      </c>
      <c r="DC103" s="45">
        <f t="shared" si="101"/>
        <v>3.771762985698697E-2</v>
      </c>
      <c r="DD103" s="45">
        <f t="shared" si="102"/>
        <v>4.2372797330853258E-2</v>
      </c>
    </row>
    <row r="104" spans="1:108" x14ac:dyDescent="0.2">
      <c r="A104" s="81" t="s">
        <v>136</v>
      </c>
      <c r="B104" s="42" t="s">
        <v>244</v>
      </c>
      <c r="C104" s="43" t="s">
        <v>99</v>
      </c>
      <c r="D104" s="49">
        <v>0</v>
      </c>
      <c r="E104" s="43"/>
      <c r="F104" s="42" t="s">
        <v>106</v>
      </c>
      <c r="G104" s="43"/>
      <c r="H104" s="43"/>
      <c r="I104" s="15">
        <v>42268</v>
      </c>
      <c r="J104" s="50">
        <f>I104-BL104</f>
        <v>42115</v>
      </c>
      <c r="K104" s="43" t="s">
        <v>217</v>
      </c>
      <c r="L104" s="43">
        <v>2015</v>
      </c>
      <c r="M104" s="43" t="s">
        <v>294</v>
      </c>
      <c r="N104" s="16">
        <v>75</v>
      </c>
      <c r="O104" s="16">
        <v>5.16</v>
      </c>
      <c r="P104" s="16">
        <v>4.78</v>
      </c>
      <c r="Q104" s="9">
        <v>2.25</v>
      </c>
      <c r="R104" s="9">
        <v>1.6100000000000001E-3</v>
      </c>
      <c r="S104" s="43"/>
      <c r="T104" s="43">
        <v>630.91</v>
      </c>
      <c r="U104" s="43">
        <v>591.36500000000001</v>
      </c>
      <c r="V104" s="43">
        <v>552.84199999999998</v>
      </c>
      <c r="W104" s="43">
        <v>513.221</v>
      </c>
      <c r="X104" s="43">
        <v>138</v>
      </c>
      <c r="Y104" s="43">
        <v>123</v>
      </c>
      <c r="Z104" s="43">
        <v>108</v>
      </c>
      <c r="AA104" s="43">
        <v>2.6800666666666668</v>
      </c>
      <c r="AB104" s="43">
        <v>0.23573061703886455</v>
      </c>
      <c r="AC104" s="43">
        <v>2.6093333333333328</v>
      </c>
      <c r="AD104" s="43">
        <v>0.23511924096352552</v>
      </c>
      <c r="AE104" s="43">
        <v>2.6239111111111106</v>
      </c>
      <c r="AF104" s="43">
        <v>0.23644678646216113</v>
      </c>
      <c r="AG104" s="43">
        <v>2.6270166666666666</v>
      </c>
      <c r="AH104" s="43">
        <v>0.26491274493572131</v>
      </c>
      <c r="AI104" s="43">
        <v>206.06700000000001</v>
      </c>
      <c r="AJ104" s="43">
        <v>108.83499999999999</v>
      </c>
      <c r="AK104" s="43">
        <v>229.63200000000001</v>
      </c>
      <c r="AL104" s="43">
        <v>108.83499999999999</v>
      </c>
      <c r="AM104" s="43"/>
      <c r="AN104" s="43"/>
      <c r="AO104" s="43"/>
      <c r="AP104" s="43">
        <v>97.232000000000014</v>
      </c>
      <c r="AQ104" s="43"/>
      <c r="AR104" s="43"/>
      <c r="AS104" s="43"/>
      <c r="AT104" s="43">
        <v>424.84299999999996</v>
      </c>
      <c r="AU104" s="43">
        <v>153</v>
      </c>
      <c r="AV104" s="43">
        <v>2.7768684210526327</v>
      </c>
      <c r="AW104" s="43">
        <v>0.32458735258746263</v>
      </c>
      <c r="AX104" s="43">
        <v>368.33800000000002</v>
      </c>
      <c r="AY104" s="43">
        <v>2.8666666666666671</v>
      </c>
      <c r="AZ104" s="43">
        <v>0.20050068281560496</v>
      </c>
      <c r="BA104" s="43">
        <v>2.837766666666667</v>
      </c>
      <c r="BB104" s="43">
        <v>0.24809434847881243</v>
      </c>
      <c r="BC104" s="43">
        <v>2.8263555555555557</v>
      </c>
      <c r="BD104" s="43">
        <v>0.24272123512333646</v>
      </c>
      <c r="BE104" s="43">
        <v>436.46600000000001</v>
      </c>
      <c r="BF104" s="43">
        <v>2.8677999999999999</v>
      </c>
      <c r="BG104" s="43">
        <v>0.26494910562488894</v>
      </c>
      <c r="BH104" s="43">
        <v>2.9412333333333325</v>
      </c>
      <c r="BI104" s="43">
        <v>0.29523604622150346</v>
      </c>
      <c r="BJ104" s="43">
        <v>2.9241555555555552</v>
      </c>
      <c r="BK104" s="43">
        <v>0.27527861551819849</v>
      </c>
      <c r="BL104" s="43">
        <f t="shared" si="75"/>
        <v>153</v>
      </c>
      <c r="BM104" s="43"/>
      <c r="BN104" s="43">
        <v>1</v>
      </c>
      <c r="BO104" s="43">
        <v>0</v>
      </c>
      <c r="BP104" s="43" t="s">
        <v>220</v>
      </c>
      <c r="BQ104" s="43">
        <v>1</v>
      </c>
      <c r="BR104" s="43">
        <v>0</v>
      </c>
      <c r="BS104" s="43" t="s">
        <v>219</v>
      </c>
      <c r="BT104" s="43">
        <v>1</v>
      </c>
      <c r="BU104" s="45">
        <f t="shared" si="112"/>
        <v>4.5370864999999991</v>
      </c>
      <c r="BV104" s="45">
        <f t="shared" si="112"/>
        <v>3.3775441999999973</v>
      </c>
      <c r="BW104" s="45">
        <f t="shared" si="112"/>
        <v>2.1849520999999985</v>
      </c>
      <c r="BX104" s="45">
        <f t="shared" si="76"/>
        <v>4.5370864999999991</v>
      </c>
      <c r="BY104" s="45">
        <f t="shared" si="77"/>
        <v>3.3775441999999973</v>
      </c>
      <c r="BZ104" s="45">
        <f t="shared" si="78"/>
        <v>2.1849520999999985</v>
      </c>
      <c r="CA104" s="45">
        <f t="shared" si="79"/>
        <v>0.62291350000000101</v>
      </c>
      <c r="CB104" s="45">
        <f t="shared" si="80"/>
        <v>1.7824558000000028</v>
      </c>
      <c r="CC104" s="45">
        <f t="shared" si="81"/>
        <v>2.9750479000000016</v>
      </c>
      <c r="CD104" s="45">
        <f t="shared" si="82"/>
        <v>4.1527566666666731E-2</v>
      </c>
      <c r="CE104" s="45">
        <f t="shared" si="83"/>
        <v>5.9415193333333428E-2</v>
      </c>
      <c r="CF104" s="45">
        <f t="shared" si="84"/>
        <v>6.6112175555555597E-2</v>
      </c>
      <c r="CG104" s="45">
        <f t="shared" si="113"/>
        <v>71.007431321906552</v>
      </c>
      <c r="CH104" s="45">
        <f t="shared" si="113"/>
        <v>67.118046489786337</v>
      </c>
      <c r="CI104" s="45">
        <f t="shared" si="113"/>
        <v>63.117804648978634</v>
      </c>
      <c r="CJ104" s="45">
        <f t="shared" si="85"/>
        <v>4.3752704332002823</v>
      </c>
      <c r="CK104" s="45">
        <f t="shared" si="86"/>
        <v>3.7626923221413486</v>
      </c>
      <c r="CL104" s="45">
        <f t="shared" si="87"/>
        <v>3.1326542322141355</v>
      </c>
      <c r="CM104" s="45">
        <f t="shared" si="88"/>
        <v>0.78472956679971784</v>
      </c>
      <c r="CN104" s="45">
        <f t="shared" si="89"/>
        <v>1.3973076778586515</v>
      </c>
      <c r="CO104" s="45">
        <f t="shared" si="90"/>
        <v>2.0273457677858646</v>
      </c>
      <c r="CP104" s="45">
        <f t="shared" si="91"/>
        <v>5.2315304453314525E-2</v>
      </c>
      <c r="CQ104" s="45">
        <f t="shared" si="92"/>
        <v>4.6576922595288381E-2</v>
      </c>
      <c r="CR104" s="45">
        <f t="shared" si="93"/>
        <v>4.5052128173019214E-2</v>
      </c>
      <c r="CS104" s="45">
        <f t="shared" si="114"/>
        <v>70.217192991076388</v>
      </c>
      <c r="CT104" s="45">
        <f t="shared" si="114"/>
        <v>65.557992727964375</v>
      </c>
      <c r="CU104" s="45">
        <f t="shared" si="114"/>
        <v>60.765993827962788</v>
      </c>
      <c r="CV104" s="45">
        <f t="shared" si="94"/>
        <v>4.250807896094531</v>
      </c>
      <c r="CW104" s="45">
        <f t="shared" si="95"/>
        <v>3.5169838546543888</v>
      </c>
      <c r="CX104" s="45">
        <f t="shared" si="96"/>
        <v>2.7622440279041394</v>
      </c>
      <c r="CY104" s="45">
        <f t="shared" si="97"/>
        <v>0.90919210390546912</v>
      </c>
      <c r="CZ104" s="45">
        <f t="shared" si="98"/>
        <v>1.6430161453456114</v>
      </c>
      <c r="DA104" s="45">
        <f t="shared" si="99"/>
        <v>2.3977559720958608</v>
      </c>
      <c r="DB104" s="45">
        <f t="shared" si="100"/>
        <v>6.0612806927031276E-2</v>
      </c>
      <c r="DC104" s="45">
        <f t="shared" si="101"/>
        <v>5.4767204844853715E-2</v>
      </c>
      <c r="DD104" s="45">
        <f t="shared" si="102"/>
        <v>5.3283466046574683E-2</v>
      </c>
    </row>
    <row r="105" spans="1:108" x14ac:dyDescent="0.2">
      <c r="A105" s="81" t="s">
        <v>137</v>
      </c>
      <c r="B105" s="42" t="s">
        <v>244</v>
      </c>
      <c r="C105" s="43" t="s">
        <v>99</v>
      </c>
      <c r="D105" s="49">
        <v>0</v>
      </c>
      <c r="E105" s="43"/>
      <c r="F105" s="42" t="s">
        <v>106</v>
      </c>
      <c r="G105" s="43"/>
      <c r="H105" s="43"/>
      <c r="I105" s="15">
        <v>42268</v>
      </c>
      <c r="J105" s="50">
        <f>I105-BL105</f>
        <v>42140</v>
      </c>
      <c r="K105" s="43" t="s">
        <v>217</v>
      </c>
      <c r="L105" s="43">
        <v>2015</v>
      </c>
      <c r="M105" s="43" t="s">
        <v>294</v>
      </c>
      <c r="N105" s="16">
        <v>77</v>
      </c>
      <c r="O105" s="16">
        <v>4.76</v>
      </c>
      <c r="P105" s="16">
        <v>4.38</v>
      </c>
      <c r="Q105" s="9">
        <v>2</v>
      </c>
      <c r="R105" s="9">
        <v>1.25E-3</v>
      </c>
      <c r="S105" s="43"/>
      <c r="T105" s="43">
        <v>578.62900000000002</v>
      </c>
      <c r="U105" s="43">
        <v>535.66200000000003</v>
      </c>
      <c r="V105" s="43">
        <v>493.10700000000003</v>
      </c>
      <c r="W105" s="43">
        <v>453.19200000000001</v>
      </c>
      <c r="X105" s="43">
        <v>113</v>
      </c>
      <c r="Y105" s="43">
        <v>98</v>
      </c>
      <c r="Z105" s="43">
        <v>83</v>
      </c>
      <c r="AA105" s="43">
        <v>2.9202000000000004</v>
      </c>
      <c r="AB105" s="43">
        <v>0.32010694641456022</v>
      </c>
      <c r="AC105" s="43">
        <v>2.8565333333333331</v>
      </c>
      <c r="AD105" s="43">
        <v>0.31999275135468314</v>
      </c>
      <c r="AE105" s="43">
        <v>2.8038888888888893</v>
      </c>
      <c r="AF105" s="43">
        <v>0.3693833449893939</v>
      </c>
      <c r="AG105" s="43">
        <v>2.7962500000000006</v>
      </c>
      <c r="AH105" s="43">
        <v>0.3433939095537934</v>
      </c>
      <c r="AI105" s="43">
        <v>201.41399999999999</v>
      </c>
      <c r="AJ105" s="43">
        <v>115.361</v>
      </c>
      <c r="AK105" s="43">
        <v>218.84700000000001</v>
      </c>
      <c r="AL105" s="43">
        <v>115.361</v>
      </c>
      <c r="AM105" s="43"/>
      <c r="AN105" s="43"/>
      <c r="AO105" s="43"/>
      <c r="AP105" s="43">
        <v>86.052999999999983</v>
      </c>
      <c r="AQ105" s="43"/>
      <c r="AR105" s="43"/>
      <c r="AS105" s="43"/>
      <c r="AT105" s="43">
        <v>377.21500000000003</v>
      </c>
      <c r="AU105" s="43">
        <v>128</v>
      </c>
      <c r="AV105" s="43">
        <v>2.95041732283465</v>
      </c>
      <c r="AW105" s="43">
        <v>0.37980177455019726</v>
      </c>
      <c r="AX105" s="43">
        <v>298.64499999999998</v>
      </c>
      <c r="AY105" s="43">
        <v>3.1724666666666668</v>
      </c>
      <c r="AZ105" s="43">
        <v>0.32248651503737702</v>
      </c>
      <c r="BA105" s="43">
        <v>3.1479999999999992</v>
      </c>
      <c r="BB105" s="43">
        <v>0.29681121365562341</v>
      </c>
      <c r="BC105" s="43"/>
      <c r="BD105" s="43"/>
      <c r="BE105" s="43">
        <v>436.42200000000003</v>
      </c>
      <c r="BF105" s="43">
        <v>2.6849333333333329</v>
      </c>
      <c r="BG105" s="43">
        <v>0.25814792732259617</v>
      </c>
      <c r="BH105" s="43">
        <v>2.8490333333333333</v>
      </c>
      <c r="BI105" s="43">
        <v>0.30118541469166055</v>
      </c>
      <c r="BJ105" s="43">
        <v>2.9814444444444441</v>
      </c>
      <c r="BK105" s="43">
        <v>0.38661641522994816</v>
      </c>
      <c r="BL105" s="43">
        <f t="shared" si="75"/>
        <v>128</v>
      </c>
      <c r="BM105" s="43"/>
      <c r="BN105" s="43">
        <v>1</v>
      </c>
      <c r="BO105" s="43">
        <v>0</v>
      </c>
      <c r="BP105" s="43" t="s">
        <v>220</v>
      </c>
      <c r="BQ105" s="43">
        <v>1</v>
      </c>
      <c r="BR105" s="43">
        <v>0</v>
      </c>
      <c r="BS105" s="43" t="s">
        <v>219</v>
      </c>
      <c r="BT105" s="43">
        <v>1</v>
      </c>
      <c r="BU105" s="45">
        <f t="shared" si="112"/>
        <v>2.8604262000000009</v>
      </c>
      <c r="BV105" s="45">
        <f t="shared" si="112"/>
        <v>1.5795206999999998</v>
      </c>
      <c r="BW105" s="45">
        <f t="shared" si="112"/>
        <v>0.37807920000000017</v>
      </c>
      <c r="BX105" s="45">
        <f t="shared" si="76"/>
        <v>2.8604262000000009</v>
      </c>
      <c r="BY105" s="45">
        <f t="shared" si="77"/>
        <v>1.5795206999999998</v>
      </c>
      <c r="BZ105" s="45" t="str">
        <f t="shared" si="78"/>
        <v>0.4</v>
      </c>
      <c r="CA105" s="45">
        <f t="shared" si="79"/>
        <v>1.8995737999999989</v>
      </c>
      <c r="CB105" s="45">
        <f t="shared" si="80"/>
        <v>3.1804793</v>
      </c>
      <c r="CC105" s="45">
        <f t="shared" si="81"/>
        <v>4.3599999999999994</v>
      </c>
      <c r="CD105" s="45">
        <f t="shared" si="82"/>
        <v>0.12663825333333326</v>
      </c>
      <c r="CE105" s="45">
        <f t="shared" si="83"/>
        <v>0.10601597666666666</v>
      </c>
      <c r="CF105" s="45">
        <f t="shared" si="84"/>
        <v>9.6888888888888872E-2</v>
      </c>
      <c r="CG105" s="45">
        <f t="shared" si="113"/>
        <v>71.824901838503934</v>
      </c>
      <c r="CH105" s="45">
        <f t="shared" si="113"/>
        <v>66.699426421033195</v>
      </c>
      <c r="CI105" s="45">
        <f t="shared" si="113"/>
        <v>61.891921984695635</v>
      </c>
      <c r="CJ105" s="45">
        <f t="shared" si="85"/>
        <v>4.5040220395643695</v>
      </c>
      <c r="CK105" s="45">
        <f t="shared" si="86"/>
        <v>3.6967596613127283</v>
      </c>
      <c r="CL105" s="45">
        <f t="shared" si="87"/>
        <v>2.9395777125895632</v>
      </c>
      <c r="CM105" s="45">
        <f t="shared" si="88"/>
        <v>0.25597796043563026</v>
      </c>
      <c r="CN105" s="45">
        <f t="shared" si="89"/>
        <v>1.0632403386872715</v>
      </c>
      <c r="CO105" s="45">
        <f t="shared" si="90"/>
        <v>1.8204222874104365</v>
      </c>
      <c r="CP105" s="45">
        <f t="shared" si="91"/>
        <v>1.7065197362375349E-2</v>
      </c>
      <c r="CQ105" s="45">
        <f t="shared" si="92"/>
        <v>3.544134462290905E-2</v>
      </c>
      <c r="CR105" s="45">
        <f t="shared" si="93"/>
        <v>4.0453828609120814E-2</v>
      </c>
      <c r="CS105" s="45">
        <f t="shared" si="114"/>
        <v>71.185265684920736</v>
      </c>
      <c r="CT105" s="45">
        <f t="shared" si="114"/>
        <v>65.42628742769547</v>
      </c>
      <c r="CU105" s="45">
        <f t="shared" si="114"/>
        <v>60.024580997495804</v>
      </c>
      <c r="CV105" s="45">
        <f t="shared" si="94"/>
        <v>4.4032793453750161</v>
      </c>
      <c r="CW105" s="45">
        <f t="shared" si="95"/>
        <v>3.4962402698620361</v>
      </c>
      <c r="CX105" s="45">
        <f t="shared" si="96"/>
        <v>2.6454715071055892</v>
      </c>
      <c r="CY105" s="45">
        <f t="shared" si="97"/>
        <v>0.3567206546249837</v>
      </c>
      <c r="CZ105" s="45">
        <f t="shared" si="98"/>
        <v>1.2637597301379637</v>
      </c>
      <c r="DA105" s="45">
        <f t="shared" si="99"/>
        <v>2.1145284928944106</v>
      </c>
      <c r="DB105" s="45">
        <f t="shared" si="100"/>
        <v>2.3781376974998915E-2</v>
      </c>
      <c r="DC105" s="45">
        <f t="shared" si="101"/>
        <v>4.2125324337932125E-2</v>
      </c>
      <c r="DD105" s="45">
        <f t="shared" si="102"/>
        <v>4.6989522064320235E-2</v>
      </c>
    </row>
    <row r="106" spans="1:108" x14ac:dyDescent="0.2">
      <c r="A106" s="57" t="s">
        <v>138</v>
      </c>
      <c r="B106" s="42" t="s">
        <v>244</v>
      </c>
      <c r="C106" s="43" t="s">
        <v>99</v>
      </c>
      <c r="D106" s="49">
        <v>0</v>
      </c>
      <c r="E106" s="43"/>
      <c r="F106" s="42" t="s">
        <v>106</v>
      </c>
      <c r="G106" s="43"/>
      <c r="H106" s="43"/>
      <c r="I106" s="15">
        <v>42268</v>
      </c>
      <c r="J106" s="50"/>
      <c r="K106" s="43" t="s">
        <v>217</v>
      </c>
      <c r="L106" s="43">
        <v>2015</v>
      </c>
      <c r="M106" s="43" t="s">
        <v>294</v>
      </c>
      <c r="N106" s="16">
        <v>82</v>
      </c>
      <c r="O106" s="16">
        <v>5.74</v>
      </c>
      <c r="P106" s="16">
        <v>5.35</v>
      </c>
      <c r="Q106" s="9">
        <v>2.15</v>
      </c>
      <c r="R106" s="9">
        <v>1.49E-3</v>
      </c>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t="s">
        <v>241</v>
      </c>
      <c r="BN106" s="43">
        <v>1</v>
      </c>
      <c r="BO106" s="43">
        <v>0</v>
      </c>
      <c r="BP106" s="43" t="s">
        <v>220</v>
      </c>
      <c r="BQ106" s="43">
        <v>0</v>
      </c>
      <c r="BR106" s="43">
        <v>0</v>
      </c>
      <c r="BS106" s="43" t="s">
        <v>219</v>
      </c>
      <c r="BT106" s="43">
        <v>1</v>
      </c>
    </row>
    <row r="107" spans="1:108" x14ac:dyDescent="0.2">
      <c r="A107" s="57" t="s">
        <v>139</v>
      </c>
      <c r="B107" s="42" t="s">
        <v>244</v>
      </c>
      <c r="C107" s="43" t="s">
        <v>99</v>
      </c>
      <c r="D107" s="49">
        <v>0</v>
      </c>
      <c r="E107" s="43"/>
      <c r="F107" s="42" t="s">
        <v>106</v>
      </c>
      <c r="G107" s="43"/>
      <c r="H107" s="57" t="s">
        <v>245</v>
      </c>
      <c r="I107" s="15">
        <v>42268</v>
      </c>
      <c r="J107" s="50"/>
      <c r="K107" s="43" t="s">
        <v>217</v>
      </c>
      <c r="L107" s="43">
        <v>2015</v>
      </c>
      <c r="M107" s="43" t="s">
        <v>294</v>
      </c>
      <c r="N107" s="16">
        <v>98</v>
      </c>
      <c r="O107" s="16">
        <v>10.58</v>
      </c>
      <c r="P107" s="16">
        <v>9.64</v>
      </c>
      <c r="Q107" s="9">
        <v>2.8</v>
      </c>
      <c r="R107" s="9">
        <v>2.4299999999999999E-3</v>
      </c>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t="s">
        <v>263</v>
      </c>
      <c r="BN107" s="43">
        <v>1</v>
      </c>
      <c r="BO107" s="43">
        <v>0</v>
      </c>
      <c r="BP107" s="43" t="s">
        <v>220</v>
      </c>
      <c r="BQ107" s="43">
        <v>0</v>
      </c>
      <c r="BR107" s="43">
        <v>0</v>
      </c>
      <c r="BS107" s="43" t="s">
        <v>219</v>
      </c>
      <c r="BT107" s="43">
        <v>1</v>
      </c>
    </row>
    <row r="108" spans="1:108" x14ac:dyDescent="0.2">
      <c r="A108" s="81" t="s">
        <v>135</v>
      </c>
      <c r="B108" s="42" t="s">
        <v>244</v>
      </c>
      <c r="C108" s="43" t="s">
        <v>99</v>
      </c>
      <c r="D108" s="49">
        <v>0</v>
      </c>
      <c r="E108" s="43"/>
      <c r="F108" s="42" t="s">
        <v>106</v>
      </c>
      <c r="G108" s="43"/>
      <c r="H108" s="43"/>
      <c r="I108" s="15">
        <v>42268</v>
      </c>
      <c r="J108" s="50">
        <f t="shared" ref="J108:J123" si="115">I108-BL108</f>
        <v>42153</v>
      </c>
      <c r="K108" s="43" t="s">
        <v>217</v>
      </c>
      <c r="L108" s="43">
        <v>2015</v>
      </c>
      <c r="M108" s="43" t="s">
        <v>294</v>
      </c>
      <c r="N108" s="16">
        <v>73</v>
      </c>
      <c r="O108" s="16">
        <v>4.1100000000000003</v>
      </c>
      <c r="P108" s="16">
        <v>3.8</v>
      </c>
      <c r="Q108" s="9">
        <v>2</v>
      </c>
      <c r="R108" s="9">
        <v>1.24E-3</v>
      </c>
      <c r="S108" s="43"/>
      <c r="T108" s="43">
        <v>550.25099999999998</v>
      </c>
      <c r="U108" s="43">
        <v>508.012</v>
      </c>
      <c r="V108" s="43">
        <v>467.66800000000001</v>
      </c>
      <c r="W108" s="43">
        <v>436.04500000000002</v>
      </c>
      <c r="X108" s="43">
        <v>100</v>
      </c>
      <c r="Y108" s="43">
        <v>85</v>
      </c>
      <c r="Z108" s="43">
        <v>70</v>
      </c>
      <c r="AA108" s="43">
        <v>2.8475999999999999</v>
      </c>
      <c r="AB108" s="43">
        <v>0.30455231781372455</v>
      </c>
      <c r="AC108" s="43">
        <v>2.7596333333333343</v>
      </c>
      <c r="AD108" s="43">
        <v>0.36485920603690492</v>
      </c>
      <c r="AE108" s="43">
        <v>2.7255952380952384</v>
      </c>
      <c r="AF108" s="43">
        <v>0.36323177170612381</v>
      </c>
      <c r="AG108" s="43">
        <v>2.8956999999999997</v>
      </c>
      <c r="AH108" s="43">
        <v>0.47521753448788917</v>
      </c>
      <c r="AI108" s="43">
        <v>206.51900000000001</v>
      </c>
      <c r="AJ108" s="43">
        <v>114.54600000000001</v>
      </c>
      <c r="AK108" s="43">
        <v>226.58799999999999</v>
      </c>
      <c r="AL108" s="43">
        <v>114.54600000000001</v>
      </c>
      <c r="AM108" s="43"/>
      <c r="AN108" s="43"/>
      <c r="AO108" s="43"/>
      <c r="AP108" s="43">
        <v>91.972999999999999</v>
      </c>
      <c r="AQ108" s="43"/>
      <c r="AR108" s="43"/>
      <c r="AS108" s="43"/>
      <c r="AT108" s="43">
        <v>343.73199999999997</v>
      </c>
      <c r="AU108" s="43">
        <v>115</v>
      </c>
      <c r="AV108" s="43">
        <v>2.9921403508771918</v>
      </c>
      <c r="AW108" s="43">
        <v>0.42429804346100564</v>
      </c>
      <c r="AX108" s="43">
        <v>263.27199999999999</v>
      </c>
      <c r="AY108" s="43">
        <v>3.147933333333333</v>
      </c>
      <c r="AZ108" s="43">
        <v>0.31916240081694786</v>
      </c>
      <c r="BA108" s="43">
        <v>3.1267647058823531</v>
      </c>
      <c r="BB108" s="43">
        <v>0.30553304432822087</v>
      </c>
      <c r="BC108" s="43"/>
      <c r="BD108" s="43"/>
      <c r="BE108" s="43">
        <v>436.04500000000002</v>
      </c>
      <c r="BF108" s="43">
        <v>3.3560666666666665</v>
      </c>
      <c r="BG108" s="43">
        <v>0.46689666441097971</v>
      </c>
      <c r="BH108" s="43">
        <v>3.2296666666666667</v>
      </c>
      <c r="BI108" s="43">
        <v>0.41646081351719472</v>
      </c>
      <c r="BJ108" s="43">
        <v>3.1444666666666663</v>
      </c>
      <c r="BK108" s="43">
        <v>0.41798257901931385</v>
      </c>
      <c r="BL108" s="43">
        <f t="shared" si="75"/>
        <v>115</v>
      </c>
      <c r="BM108" s="43"/>
      <c r="BN108" s="43">
        <v>1</v>
      </c>
      <c r="BO108" s="43">
        <v>0</v>
      </c>
      <c r="BP108" s="43" t="s">
        <v>220</v>
      </c>
      <c r="BQ108" s="43">
        <v>1</v>
      </c>
      <c r="BR108" s="43">
        <v>0</v>
      </c>
      <c r="BS108" s="43" t="s">
        <v>219</v>
      </c>
      <c r="BT108" s="43">
        <v>1</v>
      </c>
      <c r="BU108" s="45">
        <f t="shared" ref="BU108:BU123" si="116">0.0301*U108-13.263</f>
        <v>2.0281611999999996</v>
      </c>
      <c r="BV108" s="45">
        <f t="shared" ref="BV108:BV123" si="117">0.0301*V108-13.263</f>
        <v>0.81380680000000005</v>
      </c>
      <c r="BW108" s="45">
        <f t="shared" ref="BW108:BW123" si="118">0.0301*W108-13.263</f>
        <v>-0.13804550000000049</v>
      </c>
      <c r="BX108" s="45">
        <f t="shared" si="76"/>
        <v>2.0281611999999996</v>
      </c>
      <c r="BY108" s="45">
        <f t="shared" si="77"/>
        <v>0.81380680000000005</v>
      </c>
      <c r="BZ108" s="45" t="str">
        <f t="shared" si="78"/>
        <v>0.4</v>
      </c>
      <c r="CA108" s="45">
        <f t="shared" si="79"/>
        <v>2.0818388000000008</v>
      </c>
      <c r="CB108" s="45">
        <f t="shared" si="80"/>
        <v>3.2961932000000003</v>
      </c>
      <c r="CC108" s="45">
        <f t="shared" si="81"/>
        <v>3.7100000000000004</v>
      </c>
      <c r="CD108" s="45">
        <f t="shared" si="82"/>
        <v>0.13878925333333339</v>
      </c>
      <c r="CE108" s="45">
        <f t="shared" si="83"/>
        <v>0.10987310666666668</v>
      </c>
      <c r="CF108" s="45">
        <f t="shared" si="84"/>
        <v>8.2444444444444459E-2</v>
      </c>
      <c r="CG108" s="45">
        <f t="shared" ref="CG108:CG123" si="119">$N108+(U108-$T108)*($N108-32)*($T108-205.01)^-1</f>
        <v>67.983796825985323</v>
      </c>
      <c r="CH108" s="45">
        <f t="shared" ref="CH108:CH123" si="120">$N108+(V108-$T108)*($N108-32)*($T108-205.01)^-1</f>
        <v>63.192639344689653</v>
      </c>
      <c r="CI108" s="45">
        <f t="shared" ref="CI108:CI123" si="121">$N108+(W108-$T108)*($N108-32)*($T108-205.01)^-1</f>
        <v>59.437167080387326</v>
      </c>
      <c r="CJ108" s="45">
        <f t="shared" si="85"/>
        <v>3.8990480000926881</v>
      </c>
      <c r="CK108" s="45">
        <f t="shared" si="86"/>
        <v>3.14444069678862</v>
      </c>
      <c r="CL108" s="45">
        <f t="shared" si="87"/>
        <v>2.5529538151610049</v>
      </c>
      <c r="CM108" s="45">
        <f t="shared" si="88"/>
        <v>0.21095199990731217</v>
      </c>
      <c r="CN108" s="45">
        <f t="shared" si="89"/>
        <v>0.96555930321138028</v>
      </c>
      <c r="CO108" s="45">
        <f t="shared" si="90"/>
        <v>1.5570461848389954</v>
      </c>
      <c r="CP108" s="45">
        <f t="shared" si="91"/>
        <v>1.4063466660487477E-2</v>
      </c>
      <c r="CQ108" s="45">
        <f t="shared" si="92"/>
        <v>3.2185310107046013E-2</v>
      </c>
      <c r="CR108" s="45">
        <f t="shared" si="93"/>
        <v>3.4601026329755452E-2</v>
      </c>
      <c r="CS108" s="45">
        <f t="shared" ref="CS108:CS123" si="122">-1.306+($N108+1.306)*$T108^-1*U108</f>
        <v>67.296037382939787</v>
      </c>
      <c r="CT108" s="45">
        <f t="shared" ref="CT108:CT123" si="123">-1.306+($N108+1.306)*$T108^-1*V108</f>
        <v>61.847975927349523</v>
      </c>
      <c r="CU108" s="45">
        <f t="shared" ref="CU108:CU123" si="124">-1.306+($N108+1.306)*$T108^-1*W108</f>
        <v>57.577599975284009</v>
      </c>
      <c r="CV108" s="45">
        <f t="shared" si="94"/>
        <v>3.790725887813017</v>
      </c>
      <c r="CW108" s="45">
        <f t="shared" si="95"/>
        <v>2.9326562085575505</v>
      </c>
      <c r="CX108" s="45">
        <f t="shared" si="96"/>
        <v>2.2600719961072313</v>
      </c>
      <c r="CY108" s="45">
        <f t="shared" si="97"/>
        <v>0.31927411218698332</v>
      </c>
      <c r="CZ108" s="45">
        <f t="shared" si="98"/>
        <v>1.1773437914424498</v>
      </c>
      <c r="DA108" s="45">
        <f t="shared" si="99"/>
        <v>1.849928003892769</v>
      </c>
      <c r="DB108" s="45">
        <f t="shared" si="100"/>
        <v>2.1284940812465555E-2</v>
      </c>
      <c r="DC108" s="45">
        <f t="shared" si="101"/>
        <v>3.9244793048081664E-2</v>
      </c>
      <c r="DD108" s="45">
        <f t="shared" si="102"/>
        <v>4.1109511197617091E-2</v>
      </c>
    </row>
    <row r="109" spans="1:108" x14ac:dyDescent="0.2">
      <c r="A109" s="81" t="s">
        <v>134</v>
      </c>
      <c r="B109" s="42" t="s">
        <v>244</v>
      </c>
      <c r="C109" s="43" t="s">
        <v>99</v>
      </c>
      <c r="D109" s="49">
        <v>0</v>
      </c>
      <c r="E109" s="43"/>
      <c r="F109" s="42" t="s">
        <v>106</v>
      </c>
      <c r="G109" s="43"/>
      <c r="H109" s="43"/>
      <c r="I109" s="15">
        <v>42268</v>
      </c>
      <c r="J109" s="50">
        <f t="shared" si="115"/>
        <v>42136</v>
      </c>
      <c r="K109" s="43" t="s">
        <v>217</v>
      </c>
      <c r="L109" s="43">
        <v>2015</v>
      </c>
      <c r="M109" s="43" t="s">
        <v>294</v>
      </c>
      <c r="N109" s="16">
        <v>64</v>
      </c>
      <c r="O109" s="16">
        <v>3.12</v>
      </c>
      <c r="P109" s="16">
        <v>2.83</v>
      </c>
      <c r="Q109" s="9">
        <v>1.95</v>
      </c>
      <c r="R109" s="9">
        <v>1.2899999999999999E-3</v>
      </c>
      <c r="S109" s="43"/>
      <c r="T109" s="43">
        <v>593.452</v>
      </c>
      <c r="U109" s="43">
        <v>555.58100000000002</v>
      </c>
      <c r="V109" s="43">
        <v>515.06799999999998</v>
      </c>
      <c r="W109" s="43">
        <v>474.30200000000002</v>
      </c>
      <c r="X109" s="43">
        <v>117</v>
      </c>
      <c r="Y109" s="43">
        <v>102</v>
      </c>
      <c r="Z109" s="43">
        <v>87</v>
      </c>
      <c r="AA109" s="43">
        <v>2.5548666666666668</v>
      </c>
      <c r="AB109" s="43">
        <v>0.24133020255796137</v>
      </c>
      <c r="AC109" s="43">
        <v>2.6011333333333329</v>
      </c>
      <c r="AD109" s="43">
        <v>0.26765401410098777</v>
      </c>
      <c r="AE109" s="43">
        <v>2.6444444444444439</v>
      </c>
      <c r="AF109" s="43">
        <v>0.37183828080324127</v>
      </c>
      <c r="AG109" s="43">
        <v>2.6446999999999998</v>
      </c>
      <c r="AH109" s="43">
        <v>0.34464736583886046</v>
      </c>
      <c r="AI109" s="43">
        <v>211.393</v>
      </c>
      <c r="AJ109" s="43">
        <v>108.32299999999999</v>
      </c>
      <c r="AK109" s="43">
        <v>230.92</v>
      </c>
      <c r="AL109" s="43">
        <v>108.32299999999999</v>
      </c>
      <c r="AM109" s="43"/>
      <c r="AN109" s="43"/>
      <c r="AO109" s="43"/>
      <c r="AP109" s="43">
        <v>103.07000000000001</v>
      </c>
      <c r="AQ109" s="43"/>
      <c r="AR109" s="43"/>
      <c r="AS109" s="43"/>
      <c r="AT109" s="43">
        <v>382.05899999999997</v>
      </c>
      <c r="AU109" s="43">
        <v>132</v>
      </c>
      <c r="AV109" s="43">
        <v>2.8921221374045798</v>
      </c>
      <c r="AW109" s="43">
        <v>0.40326671881791437</v>
      </c>
      <c r="AX109" s="43">
        <v>319.19400000000002</v>
      </c>
      <c r="AY109" s="43">
        <v>2.9442000000000004</v>
      </c>
      <c r="AZ109" s="43">
        <v>0.21526236483483521</v>
      </c>
      <c r="BA109" s="43">
        <v>3.0641333333333338</v>
      </c>
      <c r="BB109" s="43">
        <v>0.32632084204662704</v>
      </c>
      <c r="BC109" s="43"/>
      <c r="BD109" s="43"/>
      <c r="BE109" s="43">
        <v>436.96</v>
      </c>
      <c r="BF109" s="43">
        <v>3.0833999999999997</v>
      </c>
      <c r="BG109" s="43">
        <v>0.28718530603079262</v>
      </c>
      <c r="BH109" s="43">
        <v>3.122033333333333</v>
      </c>
      <c r="BI109" s="43">
        <v>0.30423975157231115</v>
      </c>
      <c r="BJ109" s="43">
        <v>3.0756222222222207</v>
      </c>
      <c r="BK109" s="43">
        <v>0.3372173758658783</v>
      </c>
      <c r="BL109" s="43">
        <f t="shared" si="75"/>
        <v>132</v>
      </c>
      <c r="BM109" s="43"/>
      <c r="BN109" s="43">
        <v>1</v>
      </c>
      <c r="BO109" s="43">
        <v>0</v>
      </c>
      <c r="BP109" s="43" t="s">
        <v>220</v>
      </c>
      <c r="BQ109" s="43">
        <v>1</v>
      </c>
      <c r="BR109" s="43">
        <v>0</v>
      </c>
      <c r="BS109" s="43" t="s">
        <v>219</v>
      </c>
      <c r="BT109" s="43">
        <v>1</v>
      </c>
      <c r="BU109" s="45">
        <f t="shared" si="116"/>
        <v>3.4599880999999986</v>
      </c>
      <c r="BV109" s="45">
        <f t="shared" si="117"/>
        <v>2.2405467999999988</v>
      </c>
      <c r="BW109" s="45">
        <f t="shared" si="118"/>
        <v>1.0134901999999997</v>
      </c>
      <c r="BX109" s="45">
        <f t="shared" si="76"/>
        <v>3.4599880999999986</v>
      </c>
      <c r="BY109" s="45">
        <f t="shared" si="77"/>
        <v>2.2405467999999988</v>
      </c>
      <c r="BZ109" s="45">
        <f t="shared" si="78"/>
        <v>1.0134901999999997</v>
      </c>
      <c r="CA109" s="45">
        <f t="shared" si="79"/>
        <v>-0.33998809999999846</v>
      </c>
      <c r="CB109" s="45">
        <f t="shared" si="80"/>
        <v>0.87945320000000127</v>
      </c>
      <c r="CC109" s="45">
        <f t="shared" si="81"/>
        <v>2.1065098000000004</v>
      </c>
      <c r="CD109" s="45">
        <f t="shared" si="82"/>
        <v>-2.2665873333333232E-2</v>
      </c>
      <c r="CE109" s="45">
        <f t="shared" si="83"/>
        <v>2.9315106666666708E-2</v>
      </c>
      <c r="CF109" s="45">
        <f t="shared" si="84"/>
        <v>4.6811328888888899E-2</v>
      </c>
      <c r="CG109" s="45">
        <f t="shared" si="119"/>
        <v>60.880172586898432</v>
      </c>
      <c r="CH109" s="45">
        <f t="shared" si="120"/>
        <v>57.542696206898327</v>
      </c>
      <c r="CI109" s="45">
        <f t="shared" si="121"/>
        <v>54.184377590476828</v>
      </c>
      <c r="CJ109" s="45">
        <f t="shared" si="85"/>
        <v>2.7802271824365041</v>
      </c>
      <c r="CK109" s="45">
        <f t="shared" si="86"/>
        <v>2.2545746525864869</v>
      </c>
      <c r="CL109" s="45">
        <f t="shared" si="87"/>
        <v>1.7256394705001012</v>
      </c>
      <c r="CM109" s="45">
        <f t="shared" si="88"/>
        <v>0.33977281756349598</v>
      </c>
      <c r="CN109" s="45">
        <f t="shared" si="89"/>
        <v>0.86542534741351318</v>
      </c>
      <c r="CO109" s="45">
        <f t="shared" si="90"/>
        <v>1.3943605294998989</v>
      </c>
      <c r="CP109" s="45">
        <f t="shared" si="91"/>
        <v>2.2651521170899733E-2</v>
      </c>
      <c r="CQ109" s="45">
        <f t="shared" si="92"/>
        <v>2.884751158045044E-2</v>
      </c>
      <c r="CR109" s="45">
        <f t="shared" si="93"/>
        <v>3.0985789544442196E-2</v>
      </c>
      <c r="CS109" s="45">
        <f t="shared" si="122"/>
        <v>59.832512947972205</v>
      </c>
      <c r="CT109" s="45">
        <f t="shared" si="123"/>
        <v>55.374288899523464</v>
      </c>
      <c r="CU109" s="45">
        <f t="shared" si="124"/>
        <v>50.888223647405354</v>
      </c>
      <c r="CV109" s="45">
        <f t="shared" si="94"/>
        <v>2.6152207893056234</v>
      </c>
      <c r="CW109" s="45">
        <f t="shared" si="95"/>
        <v>1.9130505016749462</v>
      </c>
      <c r="CX109" s="45">
        <f t="shared" si="96"/>
        <v>1.2064952244663436</v>
      </c>
      <c r="CY109" s="45">
        <f t="shared" si="97"/>
        <v>0.5047792106943767</v>
      </c>
      <c r="CZ109" s="45">
        <f t="shared" si="98"/>
        <v>1.2069494983250539</v>
      </c>
      <c r="DA109" s="45">
        <f t="shared" si="99"/>
        <v>1.9135047755336565</v>
      </c>
      <c r="DB109" s="45">
        <f t="shared" si="100"/>
        <v>3.3651947379625111E-2</v>
      </c>
      <c r="DC109" s="45">
        <f t="shared" si="101"/>
        <v>4.0231649944168467E-2</v>
      </c>
      <c r="DD109" s="45">
        <f t="shared" si="102"/>
        <v>4.2522328345192366E-2</v>
      </c>
    </row>
    <row r="110" spans="1:108" x14ac:dyDescent="0.2">
      <c r="A110" s="81" t="s">
        <v>124</v>
      </c>
      <c r="B110" s="42" t="s">
        <v>244</v>
      </c>
      <c r="C110" s="43" t="s">
        <v>99</v>
      </c>
      <c r="D110" s="49">
        <v>0</v>
      </c>
      <c r="E110" s="43"/>
      <c r="F110" s="42" t="s">
        <v>103</v>
      </c>
      <c r="G110" s="43"/>
      <c r="H110" s="43"/>
      <c r="I110" s="44">
        <v>42269</v>
      </c>
      <c r="J110" s="50">
        <f t="shared" si="115"/>
        <v>42155</v>
      </c>
      <c r="K110" s="43" t="s">
        <v>217</v>
      </c>
      <c r="L110" s="43">
        <v>2015</v>
      </c>
      <c r="M110" s="43" t="s">
        <v>294</v>
      </c>
      <c r="N110" s="42">
        <v>58</v>
      </c>
      <c r="O110" s="42">
        <v>2.42</v>
      </c>
      <c r="P110" s="42">
        <v>2.17</v>
      </c>
      <c r="Q110" s="9">
        <v>1.8</v>
      </c>
      <c r="R110" s="9">
        <v>1.06E-3</v>
      </c>
      <c r="S110" s="43"/>
      <c r="T110" s="43">
        <v>552.23099999999999</v>
      </c>
      <c r="U110" s="43">
        <v>501.827</v>
      </c>
      <c r="V110" s="43">
        <v>452.714</v>
      </c>
      <c r="W110" s="43">
        <v>426.00799999999998</v>
      </c>
      <c r="X110" s="43">
        <v>99</v>
      </c>
      <c r="Y110" s="43">
        <v>84</v>
      </c>
      <c r="Z110" s="43">
        <v>69</v>
      </c>
      <c r="AA110" s="43">
        <v>3.3252000000000002</v>
      </c>
      <c r="AB110" s="43">
        <v>0.36831647882144752</v>
      </c>
      <c r="AC110" s="43">
        <v>3.2764000000000006</v>
      </c>
      <c r="AD110" s="43">
        <v>0.3224302758095472</v>
      </c>
      <c r="AE110" s="43">
        <v>3.1263500000000009</v>
      </c>
      <c r="AF110" s="43">
        <v>0.41841872966363125</v>
      </c>
      <c r="AG110" s="43">
        <v>3.0724500000000008</v>
      </c>
      <c r="AH110" s="43">
        <v>0.37237480776446558</v>
      </c>
      <c r="AI110" s="43">
        <v>206.58199999999999</v>
      </c>
      <c r="AJ110" s="43">
        <v>112.976</v>
      </c>
      <c r="AK110" s="43">
        <v>224.92400000000001</v>
      </c>
      <c r="AL110" s="43">
        <v>112.976</v>
      </c>
      <c r="AM110" s="43"/>
      <c r="AN110" s="43"/>
      <c r="AO110" s="43"/>
      <c r="AP110" s="43">
        <v>93.605999999999995</v>
      </c>
      <c r="AQ110" s="43"/>
      <c r="AR110" s="43"/>
      <c r="AS110" s="43"/>
      <c r="AT110" s="43">
        <v>345.649</v>
      </c>
      <c r="AU110" s="43">
        <v>114</v>
      </c>
      <c r="AV110" s="43">
        <v>3.0225486725663715</v>
      </c>
      <c r="AW110" s="43">
        <v>0.31746712403329608</v>
      </c>
      <c r="AX110" s="43">
        <v>272.66500000000002</v>
      </c>
      <c r="AY110" s="43">
        <v>2.9699333333333331</v>
      </c>
      <c r="AZ110" s="43">
        <v>0.20086721508309441</v>
      </c>
      <c r="BA110" s="43">
        <v>2.9891904761904762</v>
      </c>
      <c r="BB110" s="43">
        <v>0.18471291753627278</v>
      </c>
      <c r="BC110" s="43"/>
      <c r="BD110" s="43"/>
      <c r="BE110" s="43">
        <v>426.00799999999998</v>
      </c>
      <c r="BF110" s="43">
        <v>2.9756000000000005</v>
      </c>
      <c r="BG110" s="43">
        <v>0.2258611457131508</v>
      </c>
      <c r="BH110" s="43">
        <v>2.9281999999999999</v>
      </c>
      <c r="BI110" s="43">
        <v>0.22090010224627279</v>
      </c>
      <c r="BJ110" s="43">
        <v>2.9505111111111111</v>
      </c>
      <c r="BK110" s="43">
        <v>0.26134943711978464</v>
      </c>
      <c r="BL110" s="43">
        <f t="shared" si="75"/>
        <v>114</v>
      </c>
      <c r="BM110" s="43"/>
      <c r="BN110" s="43">
        <v>1</v>
      </c>
      <c r="BO110" s="43">
        <v>0</v>
      </c>
      <c r="BP110" s="43" t="s">
        <v>220</v>
      </c>
      <c r="BQ110" s="43">
        <v>1</v>
      </c>
      <c r="BR110" s="43">
        <v>0</v>
      </c>
      <c r="BS110" s="43" t="s">
        <v>219</v>
      </c>
      <c r="BT110" s="43">
        <v>1</v>
      </c>
      <c r="BU110" s="45">
        <f t="shared" si="116"/>
        <v>1.8419926999999987</v>
      </c>
      <c r="BV110" s="45">
        <f t="shared" si="117"/>
        <v>0.36369139999999867</v>
      </c>
      <c r="BW110" s="45">
        <f t="shared" si="118"/>
        <v>-0.44015920000000186</v>
      </c>
      <c r="BX110" s="45">
        <f t="shared" si="76"/>
        <v>1.8419926999999987</v>
      </c>
      <c r="BY110" s="45" t="str">
        <f t="shared" si="77"/>
        <v>0.4</v>
      </c>
      <c r="BZ110" s="45" t="str">
        <f t="shared" si="78"/>
        <v>0.4</v>
      </c>
      <c r="CA110" s="45">
        <f t="shared" si="79"/>
        <v>0.57800730000000122</v>
      </c>
      <c r="CB110" s="45">
        <f t="shared" si="80"/>
        <v>2.02</v>
      </c>
      <c r="CC110" s="45">
        <f t="shared" si="81"/>
        <v>2.02</v>
      </c>
      <c r="CD110" s="45">
        <f t="shared" si="82"/>
        <v>3.853382000000008E-2</v>
      </c>
      <c r="CE110" s="45">
        <f t="shared" si="83"/>
        <v>6.7333333333333328E-2</v>
      </c>
      <c r="CF110" s="45">
        <f t="shared" si="84"/>
        <v>4.4888888888888888E-2</v>
      </c>
      <c r="CG110" s="45">
        <f t="shared" si="119"/>
        <v>54.225735194587884</v>
      </c>
      <c r="CH110" s="45">
        <f t="shared" si="120"/>
        <v>50.548140809455646</v>
      </c>
      <c r="CI110" s="45">
        <f t="shared" si="121"/>
        <v>48.548388490327483</v>
      </c>
      <c r="CJ110" s="45">
        <f t="shared" si="85"/>
        <v>1.7321532931475927</v>
      </c>
      <c r="CK110" s="45">
        <f t="shared" si="86"/>
        <v>1.1529321774892649</v>
      </c>
      <c r="CL110" s="45">
        <f t="shared" si="87"/>
        <v>0.83797118722657871</v>
      </c>
      <c r="CM110" s="45">
        <f t="shared" si="88"/>
        <v>0.68784670685240723</v>
      </c>
      <c r="CN110" s="45">
        <f t="shared" si="89"/>
        <v>1.267067822510735</v>
      </c>
      <c r="CO110" s="45">
        <f t="shared" si="90"/>
        <v>1.5820288127734212</v>
      </c>
      <c r="CP110" s="45">
        <f t="shared" si="91"/>
        <v>4.5856447123493814E-2</v>
      </c>
      <c r="CQ110" s="45">
        <f t="shared" si="92"/>
        <v>4.2235594083691166E-2</v>
      </c>
      <c r="CR110" s="45">
        <f t="shared" si="93"/>
        <v>3.5156195839409363E-2</v>
      </c>
      <c r="CS110" s="45">
        <f t="shared" si="122"/>
        <v>52.586939842203719</v>
      </c>
      <c r="CT110" s="45">
        <f t="shared" si="123"/>
        <v>47.312524646388923</v>
      </c>
      <c r="CU110" s="45">
        <f t="shared" si="124"/>
        <v>44.4444747976843</v>
      </c>
      <c r="CV110" s="45">
        <f t="shared" si="94"/>
        <v>1.4740430251470853</v>
      </c>
      <c r="CW110" s="45">
        <f t="shared" si="95"/>
        <v>0.64332263180625571</v>
      </c>
      <c r="CX110" s="45">
        <f t="shared" si="96"/>
        <v>0.19160478063527719</v>
      </c>
      <c r="CY110" s="45">
        <f t="shared" si="97"/>
        <v>0.94595697485291463</v>
      </c>
      <c r="CZ110" s="45">
        <f t="shared" si="98"/>
        <v>1.7766773681937442</v>
      </c>
      <c r="DA110" s="45">
        <f t="shared" si="99"/>
        <v>2.2283952193647227</v>
      </c>
      <c r="DB110" s="45">
        <f t="shared" si="100"/>
        <v>6.3063798323527639E-2</v>
      </c>
      <c r="DC110" s="45">
        <f t="shared" si="101"/>
        <v>5.9222578939791472E-2</v>
      </c>
      <c r="DD110" s="45">
        <f t="shared" si="102"/>
        <v>4.9519893763660505E-2</v>
      </c>
    </row>
    <row r="111" spans="1:108" x14ac:dyDescent="0.2">
      <c r="A111" s="81" t="s">
        <v>125</v>
      </c>
      <c r="B111" s="42" t="s">
        <v>244</v>
      </c>
      <c r="C111" s="43" t="s">
        <v>99</v>
      </c>
      <c r="D111" s="49">
        <v>0</v>
      </c>
      <c r="E111" s="43"/>
      <c r="F111" s="42" t="s">
        <v>103</v>
      </c>
      <c r="G111" s="43"/>
      <c r="H111" s="43"/>
      <c r="I111" s="44">
        <v>42269</v>
      </c>
      <c r="J111" s="50">
        <f t="shared" si="115"/>
        <v>42176</v>
      </c>
      <c r="K111" s="43" t="s">
        <v>217</v>
      </c>
      <c r="L111" s="43">
        <v>2015</v>
      </c>
      <c r="M111" s="43" t="s">
        <v>294</v>
      </c>
      <c r="N111" s="42">
        <v>59</v>
      </c>
      <c r="O111" s="42">
        <v>1.78</v>
      </c>
      <c r="P111" s="42">
        <v>1.61</v>
      </c>
      <c r="Q111" s="9">
        <v>1.7</v>
      </c>
      <c r="R111" s="9">
        <v>9.1E-4</v>
      </c>
      <c r="S111" s="43"/>
      <c r="T111" s="43">
        <v>481.22699999999998</v>
      </c>
      <c r="U111" s="43">
        <v>437.08199999999999</v>
      </c>
      <c r="V111" s="43">
        <v>426.40499999999997</v>
      </c>
      <c r="W111" s="43">
        <v>392.75400000000002</v>
      </c>
      <c r="X111" s="43">
        <v>78</v>
      </c>
      <c r="Y111" s="43">
        <v>63</v>
      </c>
      <c r="Z111" s="43">
        <v>48</v>
      </c>
      <c r="AA111" s="43">
        <v>2.9318666666666662</v>
      </c>
      <c r="AB111" s="43">
        <v>0.2822890784453479</v>
      </c>
      <c r="AC111" s="43">
        <v>2.9435999999999996</v>
      </c>
      <c r="AD111" s="43">
        <v>0.26483470446611629</v>
      </c>
      <c r="AE111" s="43">
        <v>3.0183777777777783</v>
      </c>
      <c r="AF111" s="43">
        <v>0.31867476216418594</v>
      </c>
      <c r="AG111" s="43">
        <v>3.0205499999999996</v>
      </c>
      <c r="AH111" s="43">
        <v>0.29420881694147394</v>
      </c>
      <c r="AI111" s="43">
        <v>203.54</v>
      </c>
      <c r="AJ111" s="43">
        <v>110.625</v>
      </c>
      <c r="AK111" s="43">
        <v>224.36</v>
      </c>
      <c r="AL111" s="43">
        <v>110.625</v>
      </c>
      <c r="AM111" s="43"/>
      <c r="AN111" s="43"/>
      <c r="AO111" s="43"/>
      <c r="AP111" s="43">
        <v>92.914999999999992</v>
      </c>
      <c r="AQ111" s="43"/>
      <c r="AR111" s="43"/>
      <c r="AS111" s="43"/>
      <c r="AT111" s="43">
        <v>277.68700000000001</v>
      </c>
      <c r="AU111" s="43">
        <v>93</v>
      </c>
      <c r="AV111" s="43">
        <v>2.9894130434782622</v>
      </c>
      <c r="AW111" s="43">
        <v>0.27888845902125597</v>
      </c>
      <c r="AX111" s="43">
        <v>206.21799999999999</v>
      </c>
      <c r="AY111" s="43"/>
      <c r="AZ111" s="43"/>
      <c r="BA111" s="43"/>
      <c r="BB111" s="43"/>
      <c r="BC111" s="43"/>
      <c r="BD111" s="43"/>
      <c r="BE111" s="43">
        <v>426.40499999999997</v>
      </c>
      <c r="BF111" s="43">
        <v>3.0383333333333331</v>
      </c>
      <c r="BG111" s="43">
        <v>0.23096557154280645</v>
      </c>
      <c r="BH111" s="43">
        <v>3.0909666666666671</v>
      </c>
      <c r="BI111" s="43">
        <v>0.30765256751545333</v>
      </c>
      <c r="BJ111" s="43">
        <v>3.0618666666666665</v>
      </c>
      <c r="BK111" s="43">
        <v>0.28495052202092908</v>
      </c>
      <c r="BL111" s="43">
        <f t="shared" si="75"/>
        <v>93</v>
      </c>
      <c r="BM111" s="43"/>
      <c r="BN111" s="43">
        <v>1</v>
      </c>
      <c r="BO111" s="43">
        <v>0</v>
      </c>
      <c r="BP111" s="43" t="s">
        <v>220</v>
      </c>
      <c r="BQ111" s="43">
        <v>1</v>
      </c>
      <c r="BR111" s="43">
        <v>0</v>
      </c>
      <c r="BS111" s="43" t="s">
        <v>219</v>
      </c>
      <c r="BT111" s="43">
        <v>1</v>
      </c>
      <c r="BU111" s="45">
        <f t="shared" si="116"/>
        <v>-0.10683180000000014</v>
      </c>
      <c r="BV111" s="45">
        <f t="shared" si="117"/>
        <v>-0.42820950000000124</v>
      </c>
      <c r="BW111" s="45">
        <f t="shared" si="118"/>
        <v>-1.4411045999999992</v>
      </c>
      <c r="BX111" s="45" t="str">
        <f t="shared" si="76"/>
        <v>0.4</v>
      </c>
      <c r="BY111" s="45" t="str">
        <f t="shared" si="77"/>
        <v>0.4</v>
      </c>
      <c r="BZ111" s="45" t="str">
        <f t="shared" si="78"/>
        <v>0.4</v>
      </c>
      <c r="CA111" s="45">
        <f t="shared" si="79"/>
        <v>1.38</v>
      </c>
      <c r="CB111" s="45">
        <f t="shared" si="80"/>
        <v>1.38</v>
      </c>
      <c r="CC111" s="45">
        <f t="shared" si="81"/>
        <v>1.38</v>
      </c>
      <c r="CD111" s="45">
        <f t="shared" si="82"/>
        <v>9.1999999999999998E-2</v>
      </c>
      <c r="CE111" s="45">
        <f t="shared" si="83"/>
        <v>4.5999999999999999E-2</v>
      </c>
      <c r="CF111" s="45">
        <f t="shared" si="84"/>
        <v>3.0666666666666665E-2</v>
      </c>
      <c r="CG111" s="45">
        <f t="shared" si="119"/>
        <v>54.684860091884282</v>
      </c>
      <c r="CH111" s="45">
        <f t="shared" si="120"/>
        <v>53.641191526951637</v>
      </c>
      <c r="CI111" s="45">
        <f t="shared" si="121"/>
        <v>50.351832074057718</v>
      </c>
      <c r="CJ111" s="45">
        <f t="shared" si="85"/>
        <v>1.8044654644717744</v>
      </c>
      <c r="CK111" s="45">
        <f t="shared" si="86"/>
        <v>1.6400876654948826</v>
      </c>
      <c r="CL111" s="45">
        <f t="shared" si="87"/>
        <v>1.1220135516640912</v>
      </c>
      <c r="CM111" s="45">
        <f t="shared" si="88"/>
        <v>-2.4465464471774334E-2</v>
      </c>
      <c r="CN111" s="45">
        <f t="shared" si="89"/>
        <v>0.13991233450511742</v>
      </c>
      <c r="CO111" s="45">
        <f t="shared" si="90"/>
        <v>0.6579864483359088</v>
      </c>
      <c r="CP111" s="45">
        <f t="shared" si="91"/>
        <v>-1.6310309647849556E-3</v>
      </c>
      <c r="CQ111" s="45">
        <f t="shared" si="92"/>
        <v>4.663744483503914E-3</v>
      </c>
      <c r="CR111" s="45">
        <f t="shared" si="93"/>
        <v>1.4621921074131307E-2</v>
      </c>
      <c r="CS111" s="45">
        <f t="shared" si="122"/>
        <v>53.467874059435566</v>
      </c>
      <c r="CT111" s="45">
        <f t="shared" si="123"/>
        <v>52.12986276331128</v>
      </c>
      <c r="CU111" s="45">
        <f t="shared" si="124"/>
        <v>47.912815078954424</v>
      </c>
      <c r="CV111" s="45">
        <f t="shared" si="94"/>
        <v>1.612790164361102</v>
      </c>
      <c r="CW111" s="45">
        <f t="shared" si="95"/>
        <v>1.4020533852215271</v>
      </c>
      <c r="CX111" s="45">
        <f t="shared" si="96"/>
        <v>0.73786837493532165</v>
      </c>
      <c r="CY111" s="45">
        <f t="shared" si="97"/>
        <v>0.16720983563889802</v>
      </c>
      <c r="CZ111" s="45">
        <f t="shared" si="98"/>
        <v>0.37794661477847291</v>
      </c>
      <c r="DA111" s="45">
        <f t="shared" si="99"/>
        <v>1.0421316250646784</v>
      </c>
      <c r="DB111" s="45">
        <f t="shared" si="100"/>
        <v>1.1147322375926534E-2</v>
      </c>
      <c r="DC111" s="45">
        <f t="shared" si="101"/>
        <v>1.2598220492615764E-2</v>
      </c>
      <c r="DD111" s="45">
        <f t="shared" si="102"/>
        <v>2.3158480556992853E-2</v>
      </c>
    </row>
    <row r="112" spans="1:108" x14ac:dyDescent="0.2">
      <c r="A112" s="81" t="s">
        <v>127</v>
      </c>
      <c r="B112" s="42" t="s">
        <v>244</v>
      </c>
      <c r="C112" s="43" t="s">
        <v>99</v>
      </c>
      <c r="D112" s="49">
        <v>0</v>
      </c>
      <c r="E112" s="43"/>
      <c r="F112" s="42" t="s">
        <v>103</v>
      </c>
      <c r="G112" s="43"/>
      <c r="H112" s="43"/>
      <c r="I112" s="44">
        <v>42269</v>
      </c>
      <c r="J112" s="50">
        <f t="shared" si="115"/>
        <v>42139</v>
      </c>
      <c r="K112" s="43" t="s">
        <v>217</v>
      </c>
      <c r="L112" s="43">
        <v>2015</v>
      </c>
      <c r="M112" s="43" t="s">
        <v>294</v>
      </c>
      <c r="N112" s="42">
        <v>86</v>
      </c>
      <c r="O112" s="42">
        <v>6.26</v>
      </c>
      <c r="P112" s="42">
        <v>5.83</v>
      </c>
      <c r="Q112" s="9">
        <v>2.2999999999999998</v>
      </c>
      <c r="R112" s="9">
        <v>2.14E-3</v>
      </c>
      <c r="S112" s="43"/>
      <c r="T112" s="43">
        <v>601.27</v>
      </c>
      <c r="U112" s="43">
        <v>552.15599999999995</v>
      </c>
      <c r="V112" s="43">
        <v>502.22300000000001</v>
      </c>
      <c r="W112" s="43">
        <v>455.24200000000002</v>
      </c>
      <c r="X112" s="43">
        <v>115</v>
      </c>
      <c r="Y112" s="43">
        <v>100</v>
      </c>
      <c r="Z112" s="43">
        <v>85</v>
      </c>
      <c r="AA112" s="43">
        <v>3.2976000000000001</v>
      </c>
      <c r="AB112" s="43">
        <v>0.31600944832167827</v>
      </c>
      <c r="AC112" s="43">
        <v>3.3279666666666663</v>
      </c>
      <c r="AD112" s="43">
        <v>0.37290578299150973</v>
      </c>
      <c r="AE112" s="43">
        <v>3.2515111111111108</v>
      </c>
      <c r="AF112" s="43">
        <v>0.369482108203944</v>
      </c>
      <c r="AG112" s="43">
        <v>3.1660666666666661</v>
      </c>
      <c r="AH112" s="43">
        <v>0.40108631585777832</v>
      </c>
      <c r="AI112" s="43">
        <v>209.43600000000001</v>
      </c>
      <c r="AJ112" s="43">
        <v>115.15600000000001</v>
      </c>
      <c r="AK112" s="43">
        <v>230.11600000000001</v>
      </c>
      <c r="AL112" s="43">
        <v>115.15600000000001</v>
      </c>
      <c r="AM112" s="43"/>
      <c r="AN112" s="43"/>
      <c r="AO112" s="43"/>
      <c r="AP112" s="43">
        <v>94.28</v>
      </c>
      <c r="AQ112" s="43"/>
      <c r="AR112" s="43"/>
      <c r="AS112" s="43"/>
      <c r="AT112" s="43">
        <v>391.83399999999995</v>
      </c>
      <c r="AU112" s="43">
        <v>130</v>
      </c>
      <c r="AV112" s="43">
        <v>3.0218062015503899</v>
      </c>
      <c r="AW112" s="43">
        <v>0.38936825992397878</v>
      </c>
      <c r="AX112" s="43">
        <v>320.36</v>
      </c>
      <c r="AY112" s="43">
        <v>2.9757999999999996</v>
      </c>
      <c r="AZ112" s="43">
        <v>0.35893119117736777</v>
      </c>
      <c r="BA112" s="43">
        <v>2.886166666666667</v>
      </c>
      <c r="BB112" s="43">
        <v>0.28968235675665849</v>
      </c>
      <c r="BC112" s="43">
        <v>2.9157027027027023</v>
      </c>
      <c r="BD112" s="43">
        <v>0.28540359968773121</v>
      </c>
      <c r="BE112" s="43">
        <v>426.517</v>
      </c>
      <c r="BF112" s="43">
        <v>2.8335999999999997</v>
      </c>
      <c r="BG112" s="43">
        <v>0.56237313489990115</v>
      </c>
      <c r="BH112" s="43">
        <v>2.8130999999999999</v>
      </c>
      <c r="BI112" s="43">
        <v>0.44300325755788317</v>
      </c>
      <c r="BJ112" s="43">
        <v>2.9310888888888877</v>
      </c>
      <c r="BK112" s="43">
        <v>0.4161430491714897</v>
      </c>
      <c r="BL112" s="43">
        <f t="shared" si="75"/>
        <v>130</v>
      </c>
      <c r="BM112" s="43"/>
      <c r="BN112" s="43">
        <v>1</v>
      </c>
      <c r="BO112" s="43">
        <v>0</v>
      </c>
      <c r="BP112" s="43" t="s">
        <v>220</v>
      </c>
      <c r="BQ112" s="43">
        <v>1</v>
      </c>
      <c r="BR112" s="43">
        <v>0</v>
      </c>
      <c r="BS112" s="43" t="s">
        <v>219</v>
      </c>
      <c r="BT112" s="43">
        <v>1</v>
      </c>
      <c r="BU112" s="45">
        <f t="shared" si="116"/>
        <v>3.3568955999999961</v>
      </c>
      <c r="BV112" s="45">
        <f t="shared" si="117"/>
        <v>1.8539122999999993</v>
      </c>
      <c r="BW112" s="45">
        <f t="shared" si="118"/>
        <v>0.43978420000000007</v>
      </c>
      <c r="BX112" s="45">
        <f t="shared" si="76"/>
        <v>3.3568955999999961</v>
      </c>
      <c r="BY112" s="45">
        <f t="shared" si="77"/>
        <v>1.8539122999999993</v>
      </c>
      <c r="BZ112" s="45">
        <f t="shared" si="78"/>
        <v>0.43978420000000007</v>
      </c>
      <c r="CA112" s="45">
        <f t="shared" si="79"/>
        <v>2.9031044000000037</v>
      </c>
      <c r="CB112" s="45">
        <f t="shared" si="80"/>
        <v>4.4060877000000005</v>
      </c>
      <c r="CC112" s="45">
        <f t="shared" si="81"/>
        <v>5.8202157999999997</v>
      </c>
      <c r="CD112" s="45">
        <f t="shared" si="82"/>
        <v>0.19354029333333359</v>
      </c>
      <c r="CE112" s="45">
        <f t="shared" si="83"/>
        <v>0.14686959000000002</v>
      </c>
      <c r="CF112" s="45">
        <f t="shared" si="84"/>
        <v>0.12933812888888888</v>
      </c>
      <c r="CG112" s="45">
        <f t="shared" si="119"/>
        <v>79.307030737394641</v>
      </c>
      <c r="CH112" s="45">
        <f t="shared" si="120"/>
        <v>72.502452934941715</v>
      </c>
      <c r="CI112" s="45">
        <f t="shared" si="121"/>
        <v>66.100156462928382</v>
      </c>
      <c r="CJ112" s="45">
        <f t="shared" si="85"/>
        <v>5.6824573411396555</v>
      </c>
      <c r="CK112" s="45">
        <f t="shared" si="86"/>
        <v>4.6107363372533205</v>
      </c>
      <c r="CL112" s="45">
        <f t="shared" si="87"/>
        <v>3.6023746429112213</v>
      </c>
      <c r="CM112" s="45">
        <f t="shared" si="88"/>
        <v>0.57754265886034428</v>
      </c>
      <c r="CN112" s="45">
        <f t="shared" si="89"/>
        <v>1.6492636627466792</v>
      </c>
      <c r="CO112" s="45">
        <f t="shared" si="90"/>
        <v>2.6576253570887785</v>
      </c>
      <c r="CP112" s="45">
        <f t="shared" si="91"/>
        <v>3.850284392402295E-2</v>
      </c>
      <c r="CQ112" s="45">
        <f t="shared" si="92"/>
        <v>5.4975455424889311E-2</v>
      </c>
      <c r="CR112" s="45">
        <f t="shared" si="93"/>
        <v>5.9058341268639521E-2</v>
      </c>
      <c r="CS112" s="45">
        <f t="shared" si="122"/>
        <v>78.868516832704103</v>
      </c>
      <c r="CT112" s="45">
        <f t="shared" si="123"/>
        <v>71.618112691469719</v>
      </c>
      <c r="CU112" s="45">
        <f t="shared" si="124"/>
        <v>64.796346785969703</v>
      </c>
      <c r="CV112" s="45">
        <f t="shared" si="94"/>
        <v>5.6133914011508965</v>
      </c>
      <c r="CW112" s="45">
        <f t="shared" si="95"/>
        <v>4.4714527489064801</v>
      </c>
      <c r="CX112" s="45">
        <f t="shared" si="96"/>
        <v>3.3970246187902289</v>
      </c>
      <c r="CY112" s="45">
        <f t="shared" si="97"/>
        <v>0.64660859884910327</v>
      </c>
      <c r="CZ112" s="45">
        <f t="shared" si="98"/>
        <v>1.7885472510935196</v>
      </c>
      <c r="DA112" s="45">
        <f t="shared" si="99"/>
        <v>2.8629753812097709</v>
      </c>
      <c r="DB112" s="45">
        <f t="shared" si="100"/>
        <v>4.3107239923273553E-2</v>
      </c>
      <c r="DC112" s="45">
        <f t="shared" si="101"/>
        <v>5.9618241703117324E-2</v>
      </c>
      <c r="DD112" s="45">
        <f t="shared" si="102"/>
        <v>6.362167513799491E-2</v>
      </c>
    </row>
    <row r="113" spans="1:108" x14ac:dyDescent="0.2">
      <c r="A113" s="81" t="s">
        <v>122</v>
      </c>
      <c r="B113" s="42" t="s">
        <v>244</v>
      </c>
      <c r="C113" s="43" t="s">
        <v>99</v>
      </c>
      <c r="D113" s="49">
        <v>0</v>
      </c>
      <c r="E113" s="43"/>
      <c r="F113" s="42" t="s">
        <v>103</v>
      </c>
      <c r="G113" s="43"/>
      <c r="H113" s="43"/>
      <c r="I113" s="44">
        <v>42269</v>
      </c>
      <c r="J113" s="50">
        <f t="shared" si="115"/>
        <v>42176</v>
      </c>
      <c r="K113" s="43" t="s">
        <v>217</v>
      </c>
      <c r="L113" s="43">
        <v>2015</v>
      </c>
      <c r="M113" s="43" t="s">
        <v>294</v>
      </c>
      <c r="N113" s="42">
        <v>46</v>
      </c>
      <c r="O113" s="42">
        <v>0.65</v>
      </c>
      <c r="P113" s="42">
        <v>0.69</v>
      </c>
      <c r="Q113" s="9">
        <v>1.35</v>
      </c>
      <c r="R113" s="9">
        <v>6.8999999999999997E-4</v>
      </c>
      <c r="S113" s="43"/>
      <c r="T113" s="43">
        <v>465.60500000000002</v>
      </c>
      <c r="U113" s="43">
        <v>426.08499999999998</v>
      </c>
      <c r="V113" s="43">
        <v>420.26299999999998</v>
      </c>
      <c r="W113" s="43">
        <v>372.02499999999998</v>
      </c>
      <c r="X113" s="43">
        <v>78</v>
      </c>
      <c r="Y113" s="43">
        <v>63</v>
      </c>
      <c r="Z113" s="43">
        <v>48</v>
      </c>
      <c r="AA113" s="43">
        <v>3.0186666666666668</v>
      </c>
      <c r="AB113" s="43">
        <v>0.36662157731423839</v>
      </c>
      <c r="AC113" s="43">
        <v>3.1124666666666672</v>
      </c>
      <c r="AD113" s="43">
        <v>0.3286654029958696</v>
      </c>
      <c r="AE113" s="43">
        <v>3.0661333333333345</v>
      </c>
      <c r="AF113" s="43">
        <v>0.32660301173246364</v>
      </c>
      <c r="AG113" s="43">
        <v>3.0767666666666673</v>
      </c>
      <c r="AH113" s="43">
        <v>0.31493687108427343</v>
      </c>
      <c r="AI113" s="43">
        <v>202.30199999999999</v>
      </c>
      <c r="AJ113" s="43">
        <v>114.428</v>
      </c>
      <c r="AK113" s="43">
        <v>224.739</v>
      </c>
      <c r="AL113" s="43">
        <v>114.428</v>
      </c>
      <c r="AM113" s="43"/>
      <c r="AN113" s="43"/>
      <c r="AO113" s="43"/>
      <c r="AP113" s="43">
        <v>87.873999999999995</v>
      </c>
      <c r="AQ113" s="43"/>
      <c r="AR113" s="43"/>
      <c r="AS113" s="43"/>
      <c r="AT113" s="43">
        <v>263.303</v>
      </c>
      <c r="AU113" s="43">
        <v>93</v>
      </c>
      <c r="AV113" s="43">
        <v>3.066934782608695</v>
      </c>
      <c r="AW113" s="43">
        <v>0.31791912041985021</v>
      </c>
      <c r="AX113" s="43">
        <v>180.51</v>
      </c>
      <c r="AY113" s="43"/>
      <c r="AZ113" s="43"/>
      <c r="BA113" s="43"/>
      <c r="BB113" s="43"/>
      <c r="BC113" s="43"/>
      <c r="BD113" s="43"/>
      <c r="BE113" s="43">
        <v>426.08499999999998</v>
      </c>
      <c r="BF113" s="43">
        <v>3.1534666666666666</v>
      </c>
      <c r="BG113" s="43">
        <v>0.27917451445970065</v>
      </c>
      <c r="BH113" s="43">
        <v>3.0588000000000006</v>
      </c>
      <c r="BI113" s="43">
        <v>0.30043570658812091</v>
      </c>
      <c r="BJ113" s="43">
        <v>3.1066000000000007</v>
      </c>
      <c r="BK113" s="43">
        <v>0.28437654295285719</v>
      </c>
      <c r="BL113" s="43">
        <f t="shared" si="75"/>
        <v>93</v>
      </c>
      <c r="BM113" s="43" t="s">
        <v>226</v>
      </c>
      <c r="BN113" s="43">
        <v>1</v>
      </c>
      <c r="BO113" s="43">
        <v>0</v>
      </c>
      <c r="BP113" s="43" t="s">
        <v>220</v>
      </c>
      <c r="BQ113" s="43">
        <v>1</v>
      </c>
      <c r="BR113" s="43">
        <v>0</v>
      </c>
      <c r="BS113" s="43" t="s">
        <v>219</v>
      </c>
      <c r="BT113" s="43">
        <v>1</v>
      </c>
      <c r="BU113" s="45">
        <f t="shared" si="116"/>
        <v>-0.4378415000000011</v>
      </c>
      <c r="BV113" s="45">
        <f t="shared" si="117"/>
        <v>-0.61308370000000068</v>
      </c>
      <c r="BW113" s="45">
        <f t="shared" si="118"/>
        <v>-2.0650475000000004</v>
      </c>
      <c r="BX113" s="45" t="str">
        <f t="shared" si="76"/>
        <v>0.4</v>
      </c>
      <c r="BY113" s="45" t="str">
        <f t="shared" si="77"/>
        <v>0.4</v>
      </c>
      <c r="BZ113" s="45" t="str">
        <f t="shared" si="78"/>
        <v>0.4</v>
      </c>
      <c r="CA113" s="45">
        <f t="shared" si="79"/>
        <v>0.25</v>
      </c>
      <c r="CB113" s="45">
        <f t="shared" si="80"/>
        <v>0.25</v>
      </c>
      <c r="CC113" s="45">
        <f t="shared" si="81"/>
        <v>0.25</v>
      </c>
      <c r="CD113" s="45">
        <f t="shared" si="82"/>
        <v>1.6666666666666666E-2</v>
      </c>
      <c r="CE113" s="45">
        <f t="shared" si="83"/>
        <v>8.3333333333333332E-3</v>
      </c>
      <c r="CF113" s="45">
        <f t="shared" si="84"/>
        <v>5.5555555555555558E-3</v>
      </c>
      <c r="CG113" s="45">
        <f t="shared" si="119"/>
        <v>43.876858727143649</v>
      </c>
      <c r="CH113" s="45">
        <f t="shared" si="120"/>
        <v>43.564082196511826</v>
      </c>
      <c r="CI113" s="45">
        <f t="shared" si="121"/>
        <v>40.97258197586293</v>
      </c>
      <c r="CJ113" s="45">
        <f t="shared" si="85"/>
        <v>0.10220524952512466</v>
      </c>
      <c r="CK113" s="45">
        <f t="shared" si="86"/>
        <v>5.2942945950612774E-2</v>
      </c>
      <c r="CL113" s="45">
        <f t="shared" si="87"/>
        <v>-0.35521833880158837</v>
      </c>
      <c r="CM113" s="45">
        <f t="shared" si="88"/>
        <v>0.54779475047487536</v>
      </c>
      <c r="CN113" s="45">
        <f t="shared" si="89"/>
        <v>0.59705705404938725</v>
      </c>
      <c r="CO113" s="45">
        <f t="shared" si="90"/>
        <v>1.0052183388015883</v>
      </c>
      <c r="CP113" s="45">
        <f t="shared" si="91"/>
        <v>3.6519650031658357E-2</v>
      </c>
      <c r="CQ113" s="45">
        <f t="shared" si="92"/>
        <v>1.9901901801646242E-2</v>
      </c>
      <c r="CR113" s="45">
        <f t="shared" si="93"/>
        <v>2.2338185306701962E-2</v>
      </c>
      <c r="CS113" s="45">
        <f t="shared" si="122"/>
        <v>41.984722844471172</v>
      </c>
      <c r="CT113" s="45">
        <f t="shared" si="123"/>
        <v>41.393200992257384</v>
      </c>
      <c r="CU113" s="45">
        <f t="shared" si="124"/>
        <v>36.492165075546865</v>
      </c>
      <c r="CV113" s="45">
        <f t="shared" si="94"/>
        <v>-0.19580615199579032</v>
      </c>
      <c r="CW113" s="45">
        <f t="shared" si="95"/>
        <v>-0.28897084371946136</v>
      </c>
      <c r="CX113" s="45">
        <f t="shared" si="96"/>
        <v>-1.0608840006013684</v>
      </c>
      <c r="CY113" s="45">
        <f t="shared" si="97"/>
        <v>0.84580615199579035</v>
      </c>
      <c r="CZ113" s="45">
        <f t="shared" si="98"/>
        <v>0.93897084371946138</v>
      </c>
      <c r="DA113" s="45">
        <f t="shared" si="99"/>
        <v>1.7108840006013684</v>
      </c>
      <c r="DB113" s="45">
        <f t="shared" si="100"/>
        <v>5.6387076799719354E-2</v>
      </c>
      <c r="DC113" s="45">
        <f t="shared" si="101"/>
        <v>3.1299028123982046E-2</v>
      </c>
      <c r="DD113" s="45">
        <f t="shared" si="102"/>
        <v>3.8019644457808185E-2</v>
      </c>
    </row>
    <row r="114" spans="1:108" x14ac:dyDescent="0.2">
      <c r="A114" s="81" t="s">
        <v>126</v>
      </c>
      <c r="B114" s="42" t="s">
        <v>244</v>
      </c>
      <c r="C114" s="43" t="s">
        <v>99</v>
      </c>
      <c r="D114" s="49">
        <v>0</v>
      </c>
      <c r="E114" s="43"/>
      <c r="F114" s="42" t="s">
        <v>103</v>
      </c>
      <c r="G114" s="43"/>
      <c r="H114" s="43"/>
      <c r="I114" s="44">
        <v>42269</v>
      </c>
      <c r="J114" s="50">
        <f t="shared" si="115"/>
        <v>42144</v>
      </c>
      <c r="K114" s="43" t="s">
        <v>217</v>
      </c>
      <c r="L114" s="43">
        <v>2015</v>
      </c>
      <c r="M114" s="43" t="s">
        <v>294</v>
      </c>
      <c r="N114" s="42">
        <v>64</v>
      </c>
      <c r="O114" s="42">
        <v>2.5299999999999998</v>
      </c>
      <c r="P114" s="42">
        <v>2.33</v>
      </c>
      <c r="Q114" s="9">
        <v>1.85</v>
      </c>
      <c r="R114" s="9">
        <v>1.2600000000000001E-3</v>
      </c>
      <c r="S114" s="43"/>
      <c r="T114" s="43">
        <v>574.827</v>
      </c>
      <c r="U114" s="43">
        <v>526.88</v>
      </c>
      <c r="V114" s="43">
        <v>478.02600000000001</v>
      </c>
      <c r="W114" s="43">
        <v>440.47899999999998</v>
      </c>
      <c r="X114" s="43">
        <v>110</v>
      </c>
      <c r="Y114" s="43">
        <v>95</v>
      </c>
      <c r="Z114" s="43">
        <v>80</v>
      </c>
      <c r="AA114" s="43">
        <v>3.1315333333333326</v>
      </c>
      <c r="AB114" s="43">
        <v>0.2907553872898922</v>
      </c>
      <c r="AC114" s="43">
        <v>3.1732666666666662</v>
      </c>
      <c r="AD114" s="43">
        <v>0.39802295318783737</v>
      </c>
      <c r="AE114" s="43">
        <v>2.950711111111112</v>
      </c>
      <c r="AF114" s="43">
        <v>0.47421311004375533</v>
      </c>
      <c r="AG114" s="43">
        <v>2.9080500000000011</v>
      </c>
      <c r="AH114" s="43">
        <v>0.44236017325405125</v>
      </c>
      <c r="AI114" s="43">
        <v>202.55799999999999</v>
      </c>
      <c r="AJ114" s="43">
        <v>114.096</v>
      </c>
      <c r="AK114" s="43">
        <v>306.40699999999998</v>
      </c>
      <c r="AL114" s="43">
        <v>114.096</v>
      </c>
      <c r="AM114" s="43"/>
      <c r="AN114" s="43"/>
      <c r="AO114" s="43"/>
      <c r="AP114" s="43">
        <v>88.461999999999989</v>
      </c>
      <c r="AQ114" s="43"/>
      <c r="AR114" s="43"/>
      <c r="AS114" s="43"/>
      <c r="AT114" s="43">
        <v>372.26900000000001</v>
      </c>
      <c r="AU114" s="43">
        <v>125</v>
      </c>
      <c r="AV114" s="43">
        <v>2.9670322580645165</v>
      </c>
      <c r="AW114" s="43">
        <v>0.39198626853923368</v>
      </c>
      <c r="AX114" s="43">
        <v>306.40699999999998</v>
      </c>
      <c r="AY114" s="43">
        <v>3.2477333333333336</v>
      </c>
      <c r="AZ114" s="43">
        <v>0.38343344862415157</v>
      </c>
      <c r="BA114" s="43">
        <v>3.1406000000000001</v>
      </c>
      <c r="BB114" s="43">
        <v>0.33555189741986147</v>
      </c>
      <c r="BC114" s="43">
        <v>3.1482500000000004</v>
      </c>
      <c r="BD114" s="43">
        <v>0.33660879945564381</v>
      </c>
      <c r="BE114" s="43">
        <v>426.13600000000002</v>
      </c>
      <c r="BF114" s="43">
        <v>2.8291333333333335</v>
      </c>
      <c r="BG114" s="43">
        <v>0.23274138519170234</v>
      </c>
      <c r="BH114" s="43">
        <v>2.8371666666666671</v>
      </c>
      <c r="BI114" s="43">
        <v>0.29209930802232842</v>
      </c>
      <c r="BJ114" s="43">
        <v>2.8669555555555553</v>
      </c>
      <c r="BK114" s="43">
        <v>0.2725705042699591</v>
      </c>
      <c r="BL114" s="43">
        <f t="shared" si="75"/>
        <v>125</v>
      </c>
      <c r="BM114" s="43"/>
      <c r="BN114" s="43">
        <v>1</v>
      </c>
      <c r="BO114" s="43">
        <v>0</v>
      </c>
      <c r="BP114" s="43" t="s">
        <v>220</v>
      </c>
      <c r="BQ114" s="43">
        <v>1</v>
      </c>
      <c r="BR114" s="43">
        <v>0</v>
      </c>
      <c r="BS114" s="43" t="s">
        <v>219</v>
      </c>
      <c r="BT114" s="43">
        <v>1</v>
      </c>
      <c r="BU114" s="45">
        <f t="shared" si="116"/>
        <v>2.5960879999999982</v>
      </c>
      <c r="BV114" s="45">
        <f t="shared" si="117"/>
        <v>1.1255825999999995</v>
      </c>
      <c r="BW114" s="45">
        <f t="shared" si="118"/>
        <v>-4.5821000000003664E-3</v>
      </c>
      <c r="BX114" s="45">
        <f t="shared" si="76"/>
        <v>2.5960879999999982</v>
      </c>
      <c r="BY114" s="45">
        <f t="shared" si="77"/>
        <v>1.1255825999999995</v>
      </c>
      <c r="BZ114" s="45" t="str">
        <f t="shared" si="78"/>
        <v>0.4</v>
      </c>
      <c r="CA114" s="45">
        <f t="shared" si="79"/>
        <v>-6.608799999999837E-2</v>
      </c>
      <c r="CB114" s="45">
        <f t="shared" si="80"/>
        <v>1.4044174000000003</v>
      </c>
      <c r="CC114" s="45">
        <f t="shared" si="81"/>
        <v>2.13</v>
      </c>
      <c r="CD114" s="45">
        <f t="shared" si="82"/>
        <v>-4.4058666666665584E-3</v>
      </c>
      <c r="CE114" s="45">
        <f t="shared" si="83"/>
        <v>4.6813913333333339E-2</v>
      </c>
      <c r="CF114" s="45">
        <f t="shared" si="84"/>
        <v>4.7333333333333331E-2</v>
      </c>
      <c r="CG114" s="45">
        <f t="shared" si="119"/>
        <v>59.851180448708419</v>
      </c>
      <c r="CH114" s="45">
        <f t="shared" si="120"/>
        <v>55.623878837370917</v>
      </c>
      <c r="CI114" s="45">
        <f t="shared" si="121"/>
        <v>52.374963833463582</v>
      </c>
      <c r="CJ114" s="45">
        <f t="shared" si="85"/>
        <v>2.6181609206715768</v>
      </c>
      <c r="CK114" s="45">
        <f t="shared" si="86"/>
        <v>1.9523609168859197</v>
      </c>
      <c r="CL114" s="45">
        <f t="shared" si="87"/>
        <v>1.4406568037705147</v>
      </c>
      <c r="CM114" s="45">
        <f t="shared" si="88"/>
        <v>-8.8160920671576992E-2</v>
      </c>
      <c r="CN114" s="45">
        <f t="shared" si="89"/>
        <v>0.57763908311408008</v>
      </c>
      <c r="CO114" s="45">
        <f t="shared" si="90"/>
        <v>1.0893431962294851</v>
      </c>
      <c r="CP114" s="45">
        <f t="shared" si="91"/>
        <v>-5.8773947114384665E-3</v>
      </c>
      <c r="CQ114" s="45">
        <f t="shared" si="92"/>
        <v>1.925463610380267E-2</v>
      </c>
      <c r="CR114" s="45">
        <f t="shared" si="93"/>
        <v>2.4207626582877447E-2</v>
      </c>
      <c r="CS114" s="45">
        <f t="shared" si="122"/>
        <v>58.552749293265627</v>
      </c>
      <c r="CT114" s="45">
        <f t="shared" si="123"/>
        <v>53.002454467170125</v>
      </c>
      <c r="CU114" s="45">
        <f t="shared" si="124"/>
        <v>48.736746033154319</v>
      </c>
      <c r="CV114" s="45">
        <f t="shared" si="94"/>
        <v>2.4136580136893366</v>
      </c>
      <c r="CW114" s="45">
        <f t="shared" si="95"/>
        <v>1.5394865785792957</v>
      </c>
      <c r="CX114" s="45">
        <f t="shared" si="96"/>
        <v>0.86763750022180552</v>
      </c>
      <c r="CY114" s="45">
        <f t="shared" si="97"/>
        <v>0.11634198631066317</v>
      </c>
      <c r="CZ114" s="45">
        <f t="shared" si="98"/>
        <v>0.99051342142070409</v>
      </c>
      <c r="DA114" s="45">
        <f t="shared" si="99"/>
        <v>1.6623624997781943</v>
      </c>
      <c r="DB114" s="45">
        <f t="shared" si="100"/>
        <v>7.7561324207108782E-3</v>
      </c>
      <c r="DC114" s="45">
        <f t="shared" si="101"/>
        <v>3.3017114047356806E-2</v>
      </c>
      <c r="DD114" s="45">
        <f t="shared" si="102"/>
        <v>3.6941388883959876E-2</v>
      </c>
    </row>
    <row r="115" spans="1:108" x14ac:dyDescent="0.2">
      <c r="A115" s="81" t="s">
        <v>123</v>
      </c>
      <c r="B115" s="42" t="s">
        <v>244</v>
      </c>
      <c r="C115" s="43" t="s">
        <v>99</v>
      </c>
      <c r="D115" s="49">
        <v>0</v>
      </c>
      <c r="E115" s="43"/>
      <c r="F115" s="42" t="s">
        <v>103</v>
      </c>
      <c r="G115" s="43"/>
      <c r="H115" s="43"/>
      <c r="I115" s="44">
        <v>42269</v>
      </c>
      <c r="J115" s="50">
        <f t="shared" si="115"/>
        <v>42144</v>
      </c>
      <c r="K115" s="43" t="s">
        <v>217</v>
      </c>
      <c r="L115" s="43">
        <v>2015</v>
      </c>
      <c r="M115" s="43" t="s">
        <v>294</v>
      </c>
      <c r="N115" s="42">
        <v>56</v>
      </c>
      <c r="O115" s="42">
        <v>1.78</v>
      </c>
      <c r="P115" s="42">
        <v>1.57</v>
      </c>
      <c r="Q115" s="9">
        <v>1.65</v>
      </c>
      <c r="R115" s="9">
        <v>1.01E-3</v>
      </c>
      <c r="S115" s="43"/>
      <c r="T115" s="43">
        <v>499.33100000000002</v>
      </c>
      <c r="U115" s="43">
        <v>455.56900000000002</v>
      </c>
      <c r="V115" s="43">
        <v>426.80700000000002</v>
      </c>
      <c r="W115" s="43">
        <v>408.23500000000001</v>
      </c>
      <c r="X115" s="43">
        <v>110</v>
      </c>
      <c r="Y115" s="43">
        <v>95</v>
      </c>
      <c r="Z115" s="43">
        <v>80</v>
      </c>
      <c r="AA115" s="43">
        <v>2.8902666666666668</v>
      </c>
      <c r="AB115" s="43">
        <v>0.21493602591956343</v>
      </c>
      <c r="AC115" s="43">
        <v>3.0243666666666655</v>
      </c>
      <c r="AD115" s="43">
        <v>0.29283730723005075</v>
      </c>
      <c r="AE115" s="43">
        <v>2.9747555555555549</v>
      </c>
      <c r="AF115" s="43">
        <v>0.29500286250965241</v>
      </c>
      <c r="AG115" s="43">
        <v>2.9557166666666661</v>
      </c>
      <c r="AH115" s="43">
        <v>0.30175009817963178</v>
      </c>
      <c r="AI115" s="43">
        <v>205.494</v>
      </c>
      <c r="AJ115" s="43">
        <v>112.88500000000001</v>
      </c>
      <c r="AK115" s="43">
        <v>226.048</v>
      </c>
      <c r="AL115" s="43">
        <v>112.88500000000001</v>
      </c>
      <c r="AM115" s="43"/>
      <c r="AN115" s="43"/>
      <c r="AO115" s="43"/>
      <c r="AP115" s="43">
        <v>92.608999999999995</v>
      </c>
      <c r="AQ115" s="43"/>
      <c r="AR115" s="43"/>
      <c r="AS115" s="43"/>
      <c r="AT115" s="43">
        <v>293.83699999999999</v>
      </c>
      <c r="AU115" s="43">
        <v>125</v>
      </c>
      <c r="AV115" s="43">
        <v>2.9670322580645165</v>
      </c>
      <c r="AW115" s="43">
        <v>0.39198626853923368</v>
      </c>
      <c r="AX115" s="43">
        <v>219.96</v>
      </c>
      <c r="AY115" s="43">
        <v>2.8902666666666668</v>
      </c>
      <c r="AZ115" s="43">
        <v>0.21493602591956343</v>
      </c>
      <c r="BA115" s="43">
        <v>3.0243666666666655</v>
      </c>
      <c r="BB115" s="43">
        <v>0.29283730723005075</v>
      </c>
      <c r="BC115" s="43">
        <v>2.9747555555555549</v>
      </c>
      <c r="BD115" s="43">
        <v>0.29500286250965241</v>
      </c>
      <c r="BE115" s="43">
        <v>426.80700000000002</v>
      </c>
      <c r="BF115" s="43">
        <v>3.0697333333333328</v>
      </c>
      <c r="BG115" s="43">
        <v>0.30746206889553684</v>
      </c>
      <c r="BH115" s="43">
        <v>2.9533333333333327</v>
      </c>
      <c r="BI115" s="43">
        <v>0.33146699355455844</v>
      </c>
      <c r="BJ115" s="43">
        <v>2.9597111111111101</v>
      </c>
      <c r="BK115" s="43">
        <v>0.30191333962988165</v>
      </c>
      <c r="BL115" s="43">
        <f t="shared" si="75"/>
        <v>125</v>
      </c>
      <c r="BM115" s="43"/>
      <c r="BN115" s="43">
        <v>1</v>
      </c>
      <c r="BO115" s="43">
        <v>0</v>
      </c>
      <c r="BP115" s="43" t="s">
        <v>220</v>
      </c>
      <c r="BQ115" s="43">
        <v>1</v>
      </c>
      <c r="BR115" s="43">
        <v>0</v>
      </c>
      <c r="BS115" s="43" t="s">
        <v>219</v>
      </c>
      <c r="BT115" s="43">
        <v>1</v>
      </c>
      <c r="BU115" s="45">
        <f t="shared" si="116"/>
        <v>0.44962690000000016</v>
      </c>
      <c r="BV115" s="45">
        <f t="shared" si="117"/>
        <v>-0.41610930000000046</v>
      </c>
      <c r="BW115" s="45">
        <f t="shared" si="118"/>
        <v>-0.97512650000000001</v>
      </c>
      <c r="BX115" s="45">
        <f t="shared" si="76"/>
        <v>0.44962690000000016</v>
      </c>
      <c r="BY115" s="45" t="str">
        <f t="shared" si="77"/>
        <v>0.4</v>
      </c>
      <c r="BZ115" s="45" t="str">
        <f t="shared" si="78"/>
        <v>0.4</v>
      </c>
      <c r="CA115" s="45">
        <f t="shared" si="79"/>
        <v>1.3303730999999999</v>
      </c>
      <c r="CB115" s="45">
        <f t="shared" si="80"/>
        <v>1.38</v>
      </c>
      <c r="CC115" s="45">
        <f t="shared" si="81"/>
        <v>1.38</v>
      </c>
      <c r="CD115" s="45">
        <f t="shared" si="82"/>
        <v>8.8691539999999985E-2</v>
      </c>
      <c r="CE115" s="45">
        <f t="shared" si="83"/>
        <v>4.5999999999999999E-2</v>
      </c>
      <c r="CF115" s="45">
        <f t="shared" si="84"/>
        <v>3.0666666666666665E-2</v>
      </c>
      <c r="CG115" s="45">
        <f t="shared" si="119"/>
        <v>52.43148806914899</v>
      </c>
      <c r="CH115" s="45">
        <f t="shared" si="120"/>
        <v>50.086130449407278</v>
      </c>
      <c r="CI115" s="45">
        <f t="shared" si="121"/>
        <v>48.571702325012488</v>
      </c>
      <c r="CJ115" s="45">
        <f t="shared" si="85"/>
        <v>1.4495593708909658</v>
      </c>
      <c r="CK115" s="45">
        <f t="shared" si="86"/>
        <v>1.0801655457816466</v>
      </c>
      <c r="CL115" s="45">
        <f t="shared" si="87"/>
        <v>0.8416431161894673</v>
      </c>
      <c r="CM115" s="45">
        <f t="shared" si="88"/>
        <v>0.33044062910903427</v>
      </c>
      <c r="CN115" s="45">
        <f t="shared" si="89"/>
        <v>0.69983445421835344</v>
      </c>
      <c r="CO115" s="45">
        <f t="shared" si="90"/>
        <v>0.93835688381053273</v>
      </c>
      <c r="CP115" s="45">
        <f t="shared" si="91"/>
        <v>2.2029375273935618E-2</v>
      </c>
      <c r="CQ115" s="45">
        <f t="shared" si="92"/>
        <v>2.3327815140611781E-2</v>
      </c>
      <c r="CR115" s="45">
        <f t="shared" si="93"/>
        <v>2.0852375195789617E-2</v>
      </c>
      <c r="CS115" s="45">
        <f t="shared" si="122"/>
        <v>50.977629724571479</v>
      </c>
      <c r="CT115" s="45">
        <f t="shared" si="123"/>
        <v>47.676742793858182</v>
      </c>
      <c r="CU115" s="45">
        <f t="shared" si="124"/>
        <v>45.5453168819881</v>
      </c>
      <c r="CV115" s="45">
        <f t="shared" si="94"/>
        <v>1.2205766816200088</v>
      </c>
      <c r="CW115" s="45">
        <f t="shared" si="95"/>
        <v>0.70068699003266399</v>
      </c>
      <c r="CX115" s="45">
        <f t="shared" si="96"/>
        <v>0.36498740891312575</v>
      </c>
      <c r="CY115" s="45">
        <f t="shared" si="97"/>
        <v>0.55942331837999126</v>
      </c>
      <c r="CZ115" s="45">
        <f t="shared" si="98"/>
        <v>1.079313009967336</v>
      </c>
      <c r="DA115" s="45">
        <f t="shared" si="99"/>
        <v>1.4150125910868743</v>
      </c>
      <c r="DB115" s="45">
        <f t="shared" si="100"/>
        <v>3.7294887891999418E-2</v>
      </c>
      <c r="DC115" s="45">
        <f t="shared" si="101"/>
        <v>3.5977100332244535E-2</v>
      </c>
      <c r="DD115" s="45">
        <f t="shared" si="102"/>
        <v>3.1444724246374983E-2</v>
      </c>
    </row>
    <row r="116" spans="1:108" x14ac:dyDescent="0.2">
      <c r="A116" s="81" t="s">
        <v>132</v>
      </c>
      <c r="B116" s="42" t="s">
        <v>244</v>
      </c>
      <c r="C116" s="43" t="s">
        <v>99</v>
      </c>
      <c r="D116" s="49">
        <v>0</v>
      </c>
      <c r="E116" s="43"/>
      <c r="F116" s="42" t="s">
        <v>105</v>
      </c>
      <c r="G116" s="43"/>
      <c r="H116" s="43"/>
      <c r="I116" s="44">
        <v>42270</v>
      </c>
      <c r="J116" s="50">
        <f t="shared" si="115"/>
        <v>42122</v>
      </c>
      <c r="K116" s="43" t="s">
        <v>217</v>
      </c>
      <c r="L116" s="43">
        <v>2015</v>
      </c>
      <c r="M116" s="43" t="s">
        <v>294</v>
      </c>
      <c r="N116" s="42">
        <v>84</v>
      </c>
      <c r="O116" s="42">
        <v>6.58</v>
      </c>
      <c r="P116" s="42">
        <v>6.19</v>
      </c>
      <c r="Q116" s="9">
        <v>2.15</v>
      </c>
      <c r="R116" s="9">
        <v>1.5900000000000001E-3</v>
      </c>
      <c r="S116" s="43"/>
      <c r="T116" s="43">
        <v>606.56600000000003</v>
      </c>
      <c r="U116" s="43">
        <v>562.97</v>
      </c>
      <c r="V116" s="43">
        <v>525.10400000000004</v>
      </c>
      <c r="W116" s="43">
        <v>519.77200000000005</v>
      </c>
      <c r="X116" s="43">
        <v>133</v>
      </c>
      <c r="Y116" s="43">
        <v>118</v>
      </c>
      <c r="Z116" s="43">
        <v>103</v>
      </c>
      <c r="AA116" s="43">
        <v>2.9336666666666669</v>
      </c>
      <c r="AB116" s="43">
        <v>0.2852892433670649</v>
      </c>
      <c r="AC116" s="43">
        <v>2.9001666666666668</v>
      </c>
      <c r="AD116" s="43">
        <v>0.37203884514771746</v>
      </c>
      <c r="AE116" s="43">
        <v>2.8572000000000002</v>
      </c>
      <c r="AF116" s="43">
        <v>0.38750851017048049</v>
      </c>
      <c r="AG116" s="43">
        <v>2.7599333333333318</v>
      </c>
      <c r="AH116" s="43">
        <v>0.41870655824922209</v>
      </c>
      <c r="AI116" s="43">
        <v>204.14099999999999</v>
      </c>
      <c r="AJ116" s="43">
        <v>111.904</v>
      </c>
      <c r="AK116" s="43">
        <v>225.64</v>
      </c>
      <c r="AL116" s="43">
        <v>111.904</v>
      </c>
      <c r="AM116" s="43"/>
      <c r="AN116" s="43"/>
      <c r="AO116" s="43"/>
      <c r="AP116" s="43">
        <v>92.236999999999995</v>
      </c>
      <c r="AQ116" s="43"/>
      <c r="AR116" s="43"/>
      <c r="AS116" s="43"/>
      <c r="AT116" s="43">
        <v>402.42500000000007</v>
      </c>
      <c r="AU116" s="43">
        <v>148</v>
      </c>
      <c r="AV116" s="43">
        <v>2.7192448979591868</v>
      </c>
      <c r="AW116" s="43">
        <v>0.38706646259202532</v>
      </c>
      <c r="AX116" s="43">
        <v>415.70499999999998</v>
      </c>
      <c r="AY116" s="43">
        <v>2.6941999999999999</v>
      </c>
      <c r="AZ116" s="43">
        <v>0.29960216478333274</v>
      </c>
      <c r="BA116" s="43">
        <v>2.5998000000000001</v>
      </c>
      <c r="BB116" s="43">
        <v>0.29728882971928267</v>
      </c>
      <c r="BC116" s="43">
        <v>2.5420888888888888</v>
      </c>
      <c r="BD116" s="43">
        <v>0.28699634319987488</v>
      </c>
      <c r="BE116" s="43">
        <v>525.10400000000004</v>
      </c>
      <c r="BF116" s="43">
        <v>2.7174666666666667</v>
      </c>
      <c r="BG116" s="43">
        <v>0.37441132207138023</v>
      </c>
      <c r="BH116" s="43">
        <v>2.6325333333333329</v>
      </c>
      <c r="BI116" s="43">
        <v>0.4214699018446294</v>
      </c>
      <c r="BJ116" s="43">
        <v>2.6321555555555549</v>
      </c>
      <c r="BK116" s="43">
        <v>0.38548086590621067</v>
      </c>
      <c r="BL116" s="43">
        <f t="shared" si="75"/>
        <v>148</v>
      </c>
      <c r="BM116" s="43"/>
      <c r="BN116" s="43">
        <v>1</v>
      </c>
      <c r="BO116" s="43">
        <v>0</v>
      </c>
      <c r="BP116" s="43" t="s">
        <v>220</v>
      </c>
      <c r="BQ116" s="43">
        <v>1</v>
      </c>
      <c r="BR116" s="43">
        <v>0</v>
      </c>
      <c r="BS116" s="43" t="s">
        <v>219</v>
      </c>
      <c r="BT116" s="43">
        <v>1</v>
      </c>
      <c r="BU116" s="45">
        <f t="shared" si="116"/>
        <v>3.6823969999999999</v>
      </c>
      <c r="BV116" s="45">
        <f t="shared" si="117"/>
        <v>2.5426304000000002</v>
      </c>
      <c r="BW116" s="45">
        <f t="shared" si="118"/>
        <v>2.3821372000000007</v>
      </c>
      <c r="BX116" s="45">
        <f t="shared" si="76"/>
        <v>3.6823969999999999</v>
      </c>
      <c r="BY116" s="45">
        <f t="shared" si="77"/>
        <v>2.5426304000000002</v>
      </c>
      <c r="BZ116" s="45">
        <f t="shared" si="78"/>
        <v>2.3821372000000007</v>
      </c>
      <c r="CA116" s="45">
        <f t="shared" si="79"/>
        <v>2.8976030000000002</v>
      </c>
      <c r="CB116" s="45">
        <f t="shared" si="80"/>
        <v>4.0373695999999999</v>
      </c>
      <c r="CC116" s="45">
        <f t="shared" si="81"/>
        <v>4.1978627999999993</v>
      </c>
      <c r="CD116" s="45">
        <f t="shared" si="82"/>
        <v>0.19317353333333334</v>
      </c>
      <c r="CE116" s="45">
        <f t="shared" si="83"/>
        <v>0.13457898666666665</v>
      </c>
      <c r="CF116" s="45">
        <f t="shared" si="84"/>
        <v>9.3285839999999981E-2</v>
      </c>
      <c r="CG116" s="45">
        <f t="shared" si="119"/>
        <v>78.354481068642983</v>
      </c>
      <c r="CH116" s="45">
        <f t="shared" si="120"/>
        <v>73.45097570450946</v>
      </c>
      <c r="CI116" s="45">
        <f t="shared" si="121"/>
        <v>72.760501648586995</v>
      </c>
      <c r="CJ116" s="45">
        <f t="shared" si="85"/>
        <v>5.5324307683112695</v>
      </c>
      <c r="CK116" s="45">
        <f t="shared" si="86"/>
        <v>4.7601286734602395</v>
      </c>
      <c r="CL116" s="45">
        <f t="shared" si="87"/>
        <v>4.6513790096524525</v>
      </c>
      <c r="CM116" s="45">
        <f t="shared" si="88"/>
        <v>1.0475692316887306</v>
      </c>
      <c r="CN116" s="45">
        <f t="shared" si="89"/>
        <v>1.8198713265397606</v>
      </c>
      <c r="CO116" s="45">
        <f t="shared" si="90"/>
        <v>1.9286209903475475</v>
      </c>
      <c r="CP116" s="45">
        <f t="shared" si="91"/>
        <v>6.9837948779248704E-2</v>
      </c>
      <c r="CQ116" s="45">
        <f t="shared" si="92"/>
        <v>6.066237755132535E-2</v>
      </c>
      <c r="CR116" s="45">
        <f t="shared" si="93"/>
        <v>4.2858244229945504E-2</v>
      </c>
      <c r="CS116" s="45">
        <f t="shared" si="122"/>
        <v>77.868762218785761</v>
      </c>
      <c r="CT116" s="45">
        <f t="shared" si="123"/>
        <v>72.543378013274747</v>
      </c>
      <c r="CU116" s="45">
        <f t="shared" si="124"/>
        <v>71.793498211241655</v>
      </c>
      <c r="CV116" s="45">
        <f t="shared" si="94"/>
        <v>5.4559300494587584</v>
      </c>
      <c r="CW116" s="45">
        <f t="shared" si="95"/>
        <v>4.6171820370907737</v>
      </c>
      <c r="CX116" s="45">
        <f t="shared" si="96"/>
        <v>4.499075968270561</v>
      </c>
      <c r="CY116" s="45">
        <f t="shared" si="97"/>
        <v>1.1240699505412417</v>
      </c>
      <c r="CZ116" s="45">
        <f t="shared" si="98"/>
        <v>1.9628179629092264</v>
      </c>
      <c r="DA116" s="45">
        <f t="shared" si="99"/>
        <v>2.0809240317294391</v>
      </c>
      <c r="DB116" s="45">
        <f t="shared" si="100"/>
        <v>7.4937996702749449E-2</v>
      </c>
      <c r="DC116" s="45">
        <f t="shared" si="101"/>
        <v>6.5427265430307552E-2</v>
      </c>
      <c r="DD116" s="45">
        <f t="shared" si="102"/>
        <v>4.6242756260654203E-2</v>
      </c>
    </row>
    <row r="117" spans="1:108" x14ac:dyDescent="0.2">
      <c r="A117" s="81" t="s">
        <v>131</v>
      </c>
      <c r="B117" s="42" t="s">
        <v>244</v>
      </c>
      <c r="C117" s="43" t="s">
        <v>99</v>
      </c>
      <c r="D117" s="49">
        <v>0</v>
      </c>
      <c r="E117" s="43"/>
      <c r="F117" s="42" t="s">
        <v>105</v>
      </c>
      <c r="G117" s="43"/>
      <c r="H117" s="43"/>
      <c r="I117" s="44">
        <v>42270</v>
      </c>
      <c r="J117" s="50">
        <f t="shared" si="115"/>
        <v>42128</v>
      </c>
      <c r="K117" s="43" t="s">
        <v>217</v>
      </c>
      <c r="L117" s="43">
        <v>2015</v>
      </c>
      <c r="M117" s="43" t="s">
        <v>294</v>
      </c>
      <c r="N117" s="42">
        <v>82</v>
      </c>
      <c r="O117" s="42">
        <v>5.49</v>
      </c>
      <c r="P117" s="42">
        <v>5.21</v>
      </c>
      <c r="Q117" s="9">
        <v>2.0499999999999998</v>
      </c>
      <c r="R117" s="9">
        <v>1.34E-3</v>
      </c>
      <c r="S117" s="43"/>
      <c r="T117" s="43">
        <v>632.35199999999998</v>
      </c>
      <c r="U117" s="43">
        <v>585.60699999999997</v>
      </c>
      <c r="V117" s="43">
        <v>536.14700000000005</v>
      </c>
      <c r="W117" s="43">
        <v>525.35599999999999</v>
      </c>
      <c r="X117" s="43">
        <v>127</v>
      </c>
      <c r="Y117" s="43">
        <v>112</v>
      </c>
      <c r="Z117" s="43">
        <v>97</v>
      </c>
      <c r="AA117" s="43">
        <v>3.0912000000000002</v>
      </c>
      <c r="AB117" s="43">
        <v>0.22883062981790078</v>
      </c>
      <c r="AC117" s="43">
        <v>3.1905333333333332</v>
      </c>
      <c r="AD117" s="43">
        <v>0.39710058947440902</v>
      </c>
      <c r="AE117" s="43">
        <v>3.1108666666666669</v>
      </c>
      <c r="AF117" s="43">
        <v>0.40233707035496541</v>
      </c>
      <c r="AG117" s="43">
        <v>3.0397333333333338</v>
      </c>
      <c r="AH117" s="43">
        <v>0.40181612569688285</v>
      </c>
      <c r="AI117" s="43">
        <v>204.91900000000001</v>
      </c>
      <c r="AJ117" s="43">
        <v>111.937</v>
      </c>
      <c r="AK117" s="43">
        <v>223.19300000000001</v>
      </c>
      <c r="AL117" s="43">
        <v>111.937</v>
      </c>
      <c r="AM117" s="43"/>
      <c r="AN117" s="43"/>
      <c r="AO117" s="43"/>
      <c r="AP117" s="43">
        <v>92.982000000000014</v>
      </c>
      <c r="AQ117" s="43"/>
      <c r="AR117" s="43"/>
      <c r="AS117" s="43"/>
      <c r="AT117" s="43">
        <v>427.43299999999999</v>
      </c>
      <c r="AU117" s="43">
        <v>142</v>
      </c>
      <c r="AV117" s="43">
        <v>3.0002765957446798</v>
      </c>
      <c r="AW117" s="43">
        <v>0.34552341467865133</v>
      </c>
      <c r="AX117" s="43">
        <v>418.89</v>
      </c>
      <c r="AY117" s="43">
        <v>2.9455999999999998</v>
      </c>
      <c r="AZ117" s="43">
        <v>0.25104774730829865</v>
      </c>
      <c r="BA117" s="43">
        <v>2.9963666666666673</v>
      </c>
      <c r="BB117" s="43">
        <v>0.30787822081233457</v>
      </c>
      <c r="BC117" s="43">
        <v>2.9289777777777779</v>
      </c>
      <c r="BD117" s="43">
        <v>0.31775730367751831</v>
      </c>
      <c r="BE117" s="43">
        <v>525.35599999999999</v>
      </c>
      <c r="BF117" s="43">
        <v>2.7998666666666665</v>
      </c>
      <c r="BG117" s="43">
        <v>0.29514617847207442</v>
      </c>
      <c r="BH117" s="43">
        <v>2.8933666666666666</v>
      </c>
      <c r="BI117" s="43">
        <v>0.353507497197315</v>
      </c>
      <c r="BJ117" s="43">
        <v>2.8980222222222221</v>
      </c>
      <c r="BK117" s="43">
        <v>0.31539646686849598</v>
      </c>
      <c r="BL117" s="43">
        <f t="shared" si="75"/>
        <v>142</v>
      </c>
      <c r="BM117" s="43"/>
      <c r="BN117" s="43">
        <v>1</v>
      </c>
      <c r="BO117" s="43">
        <v>0</v>
      </c>
      <c r="BP117" s="43" t="s">
        <v>220</v>
      </c>
      <c r="BQ117" s="43">
        <v>1</v>
      </c>
      <c r="BR117" s="43">
        <v>0</v>
      </c>
      <c r="BS117" s="43" t="s">
        <v>219</v>
      </c>
      <c r="BT117" s="43">
        <v>1</v>
      </c>
      <c r="BU117" s="45">
        <f t="shared" si="116"/>
        <v>4.3637706999999981</v>
      </c>
      <c r="BV117" s="45">
        <f t="shared" si="117"/>
        <v>2.8750246999999991</v>
      </c>
      <c r="BW117" s="45">
        <f t="shared" si="118"/>
        <v>2.5502155999999996</v>
      </c>
      <c r="BX117" s="45">
        <f t="shared" si="76"/>
        <v>4.3637706999999981</v>
      </c>
      <c r="BY117" s="45">
        <f t="shared" si="77"/>
        <v>2.8750246999999991</v>
      </c>
      <c r="BZ117" s="45">
        <f t="shared" si="78"/>
        <v>2.5502155999999996</v>
      </c>
      <c r="CA117" s="45">
        <f t="shared" si="79"/>
        <v>1.1262293000000021</v>
      </c>
      <c r="CB117" s="45">
        <f t="shared" si="80"/>
        <v>2.6149753000000011</v>
      </c>
      <c r="CC117" s="45">
        <f t="shared" si="81"/>
        <v>2.9397844000000006</v>
      </c>
      <c r="CD117" s="45">
        <f t="shared" si="82"/>
        <v>7.5081953333333479E-2</v>
      </c>
      <c r="CE117" s="45">
        <f t="shared" si="83"/>
        <v>8.7165843333333368E-2</v>
      </c>
      <c r="CF117" s="45">
        <f t="shared" si="84"/>
        <v>6.532854222222223E-2</v>
      </c>
      <c r="CG117" s="45">
        <f t="shared" si="119"/>
        <v>76.530727145939323</v>
      </c>
      <c r="CH117" s="45">
        <f t="shared" si="120"/>
        <v>70.743793027598514</v>
      </c>
      <c r="CI117" s="45">
        <f t="shared" si="121"/>
        <v>69.481221129680677</v>
      </c>
      <c r="CJ117" s="45">
        <f t="shared" si="85"/>
        <v>5.2451895254854444</v>
      </c>
      <c r="CK117" s="45">
        <f t="shared" si="86"/>
        <v>4.3337474018467654</v>
      </c>
      <c r="CL117" s="45">
        <f t="shared" si="87"/>
        <v>4.1348923279247076</v>
      </c>
      <c r="CM117" s="45">
        <f t="shared" si="88"/>
        <v>0.24481047451455584</v>
      </c>
      <c r="CN117" s="45">
        <f t="shared" si="89"/>
        <v>1.1562525981532348</v>
      </c>
      <c r="CO117" s="45">
        <f t="shared" si="90"/>
        <v>1.3551076720752926</v>
      </c>
      <c r="CP117" s="45">
        <f t="shared" si="91"/>
        <v>1.6320698300970389E-2</v>
      </c>
      <c r="CQ117" s="45">
        <f t="shared" si="92"/>
        <v>3.854175327177449E-2</v>
      </c>
      <c r="CR117" s="45">
        <f t="shared" si="93"/>
        <v>3.0113503823895389E-2</v>
      </c>
      <c r="CS117" s="45">
        <f t="shared" si="122"/>
        <v>75.841817579449426</v>
      </c>
      <c r="CT117" s="45">
        <f t="shared" si="123"/>
        <v>69.325961284221464</v>
      </c>
      <c r="CU117" s="45">
        <f t="shared" si="124"/>
        <v>67.904355839785438</v>
      </c>
      <c r="CV117" s="45">
        <f t="shared" si="94"/>
        <v>5.1366862687632855</v>
      </c>
      <c r="CW117" s="45">
        <f t="shared" si="95"/>
        <v>4.1104389022648808</v>
      </c>
      <c r="CX117" s="45">
        <f t="shared" si="96"/>
        <v>3.8865360447662072</v>
      </c>
      <c r="CY117" s="45">
        <f t="shared" si="97"/>
        <v>0.35331373123671472</v>
      </c>
      <c r="CZ117" s="45">
        <f t="shared" si="98"/>
        <v>1.3795610977351194</v>
      </c>
      <c r="DA117" s="45">
        <f t="shared" si="99"/>
        <v>1.603463955233793</v>
      </c>
      <c r="DB117" s="45">
        <f t="shared" si="100"/>
        <v>2.3554248749114316E-2</v>
      </c>
      <c r="DC117" s="45">
        <f t="shared" si="101"/>
        <v>4.5985369924503978E-2</v>
      </c>
      <c r="DD117" s="45">
        <f t="shared" si="102"/>
        <v>3.5632532338528734E-2</v>
      </c>
    </row>
    <row r="118" spans="1:108" x14ac:dyDescent="0.2">
      <c r="A118" s="81" t="s">
        <v>129</v>
      </c>
      <c r="B118" s="42" t="s">
        <v>244</v>
      </c>
      <c r="C118" s="43" t="s">
        <v>99</v>
      </c>
      <c r="D118" s="49">
        <v>0</v>
      </c>
      <c r="E118" s="43"/>
      <c r="F118" s="42" t="s">
        <v>105</v>
      </c>
      <c r="G118" s="43"/>
      <c r="H118" s="43"/>
      <c r="I118" s="44">
        <v>42270</v>
      </c>
      <c r="J118" s="50">
        <f t="shared" si="115"/>
        <v>42123</v>
      </c>
      <c r="K118" s="43" t="s">
        <v>217</v>
      </c>
      <c r="L118" s="43">
        <v>2015</v>
      </c>
      <c r="M118" s="43" t="s">
        <v>294</v>
      </c>
      <c r="N118" s="42">
        <v>78</v>
      </c>
      <c r="O118" s="42">
        <v>5.2</v>
      </c>
      <c r="P118" s="42">
        <v>4.9000000000000004</v>
      </c>
      <c r="Q118" s="9">
        <v>1.85</v>
      </c>
      <c r="R118" s="9">
        <v>1.34E-3</v>
      </c>
      <c r="S118" s="43"/>
      <c r="T118" s="43">
        <v>636.24800000000005</v>
      </c>
      <c r="U118" s="43">
        <v>591.71500000000003</v>
      </c>
      <c r="V118" s="43">
        <v>551.25800000000004</v>
      </c>
      <c r="W118" s="43">
        <v>525.10400000000004</v>
      </c>
      <c r="X118" s="43">
        <v>132</v>
      </c>
      <c r="Y118" s="43">
        <v>117</v>
      </c>
      <c r="Z118" s="43">
        <v>102</v>
      </c>
      <c r="AA118" s="43">
        <v>2.8530666666666673</v>
      </c>
      <c r="AB118" s="43">
        <v>0.1608279767181012</v>
      </c>
      <c r="AC118" s="43">
        <v>2.785833333333334</v>
      </c>
      <c r="AD118" s="43">
        <v>0.22248162780922764</v>
      </c>
      <c r="AE118" s="43">
        <v>2.8484222222222222</v>
      </c>
      <c r="AF118" s="43">
        <v>0.26018826129003458</v>
      </c>
      <c r="AG118" s="43">
        <v>2.7955166666666673</v>
      </c>
      <c r="AH118" s="43">
        <v>0.28691595011322329</v>
      </c>
      <c r="AI118" s="43">
        <v>209.096</v>
      </c>
      <c r="AJ118" s="43">
        <v>112.34</v>
      </c>
      <c r="AK118" s="43">
        <v>233.61799999999999</v>
      </c>
      <c r="AL118" s="43">
        <v>112.34</v>
      </c>
      <c r="AM118" s="43"/>
      <c r="AN118" s="43"/>
      <c r="AO118" s="43"/>
      <c r="AP118" s="43">
        <v>96.756</v>
      </c>
      <c r="AQ118" s="43"/>
      <c r="AR118" s="43"/>
      <c r="AS118" s="43"/>
      <c r="AT118" s="43">
        <v>427.15200000000004</v>
      </c>
      <c r="AU118" s="43">
        <v>147</v>
      </c>
      <c r="AV118" s="43">
        <v>2.8890684931506851</v>
      </c>
      <c r="AW118" s="43">
        <v>0.38681569446342712</v>
      </c>
      <c r="AX118" s="43">
        <v>439.25200000000001</v>
      </c>
      <c r="AY118" s="43">
        <v>2.7117333333333336</v>
      </c>
      <c r="AZ118" s="43">
        <v>0.477574746081948</v>
      </c>
      <c r="BA118" s="43">
        <v>2.8087666666666662</v>
      </c>
      <c r="BB118" s="43">
        <v>0.43312064762869773</v>
      </c>
      <c r="BC118" s="43">
        <v>2.7724666666666664</v>
      </c>
      <c r="BD118" s="43">
        <v>0.37949204087952637</v>
      </c>
      <c r="BE118" s="43">
        <v>525.10400000000004</v>
      </c>
      <c r="BF118" s="43">
        <v>2.7969999999999997</v>
      </c>
      <c r="BG118" s="43">
        <v>0.25770941553839832</v>
      </c>
      <c r="BH118" s="43">
        <v>2.7411333333333321</v>
      </c>
      <c r="BI118" s="43">
        <v>0.31313836683105051</v>
      </c>
      <c r="BJ118" s="43">
        <v>2.7392000000000007</v>
      </c>
      <c r="BK118" s="43">
        <v>0.37310610238424746</v>
      </c>
      <c r="BL118" s="43">
        <f t="shared" si="75"/>
        <v>147</v>
      </c>
      <c r="BM118" s="43"/>
      <c r="BN118" s="43">
        <v>1</v>
      </c>
      <c r="BO118" s="43">
        <v>0</v>
      </c>
      <c r="BP118" s="43" t="s">
        <v>220</v>
      </c>
      <c r="BQ118" s="43">
        <v>1</v>
      </c>
      <c r="BR118" s="43">
        <v>0</v>
      </c>
      <c r="BS118" s="43" t="s">
        <v>219</v>
      </c>
      <c r="BT118" s="43">
        <v>1</v>
      </c>
      <c r="BU118" s="45">
        <f t="shared" si="116"/>
        <v>4.5476215</v>
      </c>
      <c r="BV118" s="45">
        <f t="shared" si="117"/>
        <v>3.3298657999999985</v>
      </c>
      <c r="BW118" s="45">
        <f t="shared" si="118"/>
        <v>2.5426304000000002</v>
      </c>
      <c r="BX118" s="45">
        <f t="shared" si="76"/>
        <v>4.5476215</v>
      </c>
      <c r="BY118" s="45">
        <f t="shared" si="77"/>
        <v>3.3298657999999985</v>
      </c>
      <c r="BZ118" s="45">
        <f t="shared" si="78"/>
        <v>2.5426304000000002</v>
      </c>
      <c r="CA118" s="45">
        <f t="shared" si="79"/>
        <v>0.65237850000000019</v>
      </c>
      <c r="CB118" s="45">
        <f t="shared" si="80"/>
        <v>1.8701342000000016</v>
      </c>
      <c r="CC118" s="45">
        <f t="shared" si="81"/>
        <v>2.6573696</v>
      </c>
      <c r="CD118" s="45">
        <f t="shared" si="82"/>
        <v>4.3491900000000014E-2</v>
      </c>
      <c r="CE118" s="45">
        <f t="shared" si="83"/>
        <v>6.2337806666666724E-2</v>
      </c>
      <c r="CF118" s="45">
        <f t="shared" si="84"/>
        <v>5.9052657777777781E-2</v>
      </c>
      <c r="CG118" s="45">
        <f t="shared" si="119"/>
        <v>73.249681150547957</v>
      </c>
      <c r="CH118" s="45">
        <f t="shared" si="120"/>
        <v>68.93414773280648</v>
      </c>
      <c r="CI118" s="45">
        <f t="shared" si="121"/>
        <v>66.144310102541994</v>
      </c>
      <c r="CJ118" s="45">
        <f t="shared" si="85"/>
        <v>4.7284247812113032</v>
      </c>
      <c r="CK118" s="45">
        <f t="shared" si="86"/>
        <v>4.0487282679170216</v>
      </c>
      <c r="CL118" s="45">
        <f t="shared" si="87"/>
        <v>3.6093288411503641</v>
      </c>
      <c r="CM118" s="45">
        <f t="shared" si="88"/>
        <v>0.47157521878869701</v>
      </c>
      <c r="CN118" s="45">
        <f t="shared" si="89"/>
        <v>1.1512717320829786</v>
      </c>
      <c r="CO118" s="45">
        <f t="shared" si="90"/>
        <v>1.5906711588496361</v>
      </c>
      <c r="CP118" s="45">
        <f t="shared" si="91"/>
        <v>3.1438347919246469E-2</v>
      </c>
      <c r="CQ118" s="45">
        <f t="shared" si="92"/>
        <v>3.8375724402765952E-2</v>
      </c>
      <c r="CR118" s="45">
        <f t="shared" si="93"/>
        <v>3.5348247974436357E-2</v>
      </c>
      <c r="CS118" s="45">
        <f t="shared" si="122"/>
        <v>72.449123458148392</v>
      </c>
      <c r="CT118" s="45">
        <f t="shared" si="123"/>
        <v>67.406305497227493</v>
      </c>
      <c r="CU118" s="45">
        <f t="shared" si="124"/>
        <v>64.146304485043558</v>
      </c>
      <c r="CV118" s="45">
        <f t="shared" si="94"/>
        <v>4.6023369446583713</v>
      </c>
      <c r="CW118" s="45">
        <f t="shared" si="95"/>
        <v>3.8080931158133309</v>
      </c>
      <c r="CX118" s="45">
        <f t="shared" si="96"/>
        <v>3.2946429563943616</v>
      </c>
      <c r="CY118" s="45">
        <f t="shared" si="97"/>
        <v>0.59766305534162889</v>
      </c>
      <c r="CZ118" s="45">
        <f t="shared" si="98"/>
        <v>1.3919068841866693</v>
      </c>
      <c r="DA118" s="45">
        <f t="shared" si="99"/>
        <v>1.9053570436056386</v>
      </c>
      <c r="DB118" s="45">
        <f t="shared" si="100"/>
        <v>3.9844203689441929E-2</v>
      </c>
      <c r="DC118" s="45">
        <f t="shared" si="101"/>
        <v>4.6396896139555645E-2</v>
      </c>
      <c r="DD118" s="45">
        <f t="shared" si="102"/>
        <v>4.2341267635680857E-2</v>
      </c>
    </row>
    <row r="119" spans="1:108" x14ac:dyDescent="0.2">
      <c r="A119" s="81" t="s">
        <v>133</v>
      </c>
      <c r="B119" s="42" t="s">
        <v>244</v>
      </c>
      <c r="C119" s="43" t="s">
        <v>99</v>
      </c>
      <c r="D119" s="49">
        <v>0</v>
      </c>
      <c r="E119" s="43"/>
      <c r="F119" s="42" t="s">
        <v>105</v>
      </c>
      <c r="G119" s="43"/>
      <c r="H119" s="43"/>
      <c r="I119" s="44">
        <v>42270</v>
      </c>
      <c r="J119" s="50">
        <f t="shared" si="115"/>
        <v>42114</v>
      </c>
      <c r="K119" s="43" t="s">
        <v>217</v>
      </c>
      <c r="L119" s="43">
        <v>2015</v>
      </c>
      <c r="M119" s="43" t="s">
        <v>294</v>
      </c>
      <c r="N119" s="42">
        <v>88</v>
      </c>
      <c r="O119" s="42">
        <v>6.61</v>
      </c>
      <c r="P119" s="42">
        <v>6.23</v>
      </c>
      <c r="Q119" s="9">
        <v>2.25</v>
      </c>
      <c r="R119" s="9">
        <v>1.82E-3</v>
      </c>
      <c r="S119" s="43">
        <v>109.96</v>
      </c>
      <c r="T119" s="43">
        <v>652.23099999999999</v>
      </c>
      <c r="U119" s="43">
        <v>605.24</v>
      </c>
      <c r="V119" s="43">
        <v>560.71299999999997</v>
      </c>
      <c r="W119" s="43">
        <v>525.90099999999995</v>
      </c>
      <c r="X119" s="43">
        <v>141</v>
      </c>
      <c r="Y119" s="43">
        <v>126</v>
      </c>
      <c r="Z119" s="43">
        <v>111</v>
      </c>
      <c r="AA119" s="43">
        <v>3.1490000000000005</v>
      </c>
      <c r="AB119" s="43">
        <v>0.27293824523925875</v>
      </c>
      <c r="AC119" s="43">
        <v>3.0635666666666661</v>
      </c>
      <c r="AD119" s="43">
        <v>0.29768899338337862</v>
      </c>
      <c r="AE119" s="43">
        <v>2.9706222222222216</v>
      </c>
      <c r="AF119" s="43">
        <v>0.29389595320985851</v>
      </c>
      <c r="AG119" s="43">
        <v>2.9193333333333333</v>
      </c>
      <c r="AH119" s="43">
        <v>0.31884673894811943</v>
      </c>
      <c r="AI119" s="43">
        <v>207.24100000000001</v>
      </c>
      <c r="AJ119" s="43">
        <v>112.776</v>
      </c>
      <c r="AK119" s="43">
        <v>229.81100000000001</v>
      </c>
      <c r="AL119" s="43">
        <v>112.776</v>
      </c>
      <c r="AM119" s="43"/>
      <c r="AN119" s="43"/>
      <c r="AO119" s="43"/>
      <c r="AP119" s="43">
        <v>94.465000000000018</v>
      </c>
      <c r="AQ119" s="43"/>
      <c r="AR119" s="43"/>
      <c r="AS119" s="43"/>
      <c r="AT119" s="43">
        <v>444.99</v>
      </c>
      <c r="AU119" s="43">
        <v>156</v>
      </c>
      <c r="AV119" s="43">
        <v>2.8456903225806429</v>
      </c>
      <c r="AW119" s="43">
        <v>0.33012373846476745</v>
      </c>
      <c r="AX119" s="43">
        <v>448.38299999999998</v>
      </c>
      <c r="AY119" s="43">
        <v>2.7278666666666664</v>
      </c>
      <c r="AZ119" s="43">
        <v>0.26352442734882059</v>
      </c>
      <c r="BA119" s="43">
        <v>2.6994666666666669</v>
      </c>
      <c r="BB119" s="43">
        <v>0.27503601436066932</v>
      </c>
      <c r="BC119" s="43">
        <v>2.6337777777777771</v>
      </c>
      <c r="BD119" s="43">
        <v>0.2947056998005832</v>
      </c>
      <c r="BE119" s="43">
        <v>525.90099999999995</v>
      </c>
      <c r="BF119" s="43">
        <v>2.7644000000000002</v>
      </c>
      <c r="BG119" s="43">
        <v>0.35873245103916851</v>
      </c>
      <c r="BH119" s="43">
        <v>2.816466666666666</v>
      </c>
      <c r="BI119" s="43">
        <v>0.29731287749850227</v>
      </c>
      <c r="BJ119" s="43">
        <v>2.8062666666666667</v>
      </c>
      <c r="BK119" s="43">
        <v>0.29670634395889733</v>
      </c>
      <c r="BL119" s="43">
        <f t="shared" si="75"/>
        <v>156</v>
      </c>
      <c r="BM119" s="43"/>
      <c r="BN119" s="43">
        <v>1</v>
      </c>
      <c r="BO119" s="43">
        <v>0</v>
      </c>
      <c r="BP119" s="43" t="s">
        <v>220</v>
      </c>
      <c r="BQ119" s="43">
        <v>1</v>
      </c>
      <c r="BR119" s="43">
        <v>0</v>
      </c>
      <c r="BS119" s="43" t="s">
        <v>219</v>
      </c>
      <c r="BT119" s="43">
        <v>1</v>
      </c>
      <c r="BU119" s="45">
        <f t="shared" si="116"/>
        <v>4.9547240000000006</v>
      </c>
      <c r="BV119" s="45">
        <f t="shared" si="117"/>
        <v>3.6144612999999968</v>
      </c>
      <c r="BW119" s="45">
        <f t="shared" si="118"/>
        <v>2.566620099999998</v>
      </c>
      <c r="BX119" s="45">
        <f t="shared" si="76"/>
        <v>4.9547240000000006</v>
      </c>
      <c r="BY119" s="45">
        <f t="shared" si="77"/>
        <v>3.6144612999999968</v>
      </c>
      <c r="BZ119" s="45">
        <f t="shared" si="78"/>
        <v>2.566620099999998</v>
      </c>
      <c r="CA119" s="45">
        <f t="shared" si="79"/>
        <v>1.6552759999999997</v>
      </c>
      <c r="CB119" s="45">
        <f t="shared" si="80"/>
        <v>2.9955387000000036</v>
      </c>
      <c r="CC119" s="45">
        <f t="shared" si="81"/>
        <v>4.0433799000000024</v>
      </c>
      <c r="CD119" s="45">
        <f t="shared" si="82"/>
        <v>0.11035173333333331</v>
      </c>
      <c r="CE119" s="45">
        <f t="shared" si="83"/>
        <v>9.985129000000012E-2</v>
      </c>
      <c r="CF119" s="45">
        <f t="shared" si="84"/>
        <v>8.9852886666666715E-2</v>
      </c>
      <c r="CG119" s="45">
        <f t="shared" si="119"/>
        <v>82.115893484429407</v>
      </c>
      <c r="CH119" s="45">
        <f t="shared" si="120"/>
        <v>76.540323464238043</v>
      </c>
      <c r="CI119" s="45">
        <f t="shared" si="121"/>
        <v>72.181243725138131</v>
      </c>
      <c r="CJ119" s="45">
        <f t="shared" si="85"/>
        <v>6.1248532237976319</v>
      </c>
      <c r="CK119" s="45">
        <f t="shared" si="86"/>
        <v>5.2467009456174916</v>
      </c>
      <c r="CL119" s="45">
        <f t="shared" si="87"/>
        <v>4.5601458867092566</v>
      </c>
      <c r="CM119" s="45">
        <f t="shared" si="88"/>
        <v>0.48514677620236846</v>
      </c>
      <c r="CN119" s="45">
        <f t="shared" si="89"/>
        <v>1.3632990543825088</v>
      </c>
      <c r="CO119" s="45">
        <f t="shared" si="90"/>
        <v>2.0498541132907437</v>
      </c>
      <c r="CP119" s="45">
        <f t="shared" si="91"/>
        <v>3.2343118413491231E-2</v>
      </c>
      <c r="CQ119" s="45">
        <f t="shared" si="92"/>
        <v>4.5443301812750289E-2</v>
      </c>
      <c r="CR119" s="45">
        <f t="shared" si="93"/>
        <v>4.5552313628683193E-2</v>
      </c>
      <c r="CS119" s="45">
        <f t="shared" si="122"/>
        <v>81.565809895573807</v>
      </c>
      <c r="CT119" s="45">
        <f t="shared" si="123"/>
        <v>75.469000234579468</v>
      </c>
      <c r="CU119" s="45">
        <f t="shared" si="124"/>
        <v>70.702406080054459</v>
      </c>
      <c r="CV119" s="45">
        <f t="shared" si="94"/>
        <v>6.0382150585528747</v>
      </c>
      <c r="CW119" s="45">
        <f t="shared" si="95"/>
        <v>5.0779675369462671</v>
      </c>
      <c r="CX119" s="45">
        <f t="shared" si="96"/>
        <v>4.3272289576085781</v>
      </c>
      <c r="CY119" s="45">
        <f t="shared" si="97"/>
        <v>0.57178494144712566</v>
      </c>
      <c r="CZ119" s="45">
        <f t="shared" si="98"/>
        <v>1.5320324630537332</v>
      </c>
      <c r="DA119" s="45">
        <f t="shared" si="99"/>
        <v>2.2827710423914223</v>
      </c>
      <c r="DB119" s="45">
        <f t="shared" si="100"/>
        <v>3.8118996096475045E-2</v>
      </c>
      <c r="DC119" s="45">
        <f t="shared" si="101"/>
        <v>5.1067748768457773E-2</v>
      </c>
      <c r="DD119" s="45">
        <f t="shared" si="102"/>
        <v>5.0728245386476051E-2</v>
      </c>
    </row>
    <row r="120" spans="1:108" x14ac:dyDescent="0.2">
      <c r="A120" s="81" t="s">
        <v>130</v>
      </c>
      <c r="B120" s="42" t="s">
        <v>244</v>
      </c>
      <c r="C120" s="43" t="s">
        <v>99</v>
      </c>
      <c r="D120" s="49">
        <v>0</v>
      </c>
      <c r="E120" s="43"/>
      <c r="F120" s="42" t="s">
        <v>105</v>
      </c>
      <c r="G120" s="43"/>
      <c r="H120" s="43"/>
      <c r="I120" s="44">
        <v>42270</v>
      </c>
      <c r="J120" s="50">
        <f t="shared" si="115"/>
        <v>42126</v>
      </c>
      <c r="K120" s="43" t="s">
        <v>217</v>
      </c>
      <c r="L120" s="43">
        <v>2015</v>
      </c>
      <c r="M120" s="43" t="s">
        <v>294</v>
      </c>
      <c r="N120" s="42">
        <v>81</v>
      </c>
      <c r="O120" s="42">
        <v>5.68</v>
      </c>
      <c r="P120" s="42">
        <v>5.3</v>
      </c>
      <c r="Q120" s="9">
        <v>2.1</v>
      </c>
      <c r="R120" s="9">
        <v>1.58E-3</v>
      </c>
      <c r="S120" s="43"/>
      <c r="T120" s="43">
        <v>610.53399999999999</v>
      </c>
      <c r="U120" s="43">
        <v>565.42999999999995</v>
      </c>
      <c r="V120" s="43">
        <v>525.19899999999996</v>
      </c>
      <c r="W120" s="43">
        <v>522.92200000000003</v>
      </c>
      <c r="X120" s="43">
        <v>129</v>
      </c>
      <c r="Y120" s="43">
        <v>114</v>
      </c>
      <c r="Z120" s="43">
        <v>99</v>
      </c>
      <c r="AA120" s="43">
        <v>2.9835333333333343</v>
      </c>
      <c r="AB120" s="43">
        <v>0.30604384995493394</v>
      </c>
      <c r="AC120" s="43">
        <v>2.8852999999999995</v>
      </c>
      <c r="AD120" s="43">
        <v>0.29199364069598605</v>
      </c>
      <c r="AE120" s="43">
        <v>2.8564666666666665</v>
      </c>
      <c r="AF120" s="43">
        <v>0.35915681558591961</v>
      </c>
      <c r="AG120" s="43">
        <v>2.7351999999999994</v>
      </c>
      <c r="AH120" s="43">
        <v>0.39184923596814275</v>
      </c>
      <c r="AI120" s="43">
        <v>210.22499999999999</v>
      </c>
      <c r="AJ120" s="43">
        <v>106.872</v>
      </c>
      <c r="AK120" s="43">
        <v>230.85</v>
      </c>
      <c r="AL120" s="43">
        <v>106.872</v>
      </c>
      <c r="AM120" s="43"/>
      <c r="AN120" s="43"/>
      <c r="AO120" s="43"/>
      <c r="AP120" s="43">
        <v>103.35299999999999</v>
      </c>
      <c r="AQ120" s="43"/>
      <c r="AR120" s="43"/>
      <c r="AS120" s="43"/>
      <c r="AT120" s="43">
        <v>400.30899999999997</v>
      </c>
      <c r="AU120" s="43">
        <v>144</v>
      </c>
      <c r="AV120" s="43">
        <v>2.7702937062937076</v>
      </c>
      <c r="AW120" s="43">
        <v>0.35419052389021138</v>
      </c>
      <c r="AX120" s="43">
        <v>418.04300000000001</v>
      </c>
      <c r="AY120" s="43">
        <v>2.8106000000000004</v>
      </c>
      <c r="AZ120" s="43">
        <v>0.25698354588794764</v>
      </c>
      <c r="BA120" s="43">
        <v>2.8222333333333345</v>
      </c>
      <c r="BB120" s="43">
        <v>0.27189243351424636</v>
      </c>
      <c r="BC120" s="43">
        <v>2.7720666666666673</v>
      </c>
      <c r="BD120" s="43">
        <v>0.33132073172791771</v>
      </c>
      <c r="BE120" s="43">
        <v>525.19899999999996</v>
      </c>
      <c r="BF120" s="43">
        <v>2.7563333333333331</v>
      </c>
      <c r="BG120" s="43">
        <v>0.49158877510529475</v>
      </c>
      <c r="BH120" s="43">
        <v>2.5696999999999997</v>
      </c>
      <c r="BI120" s="43">
        <v>0.4281319608042255</v>
      </c>
      <c r="BJ120" s="43">
        <v>2.6460666666666661</v>
      </c>
      <c r="BK120" s="43">
        <v>0.41302638040335077</v>
      </c>
      <c r="BL120" s="43">
        <f t="shared" si="75"/>
        <v>144</v>
      </c>
      <c r="BM120" s="43"/>
      <c r="BN120" s="43">
        <v>1</v>
      </c>
      <c r="BO120" s="43">
        <v>0</v>
      </c>
      <c r="BP120" s="43" t="s">
        <v>220</v>
      </c>
      <c r="BQ120" s="43">
        <v>1</v>
      </c>
      <c r="BR120" s="43">
        <v>0</v>
      </c>
      <c r="BS120" s="43" t="s">
        <v>219</v>
      </c>
      <c r="BT120" s="43">
        <v>1</v>
      </c>
      <c r="BU120" s="45">
        <f t="shared" si="116"/>
        <v>3.7564429999999991</v>
      </c>
      <c r="BV120" s="45">
        <f t="shared" si="117"/>
        <v>2.545489899999998</v>
      </c>
      <c r="BW120" s="45">
        <f t="shared" si="118"/>
        <v>2.4769521999999995</v>
      </c>
      <c r="BX120" s="45">
        <f t="shared" si="76"/>
        <v>3.7564429999999991</v>
      </c>
      <c r="BY120" s="45">
        <f t="shared" si="77"/>
        <v>2.545489899999998</v>
      </c>
      <c r="BZ120" s="45">
        <f t="shared" si="78"/>
        <v>2.4769521999999995</v>
      </c>
      <c r="CA120" s="45">
        <f t="shared" si="79"/>
        <v>1.9235570000000006</v>
      </c>
      <c r="CB120" s="45">
        <f t="shared" si="80"/>
        <v>3.1345101000000017</v>
      </c>
      <c r="CC120" s="45">
        <f t="shared" si="81"/>
        <v>3.2030478000000002</v>
      </c>
      <c r="CD120" s="45">
        <f t="shared" si="82"/>
        <v>0.12823713333333336</v>
      </c>
      <c r="CE120" s="45">
        <f t="shared" si="83"/>
        <v>0.10448367000000006</v>
      </c>
      <c r="CF120" s="45">
        <f t="shared" si="84"/>
        <v>7.1178840000000007E-2</v>
      </c>
      <c r="CG120" s="45">
        <f t="shared" si="119"/>
        <v>75.550024166263896</v>
      </c>
      <c r="CH120" s="45">
        <f t="shared" si="120"/>
        <v>70.688859352344124</v>
      </c>
      <c r="CI120" s="45">
        <f t="shared" si="121"/>
        <v>70.413726437892706</v>
      </c>
      <c r="CJ120" s="45">
        <f t="shared" si="85"/>
        <v>5.0907288061865641</v>
      </c>
      <c r="CK120" s="45">
        <f t="shared" si="86"/>
        <v>4.3250953479942007</v>
      </c>
      <c r="CL120" s="45">
        <f t="shared" si="87"/>
        <v>4.2817619139681016</v>
      </c>
      <c r="CM120" s="45">
        <f t="shared" si="88"/>
        <v>0.58927119381343562</v>
      </c>
      <c r="CN120" s="45">
        <f t="shared" si="89"/>
        <v>1.354904652005799</v>
      </c>
      <c r="CO120" s="45">
        <f t="shared" si="90"/>
        <v>1.3982380860318981</v>
      </c>
      <c r="CP120" s="45">
        <f t="shared" si="91"/>
        <v>3.9284746254229043E-2</v>
      </c>
      <c r="CQ120" s="45">
        <f t="shared" si="92"/>
        <v>4.5163488400193304E-2</v>
      </c>
      <c r="CR120" s="45">
        <f t="shared" si="93"/>
        <v>3.1071957467375514E-2</v>
      </c>
      <c r="CS120" s="45">
        <f t="shared" si="122"/>
        <v>74.919536301008606</v>
      </c>
      <c r="CT120" s="45">
        <f t="shared" si="123"/>
        <v>69.496001025331907</v>
      </c>
      <c r="CU120" s="45">
        <f t="shared" si="124"/>
        <v>69.189038985543803</v>
      </c>
      <c r="CV120" s="45">
        <f t="shared" si="94"/>
        <v>4.9914269674088549</v>
      </c>
      <c r="CW120" s="45">
        <f t="shared" si="95"/>
        <v>4.1372201614897763</v>
      </c>
      <c r="CX120" s="45">
        <f t="shared" si="96"/>
        <v>4.0888736402231496</v>
      </c>
      <c r="CY120" s="45">
        <f t="shared" si="97"/>
        <v>0.68857303259114477</v>
      </c>
      <c r="CZ120" s="45">
        <f t="shared" si="98"/>
        <v>1.5427798385102234</v>
      </c>
      <c r="DA120" s="45">
        <f t="shared" si="99"/>
        <v>1.5911263597768501</v>
      </c>
      <c r="DB120" s="45">
        <f t="shared" si="100"/>
        <v>4.5904868839409654E-2</v>
      </c>
      <c r="DC120" s="45">
        <f t="shared" si="101"/>
        <v>5.1425994617007448E-2</v>
      </c>
      <c r="DD120" s="45">
        <f t="shared" si="102"/>
        <v>3.5358363550596669E-2</v>
      </c>
    </row>
    <row r="121" spans="1:108" x14ac:dyDescent="0.2">
      <c r="A121" s="81" t="s">
        <v>128</v>
      </c>
      <c r="B121" s="42" t="s">
        <v>244</v>
      </c>
      <c r="C121" s="43" t="s">
        <v>99</v>
      </c>
      <c r="D121" s="49">
        <v>0</v>
      </c>
      <c r="E121" s="43"/>
      <c r="F121" s="42" t="s">
        <v>105</v>
      </c>
      <c r="G121" s="43"/>
      <c r="H121" s="43"/>
      <c r="I121" s="44">
        <v>42270</v>
      </c>
      <c r="J121" s="50">
        <f t="shared" si="115"/>
        <v>42153</v>
      </c>
      <c r="K121" s="43" t="s">
        <v>217</v>
      </c>
      <c r="L121" s="43">
        <v>2015</v>
      </c>
      <c r="M121" s="43" t="s">
        <v>294</v>
      </c>
      <c r="N121" s="42">
        <v>69</v>
      </c>
      <c r="O121" s="42">
        <v>3.35</v>
      </c>
      <c r="P121" s="42">
        <v>3.14</v>
      </c>
      <c r="Q121" s="9">
        <v>1.8</v>
      </c>
      <c r="R121" s="9">
        <v>1.1800000000000001E-3</v>
      </c>
      <c r="S121" s="43"/>
      <c r="T121" s="43">
        <v>547.19799999999998</v>
      </c>
      <c r="U121" s="43">
        <v>502.19900000000001</v>
      </c>
      <c r="V121" s="43">
        <v>457.83199999999999</v>
      </c>
      <c r="W121" s="43">
        <v>418.41399999999999</v>
      </c>
      <c r="X121" s="43">
        <v>102</v>
      </c>
      <c r="Y121" s="43">
        <v>87</v>
      </c>
      <c r="Z121" s="43">
        <v>72</v>
      </c>
      <c r="AA121" s="43">
        <v>3.0340000000000003</v>
      </c>
      <c r="AB121" s="43">
        <v>0.26011783044283165</v>
      </c>
      <c r="AC121" s="43">
        <v>2.9920666666666667</v>
      </c>
      <c r="AD121" s="43">
        <v>0.27064978431014208</v>
      </c>
      <c r="AE121" s="43">
        <v>2.8736888888888887</v>
      </c>
      <c r="AF121" s="43">
        <v>0.30108967421549776</v>
      </c>
      <c r="AG121" s="43">
        <v>2.8342166666666655</v>
      </c>
      <c r="AH121" s="43">
        <v>0.3061461427724857</v>
      </c>
      <c r="AI121" s="43">
        <v>209.38</v>
      </c>
      <c r="AJ121" s="43">
        <v>115.18</v>
      </c>
      <c r="AK121" s="43">
        <v>232.88300000000001</v>
      </c>
      <c r="AL121" s="43">
        <v>115.18</v>
      </c>
      <c r="AM121" s="43"/>
      <c r="AN121" s="43"/>
      <c r="AO121" s="43"/>
      <c r="AP121" s="43">
        <v>94.199999999999989</v>
      </c>
      <c r="AQ121" s="43"/>
      <c r="AR121" s="43"/>
      <c r="AS121" s="43"/>
      <c r="AT121" s="43">
        <v>337.81799999999998</v>
      </c>
      <c r="AU121" s="43">
        <v>117</v>
      </c>
      <c r="AV121" s="43">
        <v>2.8878534482758629</v>
      </c>
      <c r="AW121" s="43">
        <v>0.34571906801332686</v>
      </c>
      <c r="AX121" s="43">
        <v>345.90800000000002</v>
      </c>
      <c r="AY121" s="43">
        <v>2.7012</v>
      </c>
      <c r="AZ121" s="43">
        <v>0.37290925744169462</v>
      </c>
      <c r="BA121" s="43">
        <v>2.7581333333333338</v>
      </c>
      <c r="BB121" s="43">
        <v>0.33842849123286828</v>
      </c>
      <c r="BC121" s="43">
        <v>2.8819555555555558</v>
      </c>
      <c r="BD121" s="43">
        <v>0.37667148428133818</v>
      </c>
      <c r="BE121" s="43">
        <v>525.17100000000005</v>
      </c>
      <c r="BF121" s="43">
        <v>3.1073999999999997</v>
      </c>
      <c r="BG121" s="43">
        <v>0.25654233847178404</v>
      </c>
      <c r="BH121" s="43">
        <v>2.9147666666666674</v>
      </c>
      <c r="BI121" s="43">
        <v>0.31927111852848572</v>
      </c>
      <c r="BJ121" s="43">
        <v>2.818688888888889</v>
      </c>
      <c r="BK121" s="43">
        <v>0.31147682112961522</v>
      </c>
      <c r="BL121" s="43">
        <f t="shared" si="75"/>
        <v>117</v>
      </c>
      <c r="BM121" s="43"/>
      <c r="BN121" s="43">
        <v>1</v>
      </c>
      <c r="BO121" s="43">
        <v>0</v>
      </c>
      <c r="BP121" s="43" t="s">
        <v>220</v>
      </c>
      <c r="BQ121" s="43">
        <v>1</v>
      </c>
      <c r="BR121" s="43">
        <v>0</v>
      </c>
      <c r="BS121" s="43" t="s">
        <v>219</v>
      </c>
      <c r="BT121" s="43">
        <v>1</v>
      </c>
      <c r="BU121" s="45">
        <f t="shared" si="116"/>
        <v>1.8531899000000003</v>
      </c>
      <c r="BV121" s="45">
        <f t="shared" si="117"/>
        <v>0.51774319999999996</v>
      </c>
      <c r="BW121" s="45">
        <f t="shared" si="118"/>
        <v>-0.66873860000000107</v>
      </c>
      <c r="BX121" s="45">
        <f t="shared" si="76"/>
        <v>1.8531899000000003</v>
      </c>
      <c r="BY121" s="45">
        <f t="shared" si="77"/>
        <v>0.51774319999999996</v>
      </c>
      <c r="BZ121" s="45" t="str">
        <f t="shared" si="78"/>
        <v>0.4</v>
      </c>
      <c r="CA121" s="45">
        <f t="shared" si="79"/>
        <v>1.4968100999999998</v>
      </c>
      <c r="CB121" s="45">
        <f t="shared" si="80"/>
        <v>2.8322568000000001</v>
      </c>
      <c r="CC121" s="45">
        <f t="shared" si="81"/>
        <v>2.95</v>
      </c>
      <c r="CD121" s="45">
        <f t="shared" si="82"/>
        <v>9.9787339999999988E-2</v>
      </c>
      <c r="CE121" s="45">
        <f t="shared" si="83"/>
        <v>9.4408560000000002E-2</v>
      </c>
      <c r="CF121" s="45">
        <f t="shared" si="84"/>
        <v>6.5555555555555561E-2</v>
      </c>
      <c r="CG121" s="45">
        <f t="shared" si="119"/>
        <v>64.134361812804656</v>
      </c>
      <c r="CH121" s="45">
        <f t="shared" si="120"/>
        <v>59.337060329409567</v>
      </c>
      <c r="CI121" s="45">
        <f t="shared" si="121"/>
        <v>55.074882812956616</v>
      </c>
      <c r="CJ121" s="45">
        <f t="shared" si="85"/>
        <v>3.2927619855167327</v>
      </c>
      <c r="CK121" s="45">
        <f t="shared" si="86"/>
        <v>2.5371870018820077</v>
      </c>
      <c r="CL121" s="45">
        <f t="shared" si="87"/>
        <v>1.8658940430406679</v>
      </c>
      <c r="CM121" s="45">
        <f t="shared" si="88"/>
        <v>5.7238014483267374E-2</v>
      </c>
      <c r="CN121" s="45">
        <f t="shared" si="89"/>
        <v>0.81281299811799235</v>
      </c>
      <c r="CO121" s="45">
        <f t="shared" si="90"/>
        <v>1.4841059569593322</v>
      </c>
      <c r="CP121" s="45">
        <f t="shared" si="91"/>
        <v>3.8158676322178251E-3</v>
      </c>
      <c r="CQ121" s="45">
        <f t="shared" si="92"/>
        <v>2.7093766603933079E-2</v>
      </c>
      <c r="CR121" s="45">
        <f t="shared" si="93"/>
        <v>3.2980132376874048E-2</v>
      </c>
      <c r="CS121" s="45">
        <f t="shared" si="122"/>
        <v>63.218363930423735</v>
      </c>
      <c r="CT121" s="45">
        <f t="shared" si="123"/>
        <v>57.517929531906191</v>
      </c>
      <c r="CU121" s="45">
        <f t="shared" si="124"/>
        <v>52.453360750587542</v>
      </c>
      <c r="CV121" s="45">
        <f t="shared" si="94"/>
        <v>3.1484923190417389</v>
      </c>
      <c r="CW121" s="45">
        <f t="shared" si="95"/>
        <v>2.250673901275225</v>
      </c>
      <c r="CX121" s="45">
        <f t="shared" si="96"/>
        <v>1.4530043182175385</v>
      </c>
      <c r="CY121" s="45">
        <f t="shared" si="97"/>
        <v>0.20150768095826121</v>
      </c>
      <c r="CZ121" s="45">
        <f t="shared" si="98"/>
        <v>1.099326098724775</v>
      </c>
      <c r="DA121" s="45">
        <f t="shared" si="99"/>
        <v>1.8969956817824616</v>
      </c>
      <c r="DB121" s="45">
        <f t="shared" si="100"/>
        <v>1.3433845397217415E-2</v>
      </c>
      <c r="DC121" s="45">
        <f t="shared" si="101"/>
        <v>3.6644203290825836E-2</v>
      </c>
      <c r="DD121" s="45">
        <f t="shared" si="102"/>
        <v>4.2155459595165812E-2</v>
      </c>
    </row>
    <row r="122" spans="1:108" x14ac:dyDescent="0.2">
      <c r="A122" s="81" t="s">
        <v>116</v>
      </c>
      <c r="B122" s="42" t="s">
        <v>244</v>
      </c>
      <c r="C122" s="43" t="s">
        <v>99</v>
      </c>
      <c r="D122" s="49">
        <v>0</v>
      </c>
      <c r="E122" s="43"/>
      <c r="F122" s="42" t="s">
        <v>102</v>
      </c>
      <c r="G122" s="43"/>
      <c r="H122" s="43"/>
      <c r="I122" s="15">
        <v>42271</v>
      </c>
      <c r="J122" s="50">
        <f t="shared" si="115"/>
        <v>42144</v>
      </c>
      <c r="K122" s="43" t="s">
        <v>217</v>
      </c>
      <c r="L122" s="43">
        <v>2015</v>
      </c>
      <c r="M122" s="43" t="s">
        <v>294</v>
      </c>
      <c r="N122" s="17">
        <v>63</v>
      </c>
      <c r="O122" s="17">
        <v>2.8</v>
      </c>
      <c r="P122" s="17">
        <v>2.5499999999999998</v>
      </c>
      <c r="Q122" s="9">
        <v>1.9</v>
      </c>
      <c r="R122" s="9">
        <v>1.1800000000000001E-3</v>
      </c>
      <c r="S122" s="43"/>
      <c r="T122" s="43">
        <v>569.10400000000004</v>
      </c>
      <c r="U122" s="43">
        <v>524.94100000000003</v>
      </c>
      <c r="V122" s="43">
        <v>479.76499999999999</v>
      </c>
      <c r="W122" s="43">
        <v>440.85599999999999</v>
      </c>
      <c r="X122" s="43">
        <v>112</v>
      </c>
      <c r="Y122" s="43">
        <v>97</v>
      </c>
      <c r="Z122" s="43">
        <v>82</v>
      </c>
      <c r="AA122" s="43">
        <v>2.9590000000000001</v>
      </c>
      <c r="AB122" s="43">
        <v>0.2576908446735573</v>
      </c>
      <c r="AC122" s="43">
        <v>2.963366666666666</v>
      </c>
      <c r="AD122" s="43">
        <v>0.27755514932989483</v>
      </c>
      <c r="AE122" s="43">
        <v>2.8509777777777781</v>
      </c>
      <c r="AF122" s="43">
        <v>0.32934400976437317</v>
      </c>
      <c r="AG122" s="43">
        <v>2.8084666666666669</v>
      </c>
      <c r="AH122" s="43">
        <v>0.3628733479696028</v>
      </c>
      <c r="AI122" s="43">
        <v>200.88399999999999</v>
      </c>
      <c r="AJ122" s="43">
        <v>113.11499999999999</v>
      </c>
      <c r="AK122" s="43">
        <v>219.27099999999999</v>
      </c>
      <c r="AL122" s="43">
        <v>113.11499999999999</v>
      </c>
      <c r="AM122" s="43"/>
      <c r="AN122" s="43"/>
      <c r="AO122" s="43"/>
      <c r="AP122" s="43">
        <v>87.768999999999991</v>
      </c>
      <c r="AQ122" s="43"/>
      <c r="AR122" s="43"/>
      <c r="AS122" s="43"/>
      <c r="AT122" s="43">
        <v>368.22</v>
      </c>
      <c r="AU122" s="43">
        <v>127</v>
      </c>
      <c r="AV122" s="43">
        <v>2.9024444444444444</v>
      </c>
      <c r="AW122" s="43">
        <v>0.37055414838980566</v>
      </c>
      <c r="AX122" s="43">
        <v>283.142</v>
      </c>
      <c r="AY122" s="43">
        <v>3.2414000000000001</v>
      </c>
      <c r="AZ122" s="43">
        <v>0.28031354893098853</v>
      </c>
      <c r="BA122" s="43">
        <v>3.1728800000000006</v>
      </c>
      <c r="BB122" s="43">
        <v>0.25264951348986736</v>
      </c>
      <c r="BC122" s="43"/>
      <c r="BD122" s="43"/>
      <c r="BE122" s="43">
        <v>449.74799999999999</v>
      </c>
      <c r="BF122" s="43">
        <v>2.6353999999999993</v>
      </c>
      <c r="BG122" s="43">
        <v>0.37821871979054844</v>
      </c>
      <c r="BH122" s="43">
        <v>2.6389666666666662</v>
      </c>
      <c r="BI122" s="43">
        <v>0.33836783528288594</v>
      </c>
      <c r="BJ122" s="43">
        <v>2.7530000000000006</v>
      </c>
      <c r="BK122" s="43">
        <v>0.39373906911233719</v>
      </c>
      <c r="BL122" s="43">
        <f t="shared" si="75"/>
        <v>127</v>
      </c>
      <c r="BM122" s="43"/>
      <c r="BN122" s="43">
        <v>1</v>
      </c>
      <c r="BO122" s="43">
        <v>0</v>
      </c>
      <c r="BP122" s="43" t="s">
        <v>220</v>
      </c>
      <c r="BQ122" s="43">
        <v>1</v>
      </c>
      <c r="BR122" s="43">
        <v>0</v>
      </c>
      <c r="BS122" s="43" t="s">
        <v>219</v>
      </c>
      <c r="BT122" s="43">
        <v>1</v>
      </c>
      <c r="BU122" s="45">
        <f t="shared" si="116"/>
        <v>2.5377241000000001</v>
      </c>
      <c r="BV122" s="45">
        <f t="shared" si="117"/>
        <v>1.1779264999999981</v>
      </c>
      <c r="BW122" s="45">
        <f t="shared" si="118"/>
        <v>6.7655999999995942E-3</v>
      </c>
      <c r="BX122" s="45">
        <f t="shared" si="76"/>
        <v>2.5377241000000001</v>
      </c>
      <c r="BY122" s="45">
        <f t="shared" si="77"/>
        <v>1.1779264999999981</v>
      </c>
      <c r="BZ122" s="45" t="str">
        <f t="shared" si="78"/>
        <v>0.4</v>
      </c>
      <c r="CA122" s="45">
        <f t="shared" si="79"/>
        <v>0.26227589999999967</v>
      </c>
      <c r="CB122" s="45">
        <f t="shared" si="80"/>
        <v>1.6220735000000017</v>
      </c>
      <c r="CC122" s="45">
        <f t="shared" si="81"/>
        <v>2.4</v>
      </c>
      <c r="CD122" s="45">
        <f t="shared" si="82"/>
        <v>1.7485059999999979E-2</v>
      </c>
      <c r="CE122" s="45">
        <f t="shared" si="83"/>
        <v>5.4069116666666722E-2</v>
      </c>
      <c r="CF122" s="45">
        <f t="shared" si="84"/>
        <v>5.333333333333333E-2</v>
      </c>
      <c r="CG122" s="45">
        <f t="shared" si="119"/>
        <v>59.239836415870627</v>
      </c>
      <c r="CH122" s="45">
        <f t="shared" si="120"/>
        <v>55.393423126994676</v>
      </c>
      <c r="CI122" s="45">
        <f t="shared" si="121"/>
        <v>52.080600064818427</v>
      </c>
      <c r="CJ122" s="45">
        <f t="shared" si="85"/>
        <v>2.5218742354996246</v>
      </c>
      <c r="CK122" s="45">
        <f t="shared" si="86"/>
        <v>1.9160641425016616</v>
      </c>
      <c r="CL122" s="45">
        <f t="shared" si="87"/>
        <v>1.3942945102089022</v>
      </c>
      <c r="CM122" s="45">
        <f t="shared" si="88"/>
        <v>0.27812576450037518</v>
      </c>
      <c r="CN122" s="45">
        <f t="shared" si="89"/>
        <v>0.88393585749833825</v>
      </c>
      <c r="CO122" s="45">
        <f t="shared" si="90"/>
        <v>1.4057054897910977</v>
      </c>
      <c r="CP122" s="45">
        <f t="shared" si="91"/>
        <v>1.8541717633358344E-2</v>
      </c>
      <c r="CQ122" s="45">
        <f t="shared" si="92"/>
        <v>2.946452858327794E-2</v>
      </c>
      <c r="CR122" s="45">
        <f t="shared" si="93"/>
        <v>3.1237899773135503E-2</v>
      </c>
      <c r="CS122" s="45">
        <f t="shared" si="122"/>
        <v>58.009794557760976</v>
      </c>
      <c r="CT122" s="45">
        <f t="shared" si="123"/>
        <v>52.905125014057184</v>
      </c>
      <c r="CU122" s="45">
        <f t="shared" si="124"/>
        <v>48.508596165200032</v>
      </c>
      <c r="CV122" s="45">
        <f t="shared" si="94"/>
        <v>2.3281426428473546</v>
      </c>
      <c r="CW122" s="45">
        <f t="shared" si="95"/>
        <v>1.524157189714006</v>
      </c>
      <c r="CX122" s="45">
        <f t="shared" si="96"/>
        <v>0.83170389601900574</v>
      </c>
      <c r="CY122" s="45">
        <f t="shared" si="97"/>
        <v>0.47185735715264521</v>
      </c>
      <c r="CZ122" s="45">
        <f t="shared" si="98"/>
        <v>1.2758428102859938</v>
      </c>
      <c r="DA122" s="45">
        <f t="shared" si="99"/>
        <v>1.9682961039809941</v>
      </c>
      <c r="DB122" s="45">
        <f t="shared" si="100"/>
        <v>3.1457157143509683E-2</v>
      </c>
      <c r="DC122" s="45">
        <f t="shared" si="101"/>
        <v>4.2528093676199794E-2</v>
      </c>
      <c r="DD122" s="45">
        <f t="shared" si="102"/>
        <v>4.3739913421799871E-2</v>
      </c>
    </row>
    <row r="123" spans="1:108" x14ac:dyDescent="0.2">
      <c r="A123" s="81" t="s">
        <v>117</v>
      </c>
      <c r="B123" s="42" t="s">
        <v>244</v>
      </c>
      <c r="C123" s="43" t="s">
        <v>99</v>
      </c>
      <c r="D123" s="49">
        <v>0</v>
      </c>
      <c r="E123" s="43"/>
      <c r="F123" s="42" t="s">
        <v>102</v>
      </c>
      <c r="G123" s="43"/>
      <c r="H123" s="43"/>
      <c r="I123" s="15">
        <v>42271</v>
      </c>
      <c r="J123" s="50">
        <f t="shared" si="115"/>
        <v>42118</v>
      </c>
      <c r="K123" s="43" t="s">
        <v>217</v>
      </c>
      <c r="L123" s="43">
        <v>2015</v>
      </c>
      <c r="M123" s="43" t="s">
        <v>294</v>
      </c>
      <c r="N123" s="17">
        <v>74</v>
      </c>
      <c r="O123" s="17">
        <v>6.86</v>
      </c>
      <c r="P123" s="17">
        <v>6.38</v>
      </c>
      <c r="Q123" s="9">
        <v>2.15</v>
      </c>
      <c r="R123" s="9">
        <v>1.6900000000000001E-3</v>
      </c>
      <c r="S123" s="43"/>
      <c r="T123" s="43">
        <v>623.024</v>
      </c>
      <c r="U123" s="43">
        <v>582.65599999999995</v>
      </c>
      <c r="V123" s="43">
        <v>538.66099999999994</v>
      </c>
      <c r="W123" s="43">
        <v>503.61700000000002</v>
      </c>
      <c r="X123" s="43">
        <v>138</v>
      </c>
      <c r="Y123" s="43">
        <v>123</v>
      </c>
      <c r="Z123" s="43">
        <v>108</v>
      </c>
      <c r="AA123" s="43">
        <v>2.7126666666666663</v>
      </c>
      <c r="AB123" s="43">
        <v>0.35653544537608584</v>
      </c>
      <c r="AC123" s="43">
        <v>2.8452000000000006</v>
      </c>
      <c r="AD123" s="43">
        <v>0.39453031001082139</v>
      </c>
      <c r="AE123" s="43">
        <v>2.6625555555555556</v>
      </c>
      <c r="AF123" s="43">
        <v>0.45223221888536574</v>
      </c>
      <c r="AG123" s="43">
        <v>2.6165833333333328</v>
      </c>
      <c r="AH123" s="43">
        <v>0.44214988223631368</v>
      </c>
      <c r="AI123" s="43">
        <v>207.351</v>
      </c>
      <c r="AJ123" s="43">
        <v>117.986</v>
      </c>
      <c r="AK123" s="43">
        <v>230.548</v>
      </c>
      <c r="AL123" s="43">
        <v>117.986</v>
      </c>
      <c r="AM123" s="43"/>
      <c r="AN123" s="43"/>
      <c r="AO123" s="43"/>
      <c r="AP123" s="43">
        <v>89.364999999999995</v>
      </c>
      <c r="AQ123" s="43"/>
      <c r="AR123" s="43"/>
      <c r="AS123" s="43"/>
      <c r="AT123" s="43">
        <v>415.673</v>
      </c>
      <c r="AU123" s="43">
        <v>153</v>
      </c>
      <c r="AV123" s="43">
        <v>2.7177434210526301</v>
      </c>
      <c r="AW123" s="43">
        <v>0.39774935527957395</v>
      </c>
      <c r="AX123" s="43">
        <v>360.89600000000002</v>
      </c>
      <c r="AY123" s="43">
        <v>2.7905999999999995</v>
      </c>
      <c r="AZ123" s="43">
        <v>0.21763560633052931</v>
      </c>
      <c r="BA123" s="43">
        <v>2.8383666666666674</v>
      </c>
      <c r="BB123" s="43">
        <v>0.2706775003494053</v>
      </c>
      <c r="BC123" s="43">
        <v>2.9147777777777781</v>
      </c>
      <c r="BD123" s="43">
        <v>0.28892700311897657</v>
      </c>
      <c r="BE123" s="43">
        <v>449.85199999999998</v>
      </c>
      <c r="BF123" s="43">
        <v>2.6152666666666673</v>
      </c>
      <c r="BG123" s="43">
        <v>0.36798359176670209</v>
      </c>
      <c r="BH123" s="43">
        <v>2.5537666666666667</v>
      </c>
      <c r="BI123" s="43">
        <v>0.30482235452159895</v>
      </c>
      <c r="BJ123" s="43">
        <v>2.5800666666666672</v>
      </c>
      <c r="BK123" s="43">
        <v>0.2960083229788037</v>
      </c>
      <c r="BL123" s="43">
        <f t="shared" si="75"/>
        <v>153</v>
      </c>
      <c r="BM123" s="43"/>
      <c r="BN123" s="43">
        <v>1</v>
      </c>
      <c r="BO123" s="43">
        <v>0</v>
      </c>
      <c r="BP123" s="43" t="s">
        <v>220</v>
      </c>
      <c r="BQ123" s="43">
        <v>1</v>
      </c>
      <c r="BR123" s="43">
        <v>0</v>
      </c>
      <c r="BS123" s="43" t="s">
        <v>219</v>
      </c>
      <c r="BT123" s="43">
        <v>1</v>
      </c>
      <c r="BU123" s="45">
        <f t="shared" si="116"/>
        <v>4.274945599999997</v>
      </c>
      <c r="BV123" s="45">
        <f t="shared" si="117"/>
        <v>2.9506960999999965</v>
      </c>
      <c r="BW123" s="45">
        <f t="shared" si="118"/>
        <v>1.8958716999999989</v>
      </c>
      <c r="BX123" s="45">
        <f t="shared" si="76"/>
        <v>4.274945599999997</v>
      </c>
      <c r="BY123" s="45">
        <f t="shared" si="77"/>
        <v>2.9506960999999965</v>
      </c>
      <c r="BZ123" s="45">
        <f t="shared" si="78"/>
        <v>1.8958716999999989</v>
      </c>
      <c r="CA123" s="45">
        <f t="shared" si="79"/>
        <v>2.5850544000000033</v>
      </c>
      <c r="CB123" s="45">
        <f t="shared" si="80"/>
        <v>3.9093039000000038</v>
      </c>
      <c r="CC123" s="45">
        <f t="shared" si="81"/>
        <v>4.9641283000000014</v>
      </c>
      <c r="CD123" s="45">
        <f t="shared" si="82"/>
        <v>0.17233696000000023</v>
      </c>
      <c r="CE123" s="45">
        <f t="shared" si="83"/>
        <v>0.13031013000000014</v>
      </c>
      <c r="CF123" s="45">
        <f t="shared" si="84"/>
        <v>0.11031396222222226</v>
      </c>
      <c r="CG123" s="45">
        <f t="shared" si="119"/>
        <v>69.944021013650257</v>
      </c>
      <c r="CH123" s="45">
        <f t="shared" si="120"/>
        <v>65.523618826163712</v>
      </c>
      <c r="CI123" s="45">
        <f t="shared" si="121"/>
        <v>62.00256929193759</v>
      </c>
      <c r="CJ123" s="45">
        <f t="shared" si="85"/>
        <v>4.2077833096499164</v>
      </c>
      <c r="CK123" s="45">
        <f t="shared" si="86"/>
        <v>3.5115699651207857</v>
      </c>
      <c r="CL123" s="45">
        <f t="shared" si="87"/>
        <v>2.9570046634801708</v>
      </c>
      <c r="CM123" s="45">
        <f t="shared" si="88"/>
        <v>2.6522166903500839</v>
      </c>
      <c r="CN123" s="45">
        <f t="shared" si="89"/>
        <v>3.3484300348792146</v>
      </c>
      <c r="CO123" s="45">
        <f t="shared" si="90"/>
        <v>3.9029953365198296</v>
      </c>
      <c r="CP123" s="45">
        <f t="shared" si="91"/>
        <v>0.17681444602333893</v>
      </c>
      <c r="CQ123" s="45">
        <f t="shared" si="92"/>
        <v>0.11161433449597383</v>
      </c>
      <c r="CR123" s="45">
        <f t="shared" si="93"/>
        <v>8.6733229700440659E-2</v>
      </c>
      <c r="CS123" s="45">
        <f t="shared" si="122"/>
        <v>69.120649271938163</v>
      </c>
      <c r="CT123" s="45">
        <f t="shared" si="123"/>
        <v>63.802896713449243</v>
      </c>
      <c r="CU123" s="45">
        <f t="shared" si="124"/>
        <v>59.567067172372177</v>
      </c>
      <c r="CV123" s="45">
        <f t="shared" si="94"/>
        <v>4.0781022603302608</v>
      </c>
      <c r="CW123" s="45">
        <f t="shared" si="95"/>
        <v>3.2405562323682569</v>
      </c>
      <c r="CX123" s="45">
        <f t="shared" si="96"/>
        <v>2.5734130796486179</v>
      </c>
      <c r="CY123" s="45">
        <f t="shared" si="97"/>
        <v>2.7818977396697395</v>
      </c>
      <c r="CZ123" s="45">
        <f t="shared" si="98"/>
        <v>3.6194437676317435</v>
      </c>
      <c r="DA123" s="45">
        <f t="shared" si="99"/>
        <v>4.2865869203513824</v>
      </c>
      <c r="DB123" s="45">
        <f t="shared" si="100"/>
        <v>0.18545984931131596</v>
      </c>
      <c r="DC123" s="45">
        <f t="shared" si="101"/>
        <v>0.12064812558772478</v>
      </c>
      <c r="DD123" s="45">
        <f t="shared" si="102"/>
        <v>9.5257487118919612E-2</v>
      </c>
    </row>
    <row r="124" spans="1:108" x14ac:dyDescent="0.2">
      <c r="A124" s="57" t="s">
        <v>118</v>
      </c>
      <c r="B124" s="42" t="s">
        <v>244</v>
      </c>
      <c r="C124" s="43" t="s">
        <v>99</v>
      </c>
      <c r="D124" s="49">
        <v>0</v>
      </c>
      <c r="E124" s="43"/>
      <c r="F124" s="42" t="s">
        <v>102</v>
      </c>
      <c r="G124" s="43"/>
      <c r="H124" s="43"/>
      <c r="I124" s="15">
        <v>42271</v>
      </c>
      <c r="J124" s="50"/>
      <c r="K124" s="43" t="s">
        <v>217</v>
      </c>
      <c r="L124" s="43">
        <v>2015</v>
      </c>
      <c r="M124" s="43" t="s">
        <v>294</v>
      </c>
      <c r="N124" s="17">
        <v>82</v>
      </c>
      <c r="O124" s="17">
        <v>5.86</v>
      </c>
      <c r="P124" s="17">
        <v>5.51</v>
      </c>
      <c r="Q124" s="9">
        <v>2.2000000000000002</v>
      </c>
      <c r="R124" s="9">
        <v>1.74E-3</v>
      </c>
      <c r="S124" s="43"/>
      <c r="T124" s="43"/>
      <c r="U124" s="43"/>
      <c r="V124" s="43"/>
      <c r="W124" s="43"/>
      <c r="X124" s="43"/>
      <c r="Y124" s="43"/>
      <c r="Z124" s="43"/>
      <c r="AA124" s="43"/>
      <c r="AB124" s="43"/>
      <c r="AC124" s="43"/>
      <c r="AD124" s="43"/>
      <c r="AE124" s="43"/>
      <c r="AF124" s="43"/>
      <c r="AG124" s="43"/>
      <c r="AH124" s="43"/>
      <c r="AI124" s="43"/>
      <c r="AJ124" s="43"/>
      <c r="AK124" s="43"/>
      <c r="AL124" s="43"/>
      <c r="AM124" s="43"/>
      <c r="AN124" s="43"/>
      <c r="AO124" s="43"/>
      <c r="AP124" s="43"/>
      <c r="AQ124" s="43"/>
      <c r="AR124" s="43"/>
      <c r="AS124" s="43"/>
      <c r="AT124" s="43"/>
      <c r="AU124" s="43"/>
      <c r="AV124" s="43"/>
      <c r="AW124" s="43"/>
      <c r="AX124" s="43"/>
      <c r="AY124" s="43"/>
      <c r="AZ124" s="43"/>
      <c r="BA124" s="43"/>
      <c r="BB124" s="43"/>
      <c r="BC124" s="43"/>
      <c r="BD124" s="43"/>
      <c r="BE124" s="43"/>
      <c r="BF124" s="43"/>
      <c r="BG124" s="43"/>
      <c r="BH124" s="43"/>
      <c r="BI124" s="43"/>
      <c r="BJ124" s="43"/>
      <c r="BK124" s="43"/>
      <c r="BL124" s="43"/>
      <c r="BM124" s="43" t="s">
        <v>229</v>
      </c>
      <c r="BN124" s="43">
        <v>0</v>
      </c>
      <c r="BO124" s="43">
        <v>0</v>
      </c>
      <c r="BP124" s="43"/>
      <c r="BQ124" s="43">
        <v>0</v>
      </c>
      <c r="BR124" s="43">
        <v>0</v>
      </c>
      <c r="BS124" s="43" t="s">
        <v>219</v>
      </c>
      <c r="BT124" s="43">
        <v>0</v>
      </c>
    </row>
    <row r="125" spans="1:108" x14ac:dyDescent="0.2">
      <c r="A125" s="81" t="s">
        <v>119</v>
      </c>
      <c r="B125" s="42" t="s">
        <v>244</v>
      </c>
      <c r="C125" s="43" t="s">
        <v>99</v>
      </c>
      <c r="D125" s="49">
        <v>0</v>
      </c>
      <c r="E125" s="43"/>
      <c r="F125" s="42" t="s">
        <v>102</v>
      </c>
      <c r="G125" s="43"/>
      <c r="H125" s="43"/>
      <c r="I125" s="15">
        <v>42271</v>
      </c>
      <c r="J125" s="50">
        <f>I125-BL125</f>
        <v>42129</v>
      </c>
      <c r="K125" s="43" t="s">
        <v>217</v>
      </c>
      <c r="L125" s="43">
        <v>2015</v>
      </c>
      <c r="M125" s="43" t="s">
        <v>294</v>
      </c>
      <c r="N125" s="17">
        <v>82</v>
      </c>
      <c r="O125" s="17">
        <v>5.23</v>
      </c>
      <c r="P125" s="17">
        <v>4.7300000000000004</v>
      </c>
      <c r="Q125" s="9">
        <v>2.1</v>
      </c>
      <c r="R125" s="9">
        <v>1.4E-3</v>
      </c>
      <c r="S125" s="43"/>
      <c r="T125" s="43">
        <v>594.41399999999999</v>
      </c>
      <c r="U125" s="43">
        <v>555.22900000000004</v>
      </c>
      <c r="V125" s="43">
        <v>514.404</v>
      </c>
      <c r="W125" s="43">
        <v>474.57100000000003</v>
      </c>
      <c r="X125" s="43">
        <v>127</v>
      </c>
      <c r="Y125" s="43">
        <v>112</v>
      </c>
      <c r="Z125" s="43">
        <v>97</v>
      </c>
      <c r="AA125" s="43">
        <v>2.6496666666666671</v>
      </c>
      <c r="AB125" s="43">
        <v>0.34819630478605629</v>
      </c>
      <c r="AC125" s="43">
        <v>2.6727333333333338</v>
      </c>
      <c r="AD125" s="43">
        <v>0.35730697063500549</v>
      </c>
      <c r="AE125" s="43">
        <v>2.6641333333333339</v>
      </c>
      <c r="AF125" s="43">
        <v>0.34944628927906374</v>
      </c>
      <c r="AG125" s="43">
        <v>2.6159666666666661</v>
      </c>
      <c r="AH125" s="43">
        <v>0.36611450309778226</v>
      </c>
      <c r="AI125" s="43">
        <v>202.434</v>
      </c>
      <c r="AJ125" s="43">
        <v>114.786</v>
      </c>
      <c r="AK125" s="43">
        <v>225.048</v>
      </c>
      <c r="AL125" s="43">
        <v>114.786</v>
      </c>
      <c r="AM125" s="43"/>
      <c r="AN125" s="43"/>
      <c r="AO125" s="43"/>
      <c r="AP125" s="43">
        <v>87.647999999999996</v>
      </c>
      <c r="AQ125" s="43"/>
      <c r="AR125" s="43"/>
      <c r="AS125" s="43"/>
      <c r="AT125" s="43">
        <v>391.98</v>
      </c>
      <c r="AU125" s="43">
        <v>142</v>
      </c>
      <c r="AV125" s="43">
        <v>2.761624113475178</v>
      </c>
      <c r="AW125" s="43">
        <v>0.3725816984042703</v>
      </c>
      <c r="AX125" s="43">
        <v>320.89600000000002</v>
      </c>
      <c r="AY125" s="43">
        <v>2.7044000000000001</v>
      </c>
      <c r="AZ125" s="43">
        <v>0.39750593885949931</v>
      </c>
      <c r="BA125" s="43">
        <v>2.8035999999999999</v>
      </c>
      <c r="BB125" s="43">
        <v>0.34238580779482153</v>
      </c>
      <c r="BC125" s="43">
        <v>2.8859500000000002</v>
      </c>
      <c r="BD125" s="43">
        <v>0.3421245799487746</v>
      </c>
      <c r="BE125" s="43">
        <v>449.84399999999999</v>
      </c>
      <c r="BF125" s="43">
        <v>2.8109333333333333</v>
      </c>
      <c r="BG125" s="43">
        <v>0.37444062406792916</v>
      </c>
      <c r="BH125" s="43">
        <v>2.8885333333333332</v>
      </c>
      <c r="BI125" s="43">
        <v>0.36901142243168972</v>
      </c>
      <c r="BJ125" s="43">
        <v>2.8299999999999992</v>
      </c>
      <c r="BK125" s="43">
        <v>0.34421821831243471</v>
      </c>
      <c r="BL125" s="43">
        <f t="shared" si="75"/>
        <v>142</v>
      </c>
      <c r="BM125" s="43"/>
      <c r="BN125" s="43">
        <v>1</v>
      </c>
      <c r="BO125" s="43">
        <v>0</v>
      </c>
      <c r="BP125" s="43" t="s">
        <v>220</v>
      </c>
      <c r="BQ125" s="43">
        <v>1</v>
      </c>
      <c r="BR125" s="43">
        <v>0</v>
      </c>
      <c r="BS125" s="43" t="s">
        <v>219</v>
      </c>
      <c r="BT125" s="43">
        <v>1</v>
      </c>
      <c r="BU125" s="45">
        <f>0.0301*U125-13.263</f>
        <v>3.4493929000000012</v>
      </c>
      <c r="BV125" s="45">
        <f>0.0301*V125-13.263</f>
        <v>2.2205603999999983</v>
      </c>
      <c r="BW125" s="45">
        <f>0.0301*W125-13.263</f>
        <v>1.0215870999999996</v>
      </c>
      <c r="BX125" s="45">
        <f t="shared" si="76"/>
        <v>3.4493929000000012</v>
      </c>
      <c r="BY125" s="45">
        <f t="shared" si="77"/>
        <v>2.2205603999999983</v>
      </c>
      <c r="BZ125" s="45">
        <f t="shared" si="78"/>
        <v>1.0215870999999996</v>
      </c>
      <c r="CA125" s="45">
        <f t="shared" si="79"/>
        <v>1.7806070999999992</v>
      </c>
      <c r="CB125" s="45">
        <f t="shared" si="80"/>
        <v>3.0094396000000021</v>
      </c>
      <c r="CC125" s="45">
        <f t="shared" si="81"/>
        <v>4.2084129000000008</v>
      </c>
      <c r="CD125" s="45">
        <f t="shared" si="82"/>
        <v>0.11870713999999995</v>
      </c>
      <c r="CE125" s="45">
        <f t="shared" si="83"/>
        <v>0.10031465333333341</v>
      </c>
      <c r="CF125" s="45">
        <f t="shared" si="84"/>
        <v>9.3520286666666688E-2</v>
      </c>
      <c r="CG125" s="45">
        <f>$N125+(U125-$T125)*($N125-32)*($T125-205.01)^-1</f>
        <v>76.968593029347417</v>
      </c>
      <c r="CH125" s="45">
        <f>$N125+(V125-$T125)*($N125-32)*($T125-205.01)^-1</f>
        <v>71.726607841727358</v>
      </c>
      <c r="CI125" s="45">
        <f>$N125+(W125-$T125)*($N125-32)*($T125-205.01)^-1</f>
        <v>66.611996795102257</v>
      </c>
      <c r="CJ125" s="45">
        <f t="shared" si="85"/>
        <v>5.3141534021222183</v>
      </c>
      <c r="CK125" s="45">
        <f t="shared" si="86"/>
        <v>4.4885407350720596</v>
      </c>
      <c r="CL125" s="45">
        <f t="shared" si="87"/>
        <v>3.6829894952286066</v>
      </c>
      <c r="CM125" s="45">
        <f t="shared" si="88"/>
        <v>-8.4153402122217891E-2</v>
      </c>
      <c r="CN125" s="45">
        <f t="shared" si="89"/>
        <v>0.74145926492794079</v>
      </c>
      <c r="CO125" s="45">
        <f t="shared" si="90"/>
        <v>1.5470105047713938</v>
      </c>
      <c r="CP125" s="45">
        <f t="shared" si="91"/>
        <v>-5.6102268081478597E-3</v>
      </c>
      <c r="CQ125" s="45">
        <f t="shared" si="92"/>
        <v>2.471530883093136E-2</v>
      </c>
      <c r="CR125" s="45">
        <f t="shared" si="93"/>
        <v>3.4378011217142082E-2</v>
      </c>
      <c r="CS125" s="45">
        <f>-1.306+($N125+1.306)*$T125^-1*U125</f>
        <v>76.508296221152264</v>
      </c>
      <c r="CT125" s="45">
        <f>-1.306+($N125+1.306)*$T125^-1*V125</f>
        <v>70.786749538200638</v>
      </c>
      <c r="CU125" s="45">
        <f>-1.306+($N125+1.306)*$T125^-1*W125</f>
        <v>65.204229782609431</v>
      </c>
      <c r="CV125" s="45">
        <f t="shared" si="94"/>
        <v>5.2416566548314814</v>
      </c>
      <c r="CW125" s="45">
        <f t="shared" si="95"/>
        <v>4.3405130522666004</v>
      </c>
      <c r="CX125" s="45">
        <f t="shared" si="96"/>
        <v>3.461266190760985</v>
      </c>
      <c r="CY125" s="45">
        <f t="shared" si="97"/>
        <v>-1.1656654831480928E-2</v>
      </c>
      <c r="CZ125" s="45">
        <f t="shared" si="98"/>
        <v>0.88948694773339998</v>
      </c>
      <c r="DA125" s="45">
        <f t="shared" si="99"/>
        <v>1.7687338092390155</v>
      </c>
      <c r="DB125" s="45">
        <f t="shared" si="100"/>
        <v>-7.7711032209872857E-4</v>
      </c>
      <c r="DC125" s="45">
        <f t="shared" si="101"/>
        <v>2.9649564924446665E-2</v>
      </c>
      <c r="DD125" s="45">
        <f t="shared" si="102"/>
        <v>3.9305195760867009E-2</v>
      </c>
    </row>
    <row r="126" spans="1:108" x14ac:dyDescent="0.2">
      <c r="A126" s="57" t="s">
        <v>120</v>
      </c>
      <c r="B126" s="42" t="s">
        <v>244</v>
      </c>
      <c r="C126" s="43" t="s">
        <v>99</v>
      </c>
      <c r="D126" s="49">
        <v>0</v>
      </c>
      <c r="E126" s="43"/>
      <c r="F126" s="42" t="s">
        <v>102</v>
      </c>
      <c r="G126" s="43"/>
      <c r="H126" s="43"/>
      <c r="I126" s="15">
        <v>42271</v>
      </c>
      <c r="J126" s="50"/>
      <c r="K126" s="43" t="s">
        <v>217</v>
      </c>
      <c r="L126" s="43">
        <v>2015</v>
      </c>
      <c r="M126" s="43" t="s">
        <v>294</v>
      </c>
      <c r="N126" s="17">
        <v>84</v>
      </c>
      <c r="O126" s="17">
        <v>5.41</v>
      </c>
      <c r="P126" s="17">
        <v>5.04</v>
      </c>
      <c r="Q126" s="9">
        <v>1.85</v>
      </c>
      <c r="R126" s="9">
        <v>1.24E-3</v>
      </c>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t="s">
        <v>241</v>
      </c>
      <c r="BN126" s="43">
        <v>1</v>
      </c>
      <c r="BO126" s="43">
        <v>0</v>
      </c>
      <c r="BP126" s="43" t="s">
        <v>220</v>
      </c>
      <c r="BQ126" s="43">
        <v>0</v>
      </c>
      <c r="BR126" s="43">
        <v>0</v>
      </c>
      <c r="BS126" s="43" t="s">
        <v>219</v>
      </c>
      <c r="BT126" s="43">
        <v>1</v>
      </c>
    </row>
    <row r="127" spans="1:108" x14ac:dyDescent="0.2">
      <c r="A127" s="81" t="s">
        <v>121</v>
      </c>
      <c r="B127" s="42" t="s">
        <v>244</v>
      </c>
      <c r="C127" s="43" t="s">
        <v>99</v>
      </c>
      <c r="D127" s="49">
        <v>0</v>
      </c>
      <c r="E127" s="43"/>
      <c r="F127" s="42" t="s">
        <v>102</v>
      </c>
      <c r="G127" s="43"/>
      <c r="H127" s="43"/>
      <c r="I127" s="15">
        <v>42271</v>
      </c>
      <c r="J127" s="50">
        <f t="shared" ref="J127:J143" si="125">I127-BL127</f>
        <v>42126</v>
      </c>
      <c r="K127" s="43" t="s">
        <v>217</v>
      </c>
      <c r="L127" s="43">
        <v>2015</v>
      </c>
      <c r="M127" s="43" t="s">
        <v>294</v>
      </c>
      <c r="N127" s="17">
        <v>87</v>
      </c>
      <c r="O127" s="17">
        <v>7.15</v>
      </c>
      <c r="P127" s="17">
        <v>6.75</v>
      </c>
      <c r="Q127" s="9">
        <v>2</v>
      </c>
      <c r="R127" s="9">
        <v>1.5E-3</v>
      </c>
      <c r="S127" s="43"/>
      <c r="T127" s="43">
        <v>632.846</v>
      </c>
      <c r="U127" s="43">
        <v>586.79499999999996</v>
      </c>
      <c r="V127" s="43">
        <v>539.803</v>
      </c>
      <c r="W127" s="43">
        <v>498.19499999999999</v>
      </c>
      <c r="X127" s="43">
        <v>130</v>
      </c>
      <c r="Y127" s="43">
        <v>115</v>
      </c>
      <c r="Z127" s="43">
        <v>100</v>
      </c>
      <c r="AA127" s="43">
        <v>3.0844666666666662</v>
      </c>
      <c r="AB127" s="43">
        <v>0.2359663616058946</v>
      </c>
      <c r="AC127" s="43">
        <v>3.1088999999999998</v>
      </c>
      <c r="AD127" s="43">
        <v>0.33947965761004667</v>
      </c>
      <c r="AE127" s="43">
        <v>2.9722</v>
      </c>
      <c r="AF127" s="43">
        <v>0.39499324505156236</v>
      </c>
      <c r="AG127" s="43">
        <v>2.9311666666666669</v>
      </c>
      <c r="AH127" s="43">
        <v>0.39098307938014559</v>
      </c>
      <c r="AI127" s="43">
        <v>211.154</v>
      </c>
      <c r="AJ127" s="43">
        <v>108.739</v>
      </c>
      <c r="AK127" s="43">
        <v>232.428</v>
      </c>
      <c r="AL127" s="43">
        <v>108.739</v>
      </c>
      <c r="AM127" s="43"/>
      <c r="AN127" s="43"/>
      <c r="AO127" s="43"/>
      <c r="AP127" s="43">
        <v>102.41499999999999</v>
      </c>
      <c r="AQ127" s="43"/>
      <c r="AR127" s="43"/>
      <c r="AS127" s="43"/>
      <c r="AT127" s="43">
        <v>421.69200000000001</v>
      </c>
      <c r="AU127" s="43">
        <v>145</v>
      </c>
      <c r="AV127" s="43">
        <v>2.9068472222222206</v>
      </c>
      <c r="AW127" s="43">
        <v>0.36375166968006772</v>
      </c>
      <c r="AX127" s="43">
        <v>345.072</v>
      </c>
      <c r="AY127" s="43">
        <v>2.9950666666666659</v>
      </c>
      <c r="AZ127" s="43">
        <v>0.2892802562683231</v>
      </c>
      <c r="BA127" s="43">
        <v>3.0441000000000007</v>
      </c>
      <c r="BB127" s="43">
        <v>0.30332597123818167</v>
      </c>
      <c r="BC127" s="43">
        <v>3.0429534883720932</v>
      </c>
      <c r="BD127" s="43">
        <v>0.27977720332336997</v>
      </c>
      <c r="BE127" s="43">
        <v>449.86</v>
      </c>
      <c r="BF127" s="43">
        <v>2.8194666666666661</v>
      </c>
      <c r="BG127" s="43">
        <v>0.402201595980829</v>
      </c>
      <c r="BH127" s="43">
        <v>2.7404333333333333</v>
      </c>
      <c r="BI127" s="43">
        <v>0.33442618724113821</v>
      </c>
      <c r="BJ127" s="43">
        <v>2.7400444444444441</v>
      </c>
      <c r="BK127" s="43">
        <v>0.3421621064213709</v>
      </c>
      <c r="BL127" s="43">
        <f t="shared" si="75"/>
        <v>145</v>
      </c>
      <c r="BM127" s="43"/>
      <c r="BN127" s="43">
        <v>1</v>
      </c>
      <c r="BO127" s="43">
        <v>0</v>
      </c>
      <c r="BP127" s="43" t="s">
        <v>220</v>
      </c>
      <c r="BQ127" s="43">
        <v>1</v>
      </c>
      <c r="BR127" s="43">
        <v>0</v>
      </c>
      <c r="BS127" s="43" t="s">
        <v>219</v>
      </c>
      <c r="BT127" s="43">
        <v>1</v>
      </c>
      <c r="BU127" s="45">
        <f t="shared" ref="BU127:BU135" si="126">0.0301*U127-13.263</f>
        <v>4.3995294999999981</v>
      </c>
      <c r="BV127" s="45">
        <f t="shared" ref="BV127:BV135" si="127">0.0301*V127-13.263</f>
        <v>2.9850702999999985</v>
      </c>
      <c r="BW127" s="45">
        <f t="shared" ref="BW127:BW135" si="128">0.0301*W127-13.263</f>
        <v>1.7326694999999983</v>
      </c>
      <c r="BX127" s="45">
        <f t="shared" si="76"/>
        <v>4.3995294999999981</v>
      </c>
      <c r="BY127" s="45">
        <f t="shared" si="77"/>
        <v>2.9850702999999985</v>
      </c>
      <c r="BZ127" s="45">
        <f t="shared" si="78"/>
        <v>1.7326694999999983</v>
      </c>
      <c r="CA127" s="45">
        <f t="shared" si="79"/>
        <v>2.7504705000000023</v>
      </c>
      <c r="CB127" s="45">
        <f t="shared" si="80"/>
        <v>4.1649297000000018</v>
      </c>
      <c r="CC127" s="45">
        <f t="shared" si="81"/>
        <v>5.417330500000002</v>
      </c>
      <c r="CD127" s="45">
        <f t="shared" si="82"/>
        <v>0.18336470000000016</v>
      </c>
      <c r="CE127" s="45">
        <f t="shared" si="83"/>
        <v>0.13883099000000007</v>
      </c>
      <c r="CF127" s="45">
        <f t="shared" si="84"/>
        <v>0.12038512222222227</v>
      </c>
      <c r="CG127" s="45">
        <f t="shared" ref="CG127:CG143" si="129">$N127+(U127-$T127)*($N127-32)*($T127-205.01)^-1</f>
        <v>81.079962882973845</v>
      </c>
      <c r="CH127" s="45">
        <f t="shared" ref="CH127:CH143" si="130">$N127+(V127-$T127)*($N127-32)*($T127-205.01)^-1</f>
        <v>75.038956516048202</v>
      </c>
      <c r="CI127" s="45">
        <f t="shared" ref="CI127:CI143" si="131">$N127+(W127-$T127)*($N127-32)*($T127-205.01)^-1</f>
        <v>69.690084518366845</v>
      </c>
      <c r="CJ127" s="45">
        <f t="shared" si="85"/>
        <v>5.9616941540683817</v>
      </c>
      <c r="CK127" s="45">
        <f t="shared" si="86"/>
        <v>5.0102356512775925</v>
      </c>
      <c r="CL127" s="45">
        <f t="shared" si="87"/>
        <v>4.1677883116427781</v>
      </c>
      <c r="CM127" s="45">
        <f t="shared" si="88"/>
        <v>1.1883058459316187</v>
      </c>
      <c r="CN127" s="45">
        <f t="shared" si="89"/>
        <v>2.1397643487224078</v>
      </c>
      <c r="CO127" s="45">
        <f t="shared" si="90"/>
        <v>2.9822116883572223</v>
      </c>
      <c r="CP127" s="45">
        <f t="shared" si="91"/>
        <v>7.9220389728774585E-2</v>
      </c>
      <c r="CQ127" s="45">
        <f t="shared" si="92"/>
        <v>7.1325478290746924E-2</v>
      </c>
      <c r="CR127" s="45">
        <f t="shared" si="93"/>
        <v>6.6271370852382716E-2</v>
      </c>
      <c r="CS127" s="45">
        <f t="shared" ref="CS127:CU133" si="132">-1.306+($N127+1.306)*$T127^-1*U127</f>
        <v>80.574140302696065</v>
      </c>
      <c r="CT127" s="45">
        <f t="shared" si="132"/>
        <v>74.016975444262897</v>
      </c>
      <c r="CU127" s="45">
        <f t="shared" si="132"/>
        <v>68.211082623576672</v>
      </c>
      <c r="CV127" s="45">
        <f t="shared" si="94"/>
        <v>5.8820270976746309</v>
      </c>
      <c r="CW127" s="45">
        <f t="shared" si="95"/>
        <v>4.8492736324714061</v>
      </c>
      <c r="CX127" s="45">
        <f t="shared" si="96"/>
        <v>3.9348455132133262</v>
      </c>
      <c r="CY127" s="45">
        <f t="shared" si="97"/>
        <v>1.2679729023253694</v>
      </c>
      <c r="CZ127" s="45">
        <f t="shared" si="98"/>
        <v>2.3007263675285943</v>
      </c>
      <c r="DA127" s="45">
        <f t="shared" si="99"/>
        <v>3.2151544867866741</v>
      </c>
      <c r="DB127" s="45">
        <f t="shared" si="100"/>
        <v>8.4531526821691294E-2</v>
      </c>
      <c r="DC127" s="45">
        <f t="shared" si="101"/>
        <v>7.6690878917619804E-2</v>
      </c>
      <c r="DD127" s="45">
        <f t="shared" si="102"/>
        <v>7.1447877484148312E-2</v>
      </c>
    </row>
    <row r="128" spans="1:108" x14ac:dyDescent="0.2">
      <c r="A128" s="81" t="s">
        <v>112</v>
      </c>
      <c r="B128" s="42" t="s">
        <v>244</v>
      </c>
      <c r="C128" s="43" t="s">
        <v>99</v>
      </c>
      <c r="D128" s="49">
        <v>0</v>
      </c>
      <c r="E128" s="43"/>
      <c r="F128" s="42" t="s">
        <v>100</v>
      </c>
      <c r="G128" s="43"/>
      <c r="H128" s="43"/>
      <c r="I128" s="15">
        <v>42276</v>
      </c>
      <c r="J128" s="50">
        <f t="shared" si="125"/>
        <v>42145</v>
      </c>
      <c r="K128" s="43" t="s">
        <v>217</v>
      </c>
      <c r="L128" s="43">
        <v>2015</v>
      </c>
      <c r="M128" s="43" t="s">
        <v>294</v>
      </c>
      <c r="N128" s="19">
        <v>68</v>
      </c>
      <c r="O128" s="19">
        <v>3.05</v>
      </c>
      <c r="P128" s="19">
        <v>2.9</v>
      </c>
      <c r="Q128" s="9">
        <v>1.85</v>
      </c>
      <c r="R128" s="9">
        <v>1.15E-3</v>
      </c>
      <c r="S128" s="43"/>
      <c r="T128" s="43">
        <v>572.12699999999995</v>
      </c>
      <c r="U128" s="43">
        <v>526.6</v>
      </c>
      <c r="V128" s="43">
        <v>482.40899999999999</v>
      </c>
      <c r="W128" s="43">
        <v>438.43299999999999</v>
      </c>
      <c r="X128" s="43">
        <v>116</v>
      </c>
      <c r="Y128" s="43">
        <v>101</v>
      </c>
      <c r="Z128" s="43">
        <v>86</v>
      </c>
      <c r="AA128" s="43">
        <v>3.0640666666666667</v>
      </c>
      <c r="AB128" s="43">
        <v>0.29523754761853971</v>
      </c>
      <c r="AC128" s="43">
        <v>2.9807333333333337</v>
      </c>
      <c r="AD128" s="43">
        <v>0.28708726696002157</v>
      </c>
      <c r="AE128" s="43">
        <v>2.9787555555555563</v>
      </c>
      <c r="AF128" s="43">
        <v>0.25320797735849432</v>
      </c>
      <c r="AG128" s="43">
        <v>2.9109166666666657</v>
      </c>
      <c r="AH128" s="43">
        <v>0.28009854752869323</v>
      </c>
      <c r="AI128" s="43">
        <v>202.673</v>
      </c>
      <c r="AJ128" s="43">
        <v>112.521</v>
      </c>
      <c r="AK128" s="43">
        <v>220.84100000000001</v>
      </c>
      <c r="AL128" s="43">
        <v>112.521</v>
      </c>
      <c r="AM128" s="43"/>
      <c r="AN128" s="43"/>
      <c r="AO128" s="43"/>
      <c r="AP128" s="43">
        <v>90.152000000000001</v>
      </c>
      <c r="AQ128" s="43"/>
      <c r="AR128" s="43"/>
      <c r="AS128" s="43"/>
      <c r="AT128" s="43">
        <v>369.45399999999995</v>
      </c>
      <c r="AU128" s="43">
        <v>131</v>
      </c>
      <c r="AV128" s="43">
        <v>2.8220461538461534</v>
      </c>
      <c r="AW128" s="43">
        <v>0.29816903435319181</v>
      </c>
      <c r="AX128" s="43">
        <v>298.47899999999998</v>
      </c>
      <c r="AY128" s="43">
        <v>2.8136666666666668</v>
      </c>
      <c r="AZ128" s="43">
        <v>0.32310605659678571</v>
      </c>
      <c r="BA128" s="43">
        <v>2.9028999999999998</v>
      </c>
      <c r="BB128" s="43">
        <v>0.30084952705802209</v>
      </c>
      <c r="BC128" s="43">
        <v>2.9102812499999997</v>
      </c>
      <c r="BD128" s="43">
        <v>0.294258854047731</v>
      </c>
      <c r="BE128" s="43">
        <v>434.24700000000001</v>
      </c>
      <c r="BF128" s="43">
        <v>2.6728666666666663</v>
      </c>
      <c r="BG128" s="43">
        <v>0.24140921590488115</v>
      </c>
      <c r="BH128" s="43">
        <v>2.648366666666667</v>
      </c>
      <c r="BI128" s="43">
        <v>0.23879214498334556</v>
      </c>
      <c r="BJ128" s="43">
        <v>2.6257555555555561</v>
      </c>
      <c r="BK128" s="43">
        <v>0.23520727373140826</v>
      </c>
      <c r="BL128" s="43">
        <f t="shared" si="75"/>
        <v>131</v>
      </c>
      <c r="BM128" s="43"/>
      <c r="BN128" s="43">
        <v>1</v>
      </c>
      <c r="BO128" s="43">
        <v>0</v>
      </c>
      <c r="BP128" s="43" t="s">
        <v>220</v>
      </c>
      <c r="BQ128" s="43">
        <v>1</v>
      </c>
      <c r="BR128" s="43">
        <v>0</v>
      </c>
      <c r="BS128" s="43" t="s">
        <v>219</v>
      </c>
      <c r="BT128" s="43">
        <v>1</v>
      </c>
      <c r="BU128" s="45">
        <f t="shared" si="126"/>
        <v>2.5876599999999996</v>
      </c>
      <c r="BV128" s="45">
        <f t="shared" si="127"/>
        <v>1.2575108999999998</v>
      </c>
      <c r="BW128" s="45">
        <f t="shared" si="128"/>
        <v>-6.6166700000000134E-2</v>
      </c>
      <c r="BX128" s="45">
        <f t="shared" si="76"/>
        <v>2.5876599999999996</v>
      </c>
      <c r="BY128" s="45">
        <f t="shared" si="77"/>
        <v>1.2575108999999998</v>
      </c>
      <c r="BZ128" s="45" t="str">
        <f t="shared" si="78"/>
        <v>0.4</v>
      </c>
      <c r="CA128" s="45">
        <f t="shared" si="79"/>
        <v>0.4623400000000002</v>
      </c>
      <c r="CB128" s="45">
        <f t="shared" si="80"/>
        <v>1.7924891000000001</v>
      </c>
      <c r="CC128" s="45">
        <f t="shared" si="81"/>
        <v>2.65</v>
      </c>
      <c r="CD128" s="45">
        <f t="shared" si="82"/>
        <v>3.0822666666666679E-2</v>
      </c>
      <c r="CE128" s="45">
        <f t="shared" si="83"/>
        <v>5.9749636666666668E-2</v>
      </c>
      <c r="CF128" s="45">
        <f t="shared" si="84"/>
        <v>5.8888888888888886E-2</v>
      </c>
      <c r="CG128" s="45">
        <f t="shared" si="129"/>
        <v>63.535559508276663</v>
      </c>
      <c r="CH128" s="45">
        <f t="shared" si="130"/>
        <v>59.202129021538099</v>
      </c>
      <c r="CI128" s="45">
        <f t="shared" si="131"/>
        <v>54.889781731709512</v>
      </c>
      <c r="CJ128" s="45">
        <f t="shared" si="85"/>
        <v>3.1984506225535752</v>
      </c>
      <c r="CK128" s="45">
        <f t="shared" si="86"/>
        <v>2.5159353208922512</v>
      </c>
      <c r="CL128" s="45">
        <f t="shared" si="87"/>
        <v>1.8367406227442489</v>
      </c>
      <c r="CM128" s="45">
        <f t="shared" si="88"/>
        <v>-0.14845062255357533</v>
      </c>
      <c r="CN128" s="45">
        <f t="shared" si="89"/>
        <v>0.53406467910774857</v>
      </c>
      <c r="CO128" s="45">
        <f t="shared" si="90"/>
        <v>1.2132593772557509</v>
      </c>
      <c r="CP128" s="45">
        <f t="shared" si="91"/>
        <v>-9.8967081702383553E-3</v>
      </c>
      <c r="CQ128" s="45">
        <f t="shared" si="92"/>
        <v>1.7802155970258287E-2</v>
      </c>
      <c r="CR128" s="45">
        <f t="shared" si="93"/>
        <v>2.6961319494572242E-2</v>
      </c>
      <c r="CS128" s="45">
        <f t="shared" si="132"/>
        <v>62.48497577985308</v>
      </c>
      <c r="CT128" s="45">
        <f t="shared" si="132"/>
        <v>57.131791179231186</v>
      </c>
      <c r="CU128" s="45">
        <f t="shared" si="132"/>
        <v>51.804651128158611</v>
      </c>
      <c r="CV128" s="45">
        <f t="shared" si="94"/>
        <v>3.0329836853268608</v>
      </c>
      <c r="CW128" s="45">
        <f t="shared" si="95"/>
        <v>2.1898571107289113</v>
      </c>
      <c r="CX128" s="45">
        <f t="shared" si="96"/>
        <v>1.3508325526849818</v>
      </c>
      <c r="CY128" s="45">
        <f t="shared" si="97"/>
        <v>1.7016314673139021E-2</v>
      </c>
      <c r="CZ128" s="45">
        <f t="shared" si="98"/>
        <v>0.86014288927108851</v>
      </c>
      <c r="DA128" s="45">
        <f t="shared" si="99"/>
        <v>1.699167447315018</v>
      </c>
      <c r="DB128" s="45">
        <f t="shared" si="100"/>
        <v>1.1344209782092681E-3</v>
      </c>
      <c r="DC128" s="45">
        <f t="shared" si="101"/>
        <v>2.8671429642369618E-2</v>
      </c>
      <c r="DD128" s="45">
        <f t="shared" si="102"/>
        <v>3.7759276607000403E-2</v>
      </c>
    </row>
    <row r="129" spans="1:108" x14ac:dyDescent="0.2">
      <c r="A129" s="81" t="s">
        <v>113</v>
      </c>
      <c r="B129" s="42" t="s">
        <v>244</v>
      </c>
      <c r="C129" s="43" t="s">
        <v>99</v>
      </c>
      <c r="D129" s="49">
        <v>0</v>
      </c>
      <c r="E129" s="43"/>
      <c r="F129" s="42" t="s">
        <v>100</v>
      </c>
      <c r="G129" s="43"/>
      <c r="H129" s="43"/>
      <c r="I129" s="15">
        <v>42276</v>
      </c>
      <c r="J129" s="50">
        <f t="shared" si="125"/>
        <v>42149</v>
      </c>
      <c r="K129" s="43" t="s">
        <v>217</v>
      </c>
      <c r="L129" s="43">
        <v>2015</v>
      </c>
      <c r="M129" s="43" t="s">
        <v>294</v>
      </c>
      <c r="N129" s="19">
        <v>68</v>
      </c>
      <c r="O129" s="19">
        <v>3.23</v>
      </c>
      <c r="P129" s="19">
        <v>3.12</v>
      </c>
      <c r="Q129" s="9">
        <v>1.8</v>
      </c>
      <c r="R129" s="9">
        <v>1.2199999999999999E-3</v>
      </c>
      <c r="S129" s="43"/>
      <c r="T129" s="43">
        <v>560.202</v>
      </c>
      <c r="U129" s="43">
        <v>518.07299999999998</v>
      </c>
      <c r="V129" s="43">
        <v>474.23200000000003</v>
      </c>
      <c r="W129" s="43">
        <v>432.23500000000001</v>
      </c>
      <c r="X129" s="43">
        <v>112</v>
      </c>
      <c r="Y129" s="43">
        <v>97</v>
      </c>
      <c r="Z129" s="43">
        <v>82</v>
      </c>
      <c r="AA129" s="43">
        <v>2.8086666666666673</v>
      </c>
      <c r="AB129" s="43">
        <v>0.23378215337808664</v>
      </c>
      <c r="AC129" s="43">
        <v>2.8786666666666667</v>
      </c>
      <c r="AD129" s="43">
        <v>0.33679046318438777</v>
      </c>
      <c r="AE129" s="43">
        <v>2.8292666666666668</v>
      </c>
      <c r="AF129" s="43">
        <v>0.33871638712806423</v>
      </c>
      <c r="AG129" s="43">
        <v>2.7909999999999995</v>
      </c>
      <c r="AH129" s="43">
        <v>0.34328270703482228</v>
      </c>
      <c r="AI129" s="43">
        <v>208.018</v>
      </c>
      <c r="AJ129" s="43">
        <v>111.77800000000001</v>
      </c>
      <c r="AK129" s="43">
        <v>228.477</v>
      </c>
      <c r="AL129" s="43">
        <v>111.77800000000001</v>
      </c>
      <c r="AM129" s="43"/>
      <c r="AN129" s="43"/>
      <c r="AO129" s="43"/>
      <c r="AP129" s="43">
        <v>96.24</v>
      </c>
      <c r="AQ129" s="43"/>
      <c r="AR129" s="43"/>
      <c r="AS129" s="43"/>
      <c r="AT129" s="43">
        <v>352.18399999999997</v>
      </c>
      <c r="AU129" s="43">
        <v>127</v>
      </c>
      <c r="AV129" s="43">
        <v>2.7697460317460343</v>
      </c>
      <c r="AW129" s="43">
        <v>0.3712323248103645</v>
      </c>
      <c r="AX129" s="43">
        <v>291.92</v>
      </c>
      <c r="AY129" s="43">
        <v>2.7652000000000001</v>
      </c>
      <c r="AZ129" s="43">
        <v>0.46329429092100755</v>
      </c>
      <c r="BA129" s="43">
        <v>2.9040357142857145</v>
      </c>
      <c r="BB129" s="43">
        <v>0.40257288110747652</v>
      </c>
      <c r="BC129" s="43"/>
      <c r="BD129" s="43"/>
      <c r="BE129" s="43">
        <v>434.60899999999998</v>
      </c>
      <c r="BF129" s="43">
        <v>2.6470000000000002</v>
      </c>
      <c r="BG129" s="43">
        <v>0.33746026221086939</v>
      </c>
      <c r="BH129" s="43">
        <v>2.7132000000000001</v>
      </c>
      <c r="BI129" s="43">
        <v>0.30658839080975137</v>
      </c>
      <c r="BJ129" s="43">
        <v>2.6700888888888885</v>
      </c>
      <c r="BK129" s="43">
        <v>0.31788976235497152</v>
      </c>
      <c r="BL129" s="43">
        <f t="shared" si="75"/>
        <v>127</v>
      </c>
      <c r="BM129" s="43"/>
      <c r="BN129" s="43">
        <v>1</v>
      </c>
      <c r="BO129" s="43">
        <v>0</v>
      </c>
      <c r="BP129" s="43" t="s">
        <v>220</v>
      </c>
      <c r="BQ129" s="43">
        <v>1</v>
      </c>
      <c r="BR129" s="43">
        <v>0</v>
      </c>
      <c r="BS129" s="43" t="s">
        <v>219</v>
      </c>
      <c r="BT129" s="43">
        <v>1</v>
      </c>
      <c r="BU129" s="45">
        <f t="shared" si="126"/>
        <v>2.3309972999999982</v>
      </c>
      <c r="BV129" s="45">
        <f t="shared" si="127"/>
        <v>1.0113832000000009</v>
      </c>
      <c r="BW129" s="45">
        <f t="shared" si="128"/>
        <v>-0.25272649999999963</v>
      </c>
      <c r="BX129" s="45">
        <f t="shared" si="76"/>
        <v>2.3309972999999982</v>
      </c>
      <c r="BY129" s="45">
        <f t="shared" si="77"/>
        <v>1.0113832000000009</v>
      </c>
      <c r="BZ129" s="45" t="str">
        <f t="shared" si="78"/>
        <v>0.4</v>
      </c>
      <c r="CA129" s="45">
        <f t="shared" si="79"/>
        <v>0.89900270000000182</v>
      </c>
      <c r="CB129" s="45">
        <f t="shared" si="80"/>
        <v>2.2186167999999991</v>
      </c>
      <c r="CC129" s="45">
        <f t="shared" si="81"/>
        <v>2.83</v>
      </c>
      <c r="CD129" s="45">
        <f t="shared" si="82"/>
        <v>5.9933513333333452E-2</v>
      </c>
      <c r="CE129" s="45">
        <f t="shared" si="83"/>
        <v>7.3953893333333298E-2</v>
      </c>
      <c r="CF129" s="45">
        <f t="shared" si="84"/>
        <v>6.2888888888888897E-2</v>
      </c>
      <c r="CG129" s="45">
        <f t="shared" si="129"/>
        <v>63.730072749386245</v>
      </c>
      <c r="CH129" s="45">
        <f t="shared" si="130"/>
        <v>59.286628077208945</v>
      </c>
      <c r="CI129" s="45">
        <f t="shared" si="131"/>
        <v>55.030079506295188</v>
      </c>
      <c r="CJ129" s="45">
        <f t="shared" si="85"/>
        <v>3.2290864580283332</v>
      </c>
      <c r="CK129" s="45">
        <f t="shared" si="86"/>
        <v>2.5292439221604086</v>
      </c>
      <c r="CL129" s="45">
        <f t="shared" si="87"/>
        <v>1.858837522241493</v>
      </c>
      <c r="CM129" s="45">
        <f t="shared" si="88"/>
        <v>9.1354197166682027E-4</v>
      </c>
      <c r="CN129" s="45">
        <f t="shared" si="89"/>
        <v>0.70075607783959137</v>
      </c>
      <c r="CO129" s="45">
        <f t="shared" si="90"/>
        <v>1.371162477758507</v>
      </c>
      <c r="CP129" s="45">
        <f t="shared" si="91"/>
        <v>6.0902798111121355E-5</v>
      </c>
      <c r="CQ129" s="45">
        <f t="shared" si="92"/>
        <v>2.3358535927986378E-2</v>
      </c>
      <c r="CR129" s="45">
        <f t="shared" si="93"/>
        <v>3.0470277283522376E-2</v>
      </c>
      <c r="CS129" s="45">
        <f t="shared" si="132"/>
        <v>62.787964923366928</v>
      </c>
      <c r="CT129" s="45">
        <f t="shared" si="132"/>
        <v>57.364127903863249</v>
      </c>
      <c r="CU129" s="45">
        <f t="shared" si="132"/>
        <v>52.168423350862724</v>
      </c>
      <c r="CV129" s="45">
        <f t="shared" si="94"/>
        <v>3.0807044754302924</v>
      </c>
      <c r="CW129" s="45">
        <f t="shared" si="95"/>
        <v>2.2264501448584619</v>
      </c>
      <c r="CX129" s="45">
        <f t="shared" si="96"/>
        <v>1.4081266777608787</v>
      </c>
      <c r="CY129" s="45">
        <f t="shared" si="97"/>
        <v>0.14929552456970763</v>
      </c>
      <c r="CZ129" s="45">
        <f t="shared" si="98"/>
        <v>1.003549855141538</v>
      </c>
      <c r="DA129" s="45">
        <f t="shared" si="99"/>
        <v>1.8218733222391212</v>
      </c>
      <c r="DB129" s="45">
        <f t="shared" si="100"/>
        <v>9.9530349713138414E-3</v>
      </c>
      <c r="DC129" s="45">
        <f t="shared" si="101"/>
        <v>3.3451661838051268E-2</v>
      </c>
      <c r="DD129" s="45">
        <f t="shared" si="102"/>
        <v>4.048607382753603E-2</v>
      </c>
    </row>
    <row r="130" spans="1:108" x14ac:dyDescent="0.2">
      <c r="A130" s="81" t="s">
        <v>110</v>
      </c>
      <c r="B130" s="42" t="s">
        <v>244</v>
      </c>
      <c r="C130" s="43" t="s">
        <v>99</v>
      </c>
      <c r="D130" s="49">
        <v>0</v>
      </c>
      <c r="E130" s="43"/>
      <c r="F130" s="42" t="s">
        <v>100</v>
      </c>
      <c r="G130" s="43"/>
      <c r="H130" s="43"/>
      <c r="I130" s="15">
        <v>42276</v>
      </c>
      <c r="J130" s="50">
        <f t="shared" si="125"/>
        <v>42175</v>
      </c>
      <c r="K130" s="43" t="s">
        <v>217</v>
      </c>
      <c r="L130" s="43">
        <v>2015</v>
      </c>
      <c r="M130" s="43" t="s">
        <v>294</v>
      </c>
      <c r="N130" s="19">
        <v>63</v>
      </c>
      <c r="O130" s="19">
        <v>2.0299999999999998</v>
      </c>
      <c r="P130" s="19">
        <v>1.93</v>
      </c>
      <c r="Q130" s="9">
        <v>1.6</v>
      </c>
      <c r="R130" s="9">
        <v>8.5999999999999998E-4</v>
      </c>
      <c r="S130" s="43"/>
      <c r="T130" s="43">
        <v>512.44299999999998</v>
      </c>
      <c r="U130" s="43">
        <v>465.71800000000002</v>
      </c>
      <c r="V130" s="43">
        <v>419.572</v>
      </c>
      <c r="W130" s="43">
        <v>373.50400000000002</v>
      </c>
      <c r="X130" s="43">
        <v>86</v>
      </c>
      <c r="Y130" s="43">
        <v>71</v>
      </c>
      <c r="Z130" s="43">
        <v>56</v>
      </c>
      <c r="AA130" s="43">
        <v>3.1137333333333337</v>
      </c>
      <c r="AB130" s="43">
        <v>0.3835265806893165</v>
      </c>
      <c r="AC130" s="43">
        <v>3.0937666666666659</v>
      </c>
      <c r="AD130" s="43">
        <v>0.35452208562430465</v>
      </c>
      <c r="AE130" s="43">
        <v>3.0716666666666672</v>
      </c>
      <c r="AF130" s="43">
        <v>0.33852883588738675</v>
      </c>
      <c r="AG130" s="43">
        <v>3.0779666666666672</v>
      </c>
      <c r="AH130" s="43">
        <v>0.32426208100106346</v>
      </c>
      <c r="AI130" s="43">
        <v>209.92</v>
      </c>
      <c r="AJ130" s="43">
        <v>114.908</v>
      </c>
      <c r="AK130" s="43">
        <v>218.35499999999999</v>
      </c>
      <c r="AL130" s="43">
        <v>114.908</v>
      </c>
      <c r="AM130" s="43"/>
      <c r="AN130" s="43"/>
      <c r="AO130" s="43"/>
      <c r="AP130" s="43">
        <v>95.011999999999986</v>
      </c>
      <c r="AQ130" s="43"/>
      <c r="AR130" s="43"/>
      <c r="AS130" s="43"/>
      <c r="AT130" s="43">
        <v>302.52300000000002</v>
      </c>
      <c r="AU130" s="43">
        <v>101</v>
      </c>
      <c r="AV130" s="43">
        <v>2.9956999999999994</v>
      </c>
      <c r="AW130" s="43">
        <v>0.3213601617116838</v>
      </c>
      <c r="AX130" s="43">
        <v>218.35499999999999</v>
      </c>
      <c r="AY130" s="43">
        <v>2.8849999999999998</v>
      </c>
      <c r="AZ130" s="43">
        <v>0.2602152954766494</v>
      </c>
      <c r="BA130" s="43"/>
      <c r="BB130" s="43"/>
      <c r="BC130" s="43"/>
      <c r="BD130" s="43"/>
      <c r="BE130" s="43">
        <v>434.02800000000002</v>
      </c>
      <c r="BF130" s="43">
        <v>3.0686666666666667</v>
      </c>
      <c r="BG130" s="43">
        <v>0.28714049987186879</v>
      </c>
      <c r="BH130" s="43">
        <v>2.9998333333333336</v>
      </c>
      <c r="BI130" s="43">
        <v>0.27057067192463252</v>
      </c>
      <c r="BJ130" s="43">
        <v>2.9798666666666667</v>
      </c>
      <c r="BK130" s="43">
        <v>0.28939023668898911</v>
      </c>
      <c r="BL130" s="43">
        <f t="shared" si="75"/>
        <v>101</v>
      </c>
      <c r="BM130" s="43"/>
      <c r="BN130" s="43">
        <v>1</v>
      </c>
      <c r="BO130" s="43">
        <v>0</v>
      </c>
      <c r="BP130" s="43" t="s">
        <v>220</v>
      </c>
      <c r="BQ130" s="43">
        <v>1</v>
      </c>
      <c r="BR130" s="43">
        <v>0</v>
      </c>
      <c r="BS130" s="43" t="s">
        <v>219</v>
      </c>
      <c r="BT130" s="43">
        <v>1</v>
      </c>
      <c r="BU130" s="45">
        <f t="shared" si="126"/>
        <v>0.75511179999999989</v>
      </c>
      <c r="BV130" s="45">
        <f t="shared" si="127"/>
        <v>-0.6338828000000003</v>
      </c>
      <c r="BW130" s="45">
        <f t="shared" si="128"/>
        <v>-2.0205295999999997</v>
      </c>
      <c r="BX130" s="45">
        <f t="shared" si="76"/>
        <v>0.75511179999999989</v>
      </c>
      <c r="BY130" s="45" t="str">
        <f t="shared" si="77"/>
        <v>0.4</v>
      </c>
      <c r="BZ130" s="45" t="str">
        <f t="shared" si="78"/>
        <v>0.4</v>
      </c>
      <c r="CA130" s="45">
        <f t="shared" si="79"/>
        <v>1.2748881999999999</v>
      </c>
      <c r="CB130" s="45">
        <f t="shared" si="80"/>
        <v>1.63</v>
      </c>
      <c r="CC130" s="45">
        <f t="shared" si="81"/>
        <v>1.63</v>
      </c>
      <c r="CD130" s="45">
        <f t="shared" si="82"/>
        <v>8.4992546666666655E-2</v>
      </c>
      <c r="CE130" s="45">
        <f t="shared" si="83"/>
        <v>5.4333333333333331E-2</v>
      </c>
      <c r="CF130" s="45">
        <f t="shared" si="84"/>
        <v>3.6222222222222218E-2</v>
      </c>
      <c r="CG130" s="45">
        <f t="shared" si="129"/>
        <v>58.288485621257315</v>
      </c>
      <c r="CH130" s="45">
        <f t="shared" si="130"/>
        <v>53.635354695169354</v>
      </c>
      <c r="CI130" s="45">
        <f t="shared" si="131"/>
        <v>48.990088897418303</v>
      </c>
      <c r="CJ130" s="45">
        <f t="shared" si="85"/>
        <v>2.3720364853480271</v>
      </c>
      <c r="CK130" s="45">
        <f t="shared" si="86"/>
        <v>1.6391683644891737</v>
      </c>
      <c r="CL130" s="45">
        <f t="shared" si="87"/>
        <v>0.90753900134338306</v>
      </c>
      <c r="CM130" s="45">
        <f t="shared" si="88"/>
        <v>-0.34203648534802733</v>
      </c>
      <c r="CN130" s="45">
        <f t="shared" si="89"/>
        <v>0.39083163551082611</v>
      </c>
      <c r="CO130" s="45">
        <f t="shared" si="90"/>
        <v>1.1224609986566167</v>
      </c>
      <c r="CP130" s="45">
        <f t="shared" si="91"/>
        <v>-2.2802432356535157E-2</v>
      </c>
      <c r="CQ130" s="45">
        <f t="shared" si="92"/>
        <v>1.3027721183694203E-2</v>
      </c>
      <c r="CR130" s="45">
        <f t="shared" si="93"/>
        <v>2.4943577747924817E-2</v>
      </c>
      <c r="CS130" s="45">
        <f t="shared" si="132"/>
        <v>57.136522793754636</v>
      </c>
      <c r="CT130" s="45">
        <f t="shared" si="132"/>
        <v>51.345703764125972</v>
      </c>
      <c r="CU130" s="45">
        <f t="shared" si="132"/>
        <v>45.564672882642569</v>
      </c>
      <c r="CV130" s="45">
        <f t="shared" si="94"/>
        <v>2.1906023400163557</v>
      </c>
      <c r="CW130" s="45">
        <f t="shared" si="95"/>
        <v>1.2785483428498408</v>
      </c>
      <c r="CX130" s="45">
        <f t="shared" si="96"/>
        <v>0.36803597901620488</v>
      </c>
      <c r="CY130" s="45">
        <f t="shared" si="97"/>
        <v>-0.16060234001635587</v>
      </c>
      <c r="CZ130" s="45">
        <f t="shared" si="98"/>
        <v>0.75145165715015905</v>
      </c>
      <c r="DA130" s="45">
        <f t="shared" si="99"/>
        <v>1.6619640209837949</v>
      </c>
      <c r="DB130" s="45">
        <f t="shared" si="100"/>
        <v>-1.0706822667757058E-2</v>
      </c>
      <c r="DC130" s="45">
        <f t="shared" si="101"/>
        <v>2.5048388571671968E-2</v>
      </c>
      <c r="DD130" s="45">
        <f t="shared" si="102"/>
        <v>3.6932533799639886E-2</v>
      </c>
    </row>
    <row r="131" spans="1:108" x14ac:dyDescent="0.2">
      <c r="A131" s="81" t="s">
        <v>114</v>
      </c>
      <c r="B131" s="42" t="s">
        <v>244</v>
      </c>
      <c r="C131" s="43" t="s">
        <v>99</v>
      </c>
      <c r="D131" s="49">
        <v>0</v>
      </c>
      <c r="E131" s="43"/>
      <c r="F131" s="42" t="s">
        <v>100</v>
      </c>
      <c r="G131" s="43"/>
      <c r="H131" s="43"/>
      <c r="I131" s="15">
        <v>42276</v>
      </c>
      <c r="J131" s="50">
        <f t="shared" si="125"/>
        <v>42154</v>
      </c>
      <c r="K131" s="43" t="s">
        <v>217</v>
      </c>
      <c r="L131" s="43">
        <v>2015</v>
      </c>
      <c r="M131" s="43" t="s">
        <v>294</v>
      </c>
      <c r="N131" s="19">
        <v>74</v>
      </c>
      <c r="O131" s="19">
        <v>4.37</v>
      </c>
      <c r="P131" s="19">
        <v>4.1500000000000004</v>
      </c>
      <c r="Q131" s="9">
        <v>1.95</v>
      </c>
      <c r="R131" s="9">
        <v>1.2700000000000001E-3</v>
      </c>
      <c r="S131" s="43"/>
      <c r="T131" s="43">
        <v>561.18100000000004</v>
      </c>
      <c r="U131" s="43">
        <v>514.63599999999997</v>
      </c>
      <c r="V131" s="43">
        <v>468.21</v>
      </c>
      <c r="W131" s="43">
        <v>424.529</v>
      </c>
      <c r="X131" s="43">
        <v>107</v>
      </c>
      <c r="Y131" s="43">
        <v>92</v>
      </c>
      <c r="Z131" s="43">
        <v>77</v>
      </c>
      <c r="AA131" s="43">
        <v>3.1153333333333331</v>
      </c>
      <c r="AB131" s="43">
        <v>0.36908490441451014</v>
      </c>
      <c r="AC131" s="43">
        <v>3.0899000000000001</v>
      </c>
      <c r="AD131" s="43">
        <v>0.30252481801868986</v>
      </c>
      <c r="AE131" s="43">
        <v>3.0355555555555549</v>
      </c>
      <c r="AF131" s="43">
        <v>0.28082294288844217</v>
      </c>
      <c r="AG131" s="43">
        <v>2.9288166666666671</v>
      </c>
      <c r="AH131" s="43">
        <v>0.34695017429931968</v>
      </c>
      <c r="AI131" s="43">
        <v>209.83799999999999</v>
      </c>
      <c r="AJ131" s="43">
        <v>117.36199999999999</v>
      </c>
      <c r="AK131" s="43">
        <v>229.643</v>
      </c>
      <c r="AL131" s="43">
        <v>117.36199999999999</v>
      </c>
      <c r="AM131" s="43"/>
      <c r="AN131" s="43"/>
      <c r="AO131" s="43"/>
      <c r="AP131" s="43">
        <v>92.475999999999999</v>
      </c>
      <c r="AQ131" s="43"/>
      <c r="AR131" s="43"/>
      <c r="AS131" s="43"/>
      <c r="AT131" s="43">
        <v>351.34300000000007</v>
      </c>
      <c r="AU131" s="43">
        <v>122</v>
      </c>
      <c r="AV131" s="43">
        <v>2.8749008264462814</v>
      </c>
      <c r="AW131" s="43">
        <v>0.36015749806990643</v>
      </c>
      <c r="AX131" s="43">
        <v>281.09500000000003</v>
      </c>
      <c r="AY131" s="43">
        <v>2.8676000000000004</v>
      </c>
      <c r="AZ131" s="43">
        <v>0.33170119944655585</v>
      </c>
      <c r="BA131" s="43">
        <v>2.9423913043478258</v>
      </c>
      <c r="BB131" s="43">
        <v>0.33623081075768252</v>
      </c>
      <c r="BC131" s="43"/>
      <c r="BD131" s="43"/>
      <c r="BE131" s="43">
        <v>434.77199999999999</v>
      </c>
      <c r="BF131" s="43">
        <v>2.5291333333333337</v>
      </c>
      <c r="BG131" s="43">
        <v>0.22397891057184907</v>
      </c>
      <c r="BH131" s="43">
        <v>2.6813999999999996</v>
      </c>
      <c r="BI131" s="43">
        <v>0.34885424285598465</v>
      </c>
      <c r="BJ131" s="43">
        <v>2.6803111111111106</v>
      </c>
      <c r="BK131" s="43">
        <v>0.35605986615010793</v>
      </c>
      <c r="BL131" s="43">
        <f t="shared" si="75"/>
        <v>122</v>
      </c>
      <c r="BM131" s="43"/>
      <c r="BN131" s="43">
        <v>1</v>
      </c>
      <c r="BO131" s="43">
        <v>0</v>
      </c>
      <c r="BP131" s="43" t="s">
        <v>220</v>
      </c>
      <c r="BQ131" s="43">
        <v>1</v>
      </c>
      <c r="BR131" s="43">
        <v>0</v>
      </c>
      <c r="BS131" s="43" t="s">
        <v>219</v>
      </c>
      <c r="BT131" s="43">
        <v>1</v>
      </c>
      <c r="BU131" s="45">
        <f t="shared" si="126"/>
        <v>2.2275435999999988</v>
      </c>
      <c r="BV131" s="45">
        <f t="shared" si="127"/>
        <v>0.83012099999999833</v>
      </c>
      <c r="BW131" s="45">
        <f t="shared" si="128"/>
        <v>-0.48467710000000075</v>
      </c>
      <c r="BX131" s="45">
        <f t="shared" si="76"/>
        <v>2.2275435999999988</v>
      </c>
      <c r="BY131" s="45">
        <f t="shared" si="77"/>
        <v>0.83012099999999833</v>
      </c>
      <c r="BZ131" s="45" t="str">
        <f t="shared" si="78"/>
        <v>0.4</v>
      </c>
      <c r="CA131" s="45">
        <f t="shared" si="79"/>
        <v>2.1424564000000013</v>
      </c>
      <c r="CB131" s="45">
        <f t="shared" si="80"/>
        <v>3.5398790000000018</v>
      </c>
      <c r="CC131" s="45">
        <f t="shared" si="81"/>
        <v>3.97</v>
      </c>
      <c r="CD131" s="45">
        <f t="shared" si="82"/>
        <v>0.14283042666666676</v>
      </c>
      <c r="CE131" s="45">
        <f t="shared" si="83"/>
        <v>0.11799596666666673</v>
      </c>
      <c r="CF131" s="45">
        <f t="shared" si="84"/>
        <v>8.822222222222223E-2</v>
      </c>
      <c r="CG131" s="45">
        <f t="shared" si="129"/>
        <v>68.511372346429098</v>
      </c>
      <c r="CH131" s="45">
        <f t="shared" si="130"/>
        <v>63.036777278329787</v>
      </c>
      <c r="CI131" s="45">
        <f t="shared" si="131"/>
        <v>57.885875043167459</v>
      </c>
      <c r="CJ131" s="45">
        <f t="shared" si="85"/>
        <v>3.9821411445625836</v>
      </c>
      <c r="CK131" s="45">
        <f t="shared" si="86"/>
        <v>3.1198924213369414</v>
      </c>
      <c r="CL131" s="45">
        <f t="shared" si="87"/>
        <v>2.3086253192988755</v>
      </c>
      <c r="CM131" s="45">
        <f t="shared" si="88"/>
        <v>0.38785885543741649</v>
      </c>
      <c r="CN131" s="45">
        <f t="shared" si="89"/>
        <v>1.2501075786630587</v>
      </c>
      <c r="CO131" s="45">
        <f t="shared" si="90"/>
        <v>2.0613746807011246</v>
      </c>
      <c r="CP131" s="45">
        <f t="shared" si="91"/>
        <v>2.5857257029161099E-2</v>
      </c>
      <c r="CQ131" s="45">
        <f t="shared" si="92"/>
        <v>4.1670252622101958E-2</v>
      </c>
      <c r="CR131" s="45">
        <f t="shared" si="93"/>
        <v>4.5808326237802767E-2</v>
      </c>
      <c r="CS131" s="45">
        <f t="shared" si="132"/>
        <v>67.754033422371734</v>
      </c>
      <c r="CT131" s="45">
        <f t="shared" si="132"/>
        <v>61.524035692584022</v>
      </c>
      <c r="CU131" s="45">
        <f t="shared" si="132"/>
        <v>55.662394999117922</v>
      </c>
      <c r="CV131" s="45">
        <f t="shared" si="94"/>
        <v>3.8628602640235483</v>
      </c>
      <c r="CW131" s="45">
        <f t="shared" si="95"/>
        <v>2.8816356215819843</v>
      </c>
      <c r="CX131" s="45">
        <f t="shared" si="96"/>
        <v>1.9584272123610722</v>
      </c>
      <c r="CY131" s="45">
        <f t="shared" si="97"/>
        <v>0.50713973597645179</v>
      </c>
      <c r="CZ131" s="45">
        <f t="shared" si="98"/>
        <v>1.4883643784180158</v>
      </c>
      <c r="DA131" s="45">
        <f t="shared" si="99"/>
        <v>2.4115727876389279</v>
      </c>
      <c r="DB131" s="45">
        <f t="shared" si="100"/>
        <v>3.3809315731763455E-2</v>
      </c>
      <c r="DC131" s="45">
        <f t="shared" si="101"/>
        <v>4.9612145947267192E-2</v>
      </c>
      <c r="DD131" s="45">
        <f t="shared" si="102"/>
        <v>5.3590506391976177E-2</v>
      </c>
    </row>
    <row r="132" spans="1:108" x14ac:dyDescent="0.2">
      <c r="A132" s="81" t="s">
        <v>115</v>
      </c>
      <c r="B132" s="42" t="s">
        <v>244</v>
      </c>
      <c r="C132" s="43" t="s">
        <v>99</v>
      </c>
      <c r="D132" s="49">
        <v>0</v>
      </c>
      <c r="E132" s="43"/>
      <c r="F132" s="42" t="s">
        <v>100</v>
      </c>
      <c r="G132" s="43"/>
      <c r="H132" s="43"/>
      <c r="I132" s="15">
        <v>42276</v>
      </c>
      <c r="J132" s="50">
        <f t="shared" si="125"/>
        <v>42127</v>
      </c>
      <c r="K132" s="43" t="s">
        <v>217</v>
      </c>
      <c r="L132" s="43">
        <v>2015</v>
      </c>
      <c r="M132" s="43" t="s">
        <v>294</v>
      </c>
      <c r="N132" s="19">
        <v>83</v>
      </c>
      <c r="O132" s="19">
        <v>6.44</v>
      </c>
      <c r="P132" s="19">
        <v>6.19</v>
      </c>
      <c r="Q132" s="9">
        <v>2.1</v>
      </c>
      <c r="R132" s="9">
        <v>1.65E-3</v>
      </c>
      <c r="S132" s="43"/>
      <c r="T132" s="43">
        <v>630.399</v>
      </c>
      <c r="U132" s="43">
        <v>585.649</v>
      </c>
      <c r="V132" s="43">
        <v>538.43600000000004</v>
      </c>
      <c r="W132" s="43">
        <v>492.99099999999999</v>
      </c>
      <c r="X132" s="43">
        <v>134</v>
      </c>
      <c r="Y132" s="43">
        <v>119</v>
      </c>
      <c r="Z132" s="43">
        <v>104</v>
      </c>
      <c r="AA132" s="43">
        <v>2.9892666666666665</v>
      </c>
      <c r="AB132" s="43">
        <v>0.17444502476902762</v>
      </c>
      <c r="AC132" s="43">
        <v>3.0844</v>
      </c>
      <c r="AD132" s="43">
        <v>0.30766087465438868</v>
      </c>
      <c r="AE132" s="43">
        <v>3.0556666666666659</v>
      </c>
      <c r="AF132" s="43">
        <v>0.3133170047325099</v>
      </c>
      <c r="AG132" s="43">
        <v>2.9527333333333328</v>
      </c>
      <c r="AH132" s="43">
        <v>0.34472410322551944</v>
      </c>
      <c r="AI132" s="43">
        <v>201.37700000000001</v>
      </c>
      <c r="AJ132" s="43">
        <v>114.63200000000001</v>
      </c>
      <c r="AK132" s="43">
        <v>221.74600000000001</v>
      </c>
      <c r="AL132" s="43">
        <v>114.63200000000001</v>
      </c>
      <c r="AM132" s="43"/>
      <c r="AN132" s="43"/>
      <c r="AO132" s="43"/>
      <c r="AP132" s="43">
        <v>86.745000000000005</v>
      </c>
      <c r="AQ132" s="43"/>
      <c r="AR132" s="43"/>
      <c r="AS132" s="43"/>
      <c r="AT132" s="43">
        <v>429.02199999999999</v>
      </c>
      <c r="AU132" s="43">
        <v>149</v>
      </c>
      <c r="AV132" s="43">
        <v>2.881317567567566</v>
      </c>
      <c r="AW132" s="43">
        <v>0.39208231880984562</v>
      </c>
      <c r="AX132" s="43">
        <v>352.303</v>
      </c>
      <c r="AY132" s="43">
        <v>2.5401333333333329</v>
      </c>
      <c r="AZ132" s="43">
        <v>0.28075608800590729</v>
      </c>
      <c r="BA132" s="43">
        <v>2.7849666666666675</v>
      </c>
      <c r="BB132" s="43">
        <v>0.35796989695564196</v>
      </c>
      <c r="BC132" s="43">
        <v>2.920266666666667</v>
      </c>
      <c r="BD132" s="43">
        <v>0.44005709340328086</v>
      </c>
      <c r="BE132" s="43">
        <v>434.38400000000001</v>
      </c>
      <c r="BF132" s="43">
        <v>2.7622666666666671</v>
      </c>
      <c r="BG132" s="43">
        <v>0.29763843517804706</v>
      </c>
      <c r="BH132" s="43">
        <v>2.6485000000000007</v>
      </c>
      <c r="BI132" s="43">
        <v>0.27107547619269756</v>
      </c>
      <c r="BJ132" s="43">
        <v>2.6048444444444452</v>
      </c>
      <c r="BK132" s="43">
        <v>0.2778475673945508</v>
      </c>
      <c r="BL132" s="43">
        <f t="shared" si="75"/>
        <v>149</v>
      </c>
      <c r="BM132" s="43"/>
      <c r="BN132" s="43">
        <v>1</v>
      </c>
      <c r="BO132" s="43">
        <v>0</v>
      </c>
      <c r="BP132" s="43" t="s">
        <v>220</v>
      </c>
      <c r="BQ132" s="43">
        <v>1</v>
      </c>
      <c r="BR132" s="43">
        <v>0</v>
      </c>
      <c r="BS132" s="43" t="s">
        <v>219</v>
      </c>
      <c r="BT132" s="43">
        <v>1</v>
      </c>
      <c r="BU132" s="45">
        <f t="shared" si="126"/>
        <v>4.3650348999999995</v>
      </c>
      <c r="BV132" s="45">
        <f t="shared" si="127"/>
        <v>2.9439235999999998</v>
      </c>
      <c r="BW132" s="45">
        <f t="shared" si="128"/>
        <v>1.5760290999999995</v>
      </c>
      <c r="BX132" s="45">
        <f t="shared" si="76"/>
        <v>4.3650348999999995</v>
      </c>
      <c r="BY132" s="45">
        <f t="shared" si="77"/>
        <v>2.9439235999999998</v>
      </c>
      <c r="BZ132" s="45">
        <f t="shared" si="78"/>
        <v>1.5760290999999995</v>
      </c>
      <c r="CA132" s="45">
        <f t="shared" si="79"/>
        <v>2.0749651000000009</v>
      </c>
      <c r="CB132" s="45">
        <f t="shared" si="80"/>
        <v>3.4960764000000006</v>
      </c>
      <c r="CC132" s="45">
        <f t="shared" si="81"/>
        <v>4.8639709000000009</v>
      </c>
      <c r="CD132" s="45">
        <f t="shared" si="82"/>
        <v>0.13833100666666673</v>
      </c>
      <c r="CE132" s="45">
        <f t="shared" si="83"/>
        <v>0.11653588000000002</v>
      </c>
      <c r="CF132" s="45">
        <f t="shared" si="84"/>
        <v>0.10808824222222224</v>
      </c>
      <c r="CG132" s="45">
        <f t="shared" si="129"/>
        <v>77.63491063473667</v>
      </c>
      <c r="CH132" s="45">
        <f t="shared" si="130"/>
        <v>71.974531546419868</v>
      </c>
      <c r="CI132" s="45">
        <f t="shared" si="131"/>
        <v>66.526118446880389</v>
      </c>
      <c r="CJ132" s="45">
        <f t="shared" si="85"/>
        <v>5.4190984249710263</v>
      </c>
      <c r="CK132" s="45">
        <f t="shared" si="86"/>
        <v>4.5275887185611294</v>
      </c>
      <c r="CL132" s="45">
        <f t="shared" si="87"/>
        <v>3.6694636553836615</v>
      </c>
      <c r="CM132" s="45">
        <f t="shared" si="88"/>
        <v>1.0209015750289741</v>
      </c>
      <c r="CN132" s="45">
        <f t="shared" si="89"/>
        <v>1.912411281438871</v>
      </c>
      <c r="CO132" s="45">
        <f t="shared" si="90"/>
        <v>2.7705363446163389</v>
      </c>
      <c r="CP132" s="45">
        <f t="shared" si="91"/>
        <v>6.8060105001931603E-2</v>
      </c>
      <c r="CQ132" s="45">
        <f t="shared" si="92"/>
        <v>6.3747042714629026E-2</v>
      </c>
      <c r="CR132" s="45">
        <f t="shared" si="93"/>
        <v>6.1567474324807532E-2</v>
      </c>
      <c r="CS132" s="45">
        <f t="shared" si="132"/>
        <v>77.015387873394474</v>
      </c>
      <c r="CT132" s="45">
        <f t="shared" si="132"/>
        <v>70.701388044714548</v>
      </c>
      <c r="CU132" s="45">
        <f t="shared" si="132"/>
        <v>64.623830545416482</v>
      </c>
      <c r="CV132" s="45">
        <f t="shared" si="94"/>
        <v>5.3215235900596296</v>
      </c>
      <c r="CW132" s="45">
        <f t="shared" si="95"/>
        <v>4.3270686170425412</v>
      </c>
      <c r="CX132" s="45">
        <f t="shared" si="96"/>
        <v>3.369853310903097</v>
      </c>
      <c r="CY132" s="45">
        <f t="shared" si="97"/>
        <v>1.1184764099403708</v>
      </c>
      <c r="CZ132" s="45">
        <f t="shared" si="98"/>
        <v>2.1129313829574592</v>
      </c>
      <c r="DA132" s="45">
        <f t="shared" si="99"/>
        <v>3.0701466890969034</v>
      </c>
      <c r="DB132" s="45">
        <f t="shared" si="100"/>
        <v>7.456509399602472E-2</v>
      </c>
      <c r="DC132" s="45">
        <f t="shared" si="101"/>
        <v>7.0431046098581973E-2</v>
      </c>
      <c r="DD132" s="45">
        <f t="shared" si="102"/>
        <v>6.8225481979931182E-2</v>
      </c>
    </row>
    <row r="133" spans="1:108" x14ac:dyDescent="0.2">
      <c r="A133" s="81" t="s">
        <v>111</v>
      </c>
      <c r="B133" s="42" t="s">
        <v>244</v>
      </c>
      <c r="C133" s="43" t="s">
        <v>99</v>
      </c>
      <c r="D133" s="49">
        <v>0</v>
      </c>
      <c r="E133" s="43"/>
      <c r="F133" s="42" t="s">
        <v>100</v>
      </c>
      <c r="G133" s="43"/>
      <c r="H133" s="43"/>
      <c r="I133" s="15">
        <v>42276</v>
      </c>
      <c r="J133" s="50">
        <f t="shared" si="125"/>
        <v>42150</v>
      </c>
      <c r="K133" s="43" t="s">
        <v>217</v>
      </c>
      <c r="L133" s="43">
        <v>2015</v>
      </c>
      <c r="M133" s="43" t="s">
        <v>294</v>
      </c>
      <c r="N133" s="19">
        <v>67</v>
      </c>
      <c r="O133" s="19">
        <v>2.97</v>
      </c>
      <c r="P133" s="19">
        <v>2.81</v>
      </c>
      <c r="Q133" s="9">
        <v>1.95</v>
      </c>
      <c r="R133" s="9">
        <v>1.1800000000000001E-3</v>
      </c>
      <c r="S133" s="43"/>
      <c r="T133" s="43">
        <v>558.10699999999997</v>
      </c>
      <c r="U133" s="43">
        <v>512.96100000000001</v>
      </c>
      <c r="V133" s="43">
        <v>469.63299999999998</v>
      </c>
      <c r="W133" s="43">
        <v>424.88400000000001</v>
      </c>
      <c r="X133" s="43">
        <v>111</v>
      </c>
      <c r="Y133" s="43">
        <v>96</v>
      </c>
      <c r="Z133" s="43">
        <v>81</v>
      </c>
      <c r="AA133" s="43">
        <v>3.0701333333333327</v>
      </c>
      <c r="AB133" s="43">
        <v>0.24652929894455802</v>
      </c>
      <c r="AC133" s="43">
        <v>2.9838</v>
      </c>
      <c r="AD133" s="43">
        <v>0.27760930124534922</v>
      </c>
      <c r="AE133" s="43">
        <v>2.9664888888888887</v>
      </c>
      <c r="AF133" s="43">
        <v>0.32339812378034433</v>
      </c>
      <c r="AG133" s="43">
        <v>2.8124999999999996</v>
      </c>
      <c r="AH133" s="43">
        <v>0.39484820082522837</v>
      </c>
      <c r="AI133" s="43">
        <v>200.2</v>
      </c>
      <c r="AJ133" s="43">
        <v>113.709</v>
      </c>
      <c r="AK133" s="43">
        <v>224.625</v>
      </c>
      <c r="AL133" s="43">
        <v>113.709</v>
      </c>
      <c r="AM133" s="43"/>
      <c r="AN133" s="43"/>
      <c r="AO133" s="43"/>
      <c r="AP133" s="43">
        <v>86.490999999999985</v>
      </c>
      <c r="AQ133" s="43"/>
      <c r="AR133" s="43"/>
      <c r="AS133" s="43"/>
      <c r="AT133" s="43">
        <v>357.90699999999998</v>
      </c>
      <c r="AU133" s="43">
        <v>126</v>
      </c>
      <c r="AV133" s="43">
        <v>2.8490239999999996</v>
      </c>
      <c r="AW133" s="43">
        <v>0.37628205498433653</v>
      </c>
      <c r="AX133" s="43">
        <v>289.06299999999999</v>
      </c>
      <c r="AY133" s="43">
        <v>3.0151333333333339</v>
      </c>
      <c r="AZ133" s="43">
        <v>0.2228721179339869</v>
      </c>
      <c r="BA133" s="43">
        <v>3.1661851851851845</v>
      </c>
      <c r="BB133" s="43">
        <v>0.28710813254256629</v>
      </c>
      <c r="BC133" s="43"/>
      <c r="BD133" s="43"/>
      <c r="BE133" s="43">
        <v>434.20400000000001</v>
      </c>
      <c r="BF133" s="43">
        <v>2.4398666666666666</v>
      </c>
      <c r="BG133" s="43">
        <v>0.24760996595067661</v>
      </c>
      <c r="BH133" s="43">
        <v>2.5088999999999992</v>
      </c>
      <c r="BI133" s="43">
        <v>0.24915074373448748</v>
      </c>
      <c r="BJ133" s="43">
        <v>2.5156444444444443</v>
      </c>
      <c r="BK133" s="43">
        <v>0.21632258693017148</v>
      </c>
      <c r="BL133" s="43">
        <f t="shared" si="75"/>
        <v>126</v>
      </c>
      <c r="BM133" s="43"/>
      <c r="BN133" s="43">
        <v>1</v>
      </c>
      <c r="BO133" s="43">
        <v>0</v>
      </c>
      <c r="BP133" s="43" t="s">
        <v>220</v>
      </c>
      <c r="BQ133" s="43">
        <v>1</v>
      </c>
      <c r="BR133" s="43">
        <v>0</v>
      </c>
      <c r="BS133" s="43" t="s">
        <v>219</v>
      </c>
      <c r="BT133" s="43">
        <v>1</v>
      </c>
      <c r="BU133" s="45">
        <f t="shared" si="126"/>
        <v>2.1771260999999988</v>
      </c>
      <c r="BV133" s="45">
        <f t="shared" si="127"/>
        <v>0.87295329999999893</v>
      </c>
      <c r="BW133" s="45">
        <f t="shared" si="128"/>
        <v>-0.47399159999999974</v>
      </c>
      <c r="BX133" s="45">
        <f t="shared" si="76"/>
        <v>2.1771260999999988</v>
      </c>
      <c r="BY133" s="45">
        <f t="shared" si="77"/>
        <v>0.87295329999999893</v>
      </c>
      <c r="BZ133" s="45" t="str">
        <f t="shared" si="78"/>
        <v>0.4</v>
      </c>
      <c r="CA133" s="45">
        <f t="shared" si="79"/>
        <v>0.79287390000000135</v>
      </c>
      <c r="CB133" s="45">
        <f t="shared" si="80"/>
        <v>2.0970467000000013</v>
      </c>
      <c r="CC133" s="45">
        <f t="shared" si="81"/>
        <v>2.5700000000000003</v>
      </c>
      <c r="CD133" s="45">
        <f t="shared" si="82"/>
        <v>5.2858260000000087E-2</v>
      </c>
      <c r="CE133" s="45">
        <f t="shared" si="83"/>
        <v>6.9901556666666712E-2</v>
      </c>
      <c r="CF133" s="45">
        <f t="shared" si="84"/>
        <v>5.7111111111111119E-2</v>
      </c>
      <c r="CG133" s="45">
        <f t="shared" si="129"/>
        <v>62.524997380323256</v>
      </c>
      <c r="CH133" s="45">
        <f t="shared" si="130"/>
        <v>58.23020019994506</v>
      </c>
      <c r="CI133" s="45">
        <f t="shared" si="131"/>
        <v>53.794549373118443</v>
      </c>
      <c r="CJ133" s="45">
        <f t="shared" si="85"/>
        <v>3.0392870874009139</v>
      </c>
      <c r="CK133" s="45">
        <f t="shared" si="86"/>
        <v>2.3628565314913468</v>
      </c>
      <c r="CL133" s="45">
        <f t="shared" si="87"/>
        <v>1.6642415262661556</v>
      </c>
      <c r="CM133" s="45">
        <f t="shared" si="88"/>
        <v>-6.9287087400913716E-2</v>
      </c>
      <c r="CN133" s="45">
        <f t="shared" si="89"/>
        <v>0.60714346850865342</v>
      </c>
      <c r="CO133" s="45">
        <f t="shared" si="90"/>
        <v>1.3057584737338446</v>
      </c>
      <c r="CP133" s="45">
        <f t="shared" si="91"/>
        <v>-4.6191391600609146E-3</v>
      </c>
      <c r="CQ133" s="45">
        <f t="shared" si="92"/>
        <v>2.0238115616955113E-2</v>
      </c>
      <c r="CR133" s="45">
        <f t="shared" si="93"/>
        <v>2.9016854971863213E-2</v>
      </c>
      <c r="CS133" s="45">
        <f t="shared" si="132"/>
        <v>61.474638956329173</v>
      </c>
      <c r="CT133" s="45">
        <f t="shared" si="132"/>
        <v>56.171780601210884</v>
      </c>
      <c r="CU133" s="45">
        <f t="shared" si="132"/>
        <v>50.695007878417591</v>
      </c>
      <c r="CV133" s="45">
        <f t="shared" si="94"/>
        <v>2.8738556356218448</v>
      </c>
      <c r="CW133" s="45">
        <f t="shared" si="95"/>
        <v>2.0386554446907139</v>
      </c>
      <c r="CX133" s="45">
        <f t="shared" si="96"/>
        <v>1.176063740850771</v>
      </c>
      <c r="CY133" s="45">
        <f t="shared" si="97"/>
        <v>9.6144364378155434E-2</v>
      </c>
      <c r="CZ133" s="45">
        <f t="shared" si="98"/>
        <v>0.93134455530928628</v>
      </c>
      <c r="DA133" s="45">
        <f t="shared" si="99"/>
        <v>1.7939362591492292</v>
      </c>
      <c r="DB133" s="45">
        <f t="shared" si="100"/>
        <v>6.4096242918770287E-3</v>
      </c>
      <c r="DC133" s="45">
        <f t="shared" si="101"/>
        <v>3.1044818510309543E-2</v>
      </c>
      <c r="DD133" s="45">
        <f t="shared" si="102"/>
        <v>3.9865250203316202E-2</v>
      </c>
    </row>
    <row r="134" spans="1:108" x14ac:dyDescent="0.2">
      <c r="A134" s="81" t="s">
        <v>155</v>
      </c>
      <c r="B134" s="42" t="s">
        <v>244</v>
      </c>
      <c r="C134" s="43" t="s">
        <v>99</v>
      </c>
      <c r="D134" s="49">
        <v>0</v>
      </c>
      <c r="E134" s="43"/>
      <c r="F134" s="42" t="s">
        <v>165</v>
      </c>
      <c r="G134" s="43"/>
      <c r="H134" s="43"/>
      <c r="I134" s="20">
        <v>42153</v>
      </c>
      <c r="J134" s="50">
        <f t="shared" si="125"/>
        <v>42096</v>
      </c>
      <c r="K134" s="43" t="s">
        <v>105</v>
      </c>
      <c r="L134" s="43">
        <v>2015</v>
      </c>
      <c r="M134" s="43" t="s">
        <v>293</v>
      </c>
      <c r="N134" s="9">
        <v>48</v>
      </c>
      <c r="O134" s="9">
        <v>1.26</v>
      </c>
      <c r="P134" s="9"/>
      <c r="Q134" s="23">
        <v>1.2</v>
      </c>
      <c r="R134" s="23">
        <v>4.6999999999999999E-4</v>
      </c>
      <c r="S134" s="43">
        <v>105.77</v>
      </c>
      <c r="T134" s="43">
        <v>369.48200000000003</v>
      </c>
      <c r="U134" s="43">
        <v>328.14</v>
      </c>
      <c r="V134" s="43">
        <v>281.48200000000003</v>
      </c>
      <c r="W134" s="43">
        <v>233.44399999999999</v>
      </c>
      <c r="X134" s="43">
        <v>42</v>
      </c>
      <c r="Y134" s="43">
        <v>27</v>
      </c>
      <c r="Z134" s="43">
        <v>12</v>
      </c>
      <c r="AA134" s="43">
        <v>2.760933333333333</v>
      </c>
      <c r="AB134" s="43">
        <v>0.23527414607118186</v>
      </c>
      <c r="AC134" s="43">
        <v>2.9538999999999995</v>
      </c>
      <c r="AD134" s="43">
        <v>0.35361603470430963</v>
      </c>
      <c r="AE134" s="43">
        <v>2.9764782608695648</v>
      </c>
      <c r="AF134" s="43">
        <v>0.3864752249716798</v>
      </c>
      <c r="AG134" s="43"/>
      <c r="AH134" s="43"/>
      <c r="AI134" s="43">
        <v>201.20699999999999</v>
      </c>
      <c r="AJ134" s="43">
        <v>110.568</v>
      </c>
      <c r="AK134" s="43">
        <v>220.10499999999999</v>
      </c>
      <c r="AL134" s="43">
        <v>110.568</v>
      </c>
      <c r="AM134" s="43"/>
      <c r="AN134" s="43"/>
      <c r="AO134" s="43"/>
      <c r="AP134" s="43">
        <v>90.638999999999996</v>
      </c>
      <c r="AQ134" s="43"/>
      <c r="AR134" s="43"/>
      <c r="AS134" s="43"/>
      <c r="AT134" s="43">
        <v>168.27500000000003</v>
      </c>
      <c r="AU134" s="43">
        <v>57</v>
      </c>
      <c r="AV134" s="43">
        <v>2.968946428571428</v>
      </c>
      <c r="AW134" s="43">
        <v>0.36110005763414005</v>
      </c>
      <c r="AX134" s="43"/>
      <c r="AY134" s="43"/>
      <c r="AZ134" s="43"/>
      <c r="BA134" s="43"/>
      <c r="BB134" s="43"/>
      <c r="BC134" s="43"/>
      <c r="BD134" s="43"/>
      <c r="BE134" s="43"/>
      <c r="BF134" s="43"/>
      <c r="BG134" s="43"/>
      <c r="BH134" s="43"/>
      <c r="BI134" s="43"/>
      <c r="BJ134" s="43"/>
      <c r="BK134" s="43"/>
      <c r="BL134" s="43">
        <f t="shared" si="75"/>
        <v>57</v>
      </c>
      <c r="BM134" s="43"/>
      <c r="BN134" s="43">
        <v>1</v>
      </c>
      <c r="BO134" s="43">
        <v>0</v>
      </c>
      <c r="BP134" s="43" t="s">
        <v>220</v>
      </c>
      <c r="BQ134" s="43">
        <v>1</v>
      </c>
      <c r="BR134" s="43">
        <v>0</v>
      </c>
      <c r="BS134" s="43" t="s">
        <v>219</v>
      </c>
      <c r="BT134" s="43">
        <v>1</v>
      </c>
      <c r="BU134" s="45">
        <f t="shared" si="126"/>
        <v>-3.3859860000000008</v>
      </c>
      <c r="BV134" s="45">
        <f t="shared" si="127"/>
        <v>-4.7903918000000001</v>
      </c>
      <c r="BW134" s="45">
        <f t="shared" si="128"/>
        <v>-6.2363356000000003</v>
      </c>
      <c r="BX134" s="45" t="str">
        <f t="shared" si="76"/>
        <v>0.4</v>
      </c>
      <c r="BY134" s="45" t="str">
        <f t="shared" si="77"/>
        <v>0.4</v>
      </c>
      <c r="BZ134" s="45" t="str">
        <f t="shared" si="78"/>
        <v>0.4</v>
      </c>
      <c r="CA134" s="45">
        <f t="shared" si="79"/>
        <v>0.86</v>
      </c>
      <c r="CB134" s="45">
        <f t="shared" si="80"/>
        <v>0.86</v>
      </c>
      <c r="CC134" s="45">
        <f t="shared" si="81"/>
        <v>0.86</v>
      </c>
      <c r="CD134" s="45">
        <f t="shared" si="82"/>
        <v>5.7333333333333333E-2</v>
      </c>
      <c r="CE134" s="45">
        <f t="shared" si="83"/>
        <v>2.8666666666666667E-2</v>
      </c>
      <c r="CF134" s="45">
        <f t="shared" si="84"/>
        <v>1.911111111111111E-2</v>
      </c>
      <c r="CG134" s="45">
        <f t="shared" si="129"/>
        <v>43.978209056860742</v>
      </c>
      <c r="CH134" s="45">
        <f t="shared" si="130"/>
        <v>39.439272338148747</v>
      </c>
      <c r="CI134" s="45">
        <f t="shared" si="131"/>
        <v>34.766087844739531</v>
      </c>
      <c r="CJ134" s="45">
        <f t="shared" si="85"/>
        <v>0.11816792645556706</v>
      </c>
      <c r="CK134" s="45">
        <f t="shared" si="86"/>
        <v>-0.59671460674157206</v>
      </c>
      <c r="CL134" s="45">
        <f t="shared" si="87"/>
        <v>-1.3327411644535241</v>
      </c>
      <c r="CM134" s="45">
        <f t="shared" si="88"/>
        <v>1.1418320735444329</v>
      </c>
      <c r="CN134" s="45">
        <f t="shared" si="89"/>
        <v>1.8567146067415721</v>
      </c>
      <c r="CO134" s="45">
        <f t="shared" si="90"/>
        <v>2.5927411644535239</v>
      </c>
      <c r="CP134" s="45">
        <f t="shared" si="91"/>
        <v>7.6122138236295531E-2</v>
      </c>
      <c r="CQ134" s="45">
        <f t="shared" si="92"/>
        <v>6.1890486891385738E-2</v>
      </c>
      <c r="CR134" s="45">
        <f t="shared" si="93"/>
        <v>5.7616470321189418E-2</v>
      </c>
      <c r="CS134" s="45">
        <f t="shared" ref="CS134:CS143" si="133">-12.045+($N134+12.045)*$T134^-1*U134</f>
        <v>41.281457851803331</v>
      </c>
      <c r="CT134" s="45">
        <f t="shared" ref="CT134:CT143" si="134">-12.045+($N134+12.045)*$T134^-1*V134</f>
        <v>33.699005634915913</v>
      </c>
      <c r="CU134" s="45">
        <f t="shared" ref="CU134:CU143" si="135">-12.045+($N134+12.045)*$T134^-1*W134</f>
        <v>25.892287824576023</v>
      </c>
      <c r="CV134" s="45">
        <f t="shared" si="94"/>
        <v>-0.30657038834097516</v>
      </c>
      <c r="CW134" s="45">
        <f t="shared" si="95"/>
        <v>-1.5008066125007433</v>
      </c>
      <c r="CX134" s="45">
        <f t="shared" si="96"/>
        <v>-2.7303646676292761</v>
      </c>
      <c r="CY134" s="45">
        <f t="shared" si="97"/>
        <v>1.5665703883409752</v>
      </c>
      <c r="CZ134" s="45">
        <f t="shared" si="98"/>
        <v>2.7608066125007431</v>
      </c>
      <c r="DA134" s="45">
        <f t="shared" si="99"/>
        <v>3.9903646676292759</v>
      </c>
      <c r="DB134" s="45">
        <f t="shared" si="100"/>
        <v>0.10443802588939835</v>
      </c>
      <c r="DC134" s="45">
        <f t="shared" si="101"/>
        <v>9.20268870833581E-2</v>
      </c>
      <c r="DD134" s="45">
        <f t="shared" si="102"/>
        <v>8.8674770391761693E-2</v>
      </c>
    </row>
    <row r="135" spans="1:108" x14ac:dyDescent="0.2">
      <c r="A135" s="81" t="s">
        <v>156</v>
      </c>
      <c r="B135" s="42" t="s">
        <v>244</v>
      </c>
      <c r="C135" s="43" t="s">
        <v>99</v>
      </c>
      <c r="D135" s="49">
        <v>0</v>
      </c>
      <c r="E135" s="43"/>
      <c r="F135" s="42" t="s">
        <v>165</v>
      </c>
      <c r="G135" s="43"/>
      <c r="H135" s="43"/>
      <c r="I135" s="20">
        <v>42153</v>
      </c>
      <c r="J135" s="50">
        <f t="shared" si="125"/>
        <v>42094</v>
      </c>
      <c r="K135" s="43" t="s">
        <v>105</v>
      </c>
      <c r="L135" s="43">
        <v>2015</v>
      </c>
      <c r="M135" s="43" t="s">
        <v>293</v>
      </c>
      <c r="N135" s="9">
        <v>43</v>
      </c>
      <c r="O135" s="9">
        <v>0.82</v>
      </c>
      <c r="P135" s="9"/>
      <c r="Q135" s="23">
        <v>1.25</v>
      </c>
      <c r="R135" s="23">
        <v>4.2000000000000002E-4</v>
      </c>
      <c r="S135" s="43">
        <v>104.96</v>
      </c>
      <c r="T135" s="43">
        <v>373.46100000000001</v>
      </c>
      <c r="U135" s="43">
        <v>330.13400000000001</v>
      </c>
      <c r="V135" s="43">
        <v>287.51400000000001</v>
      </c>
      <c r="W135" s="43">
        <v>243.10599999999999</v>
      </c>
      <c r="X135" s="43">
        <v>44</v>
      </c>
      <c r="Y135" s="43">
        <v>29</v>
      </c>
      <c r="Z135" s="43">
        <v>14</v>
      </c>
      <c r="AA135" s="43">
        <v>2.9279333333333333</v>
      </c>
      <c r="AB135" s="43">
        <v>0.27406997716085635</v>
      </c>
      <c r="AC135" s="43">
        <v>2.8650000000000007</v>
      </c>
      <c r="AD135" s="43">
        <v>0.23683662344936546</v>
      </c>
      <c r="AE135" s="43">
        <v>2.9060666666666672</v>
      </c>
      <c r="AF135" s="43">
        <v>0.29276708086184078</v>
      </c>
      <c r="AG135" s="43"/>
      <c r="AH135" s="43"/>
      <c r="AI135" s="43">
        <v>200.13300000000001</v>
      </c>
      <c r="AJ135" s="43">
        <v>110.331</v>
      </c>
      <c r="AK135" s="43">
        <v>218.85599999999999</v>
      </c>
      <c r="AL135" s="43">
        <v>110.331</v>
      </c>
      <c r="AM135" s="43"/>
      <c r="AN135" s="43"/>
      <c r="AO135" s="43"/>
      <c r="AP135" s="43">
        <v>89.802000000000007</v>
      </c>
      <c r="AQ135" s="43"/>
      <c r="AR135" s="43"/>
      <c r="AS135" s="43"/>
      <c r="AT135" s="43">
        <v>173.328</v>
      </c>
      <c r="AU135" s="43">
        <v>59</v>
      </c>
      <c r="AV135" s="43">
        <v>2.9522413793103452</v>
      </c>
      <c r="AW135" s="43">
        <v>0.29488066633897897</v>
      </c>
      <c r="AX135" s="43"/>
      <c r="AY135" s="43"/>
      <c r="AZ135" s="43"/>
      <c r="BA135" s="43"/>
      <c r="BB135" s="43"/>
      <c r="BC135" s="43"/>
      <c r="BD135" s="43"/>
      <c r="BE135" s="43"/>
      <c r="BF135" s="43"/>
      <c r="BG135" s="43"/>
      <c r="BH135" s="43"/>
      <c r="BI135" s="43"/>
      <c r="BJ135" s="43"/>
      <c r="BK135" s="43"/>
      <c r="BL135" s="43">
        <f t="shared" ref="BL135:BL143" si="136">AU135</f>
        <v>59</v>
      </c>
      <c r="BM135" s="43"/>
      <c r="BN135" s="43">
        <v>1</v>
      </c>
      <c r="BO135" s="43">
        <v>0</v>
      </c>
      <c r="BP135" s="43" t="s">
        <v>220</v>
      </c>
      <c r="BQ135" s="43">
        <v>1</v>
      </c>
      <c r="BR135" s="43">
        <v>0</v>
      </c>
      <c r="BS135" s="43" t="s">
        <v>219</v>
      </c>
      <c r="BT135" s="43">
        <v>1</v>
      </c>
      <c r="BU135" s="45">
        <f t="shared" si="126"/>
        <v>-3.3259665999999992</v>
      </c>
      <c r="BV135" s="45">
        <f t="shared" si="127"/>
        <v>-4.6088286000000007</v>
      </c>
      <c r="BW135" s="45">
        <f t="shared" si="128"/>
        <v>-5.9455094000000006</v>
      </c>
      <c r="BX135" s="45" t="str">
        <f t="shared" ref="BX135:BX143" si="137">IF(BU135&lt;0.4,"0.4",BU135)</f>
        <v>0.4</v>
      </c>
      <c r="BY135" s="45" t="str">
        <f t="shared" ref="BY135:BY143" si="138">IF(BV135&lt;0.4,"0.4",BV135)</f>
        <v>0.4</v>
      </c>
      <c r="BZ135" s="45" t="str">
        <f t="shared" ref="BZ135:BZ143" si="139">IF(BW135&lt;0.4,"0.4",BW135)</f>
        <v>0.4</v>
      </c>
      <c r="CA135" s="45">
        <f t="shared" ref="CA135:CA143" si="140">$O135-BX135</f>
        <v>0.41999999999999993</v>
      </c>
      <c r="CB135" s="45">
        <f t="shared" ref="CB135:CB143" si="141">$O135-BY135</f>
        <v>0.41999999999999993</v>
      </c>
      <c r="CC135" s="45">
        <f t="shared" ref="CC135:CC143" si="142">$O135-BZ135</f>
        <v>0.41999999999999993</v>
      </c>
      <c r="CD135" s="45">
        <f t="shared" ref="CD135:CD143" si="143">CA135/15</f>
        <v>2.7999999999999994E-2</v>
      </c>
      <c r="CE135" s="45">
        <f t="shared" ref="CE135:CE143" si="144">CB135/30</f>
        <v>1.3999999999999997E-2</v>
      </c>
      <c r="CF135" s="45">
        <f t="shared" ref="CF135:CF143" si="145">CC135/45</f>
        <v>9.3333333333333324E-3</v>
      </c>
      <c r="CG135" s="45">
        <f t="shared" si="129"/>
        <v>40.170708395913351</v>
      </c>
      <c r="CH135" s="45">
        <f t="shared" si="130"/>
        <v>37.387584520127518</v>
      </c>
      <c r="CI135" s="45">
        <f t="shared" si="131"/>
        <v>34.487702655371592</v>
      </c>
      <c r="CJ135" s="45">
        <f t="shared" ref="CJ135:CJ143" si="146">0.1575*(CG135)-6.8084</f>
        <v>-0.48151342764364724</v>
      </c>
      <c r="CK135" s="45">
        <f t="shared" ref="CK135:CK143" si="147">0.1575*(CH135)-6.8084</f>
        <v>-0.91985543807991554</v>
      </c>
      <c r="CL135" s="45">
        <f t="shared" ref="CL135:CL143" si="148">0.1575*(CI135)-6.8084</f>
        <v>-1.3765868317789742</v>
      </c>
      <c r="CM135" s="45">
        <f t="shared" ref="CM135:CM143" si="149">$O135-CJ135</f>
        <v>1.3015134276436471</v>
      </c>
      <c r="CN135" s="45">
        <f t="shared" ref="CN135:CN143" si="150">$O135-CK135</f>
        <v>1.7398554380799154</v>
      </c>
      <c r="CO135" s="45">
        <f t="shared" ref="CO135:CO143" si="151">$O135-CL135</f>
        <v>2.1965868317789741</v>
      </c>
      <c r="CP135" s="45">
        <f t="shared" ref="CP135:CP143" si="152">CM135/15</f>
        <v>8.6767561842909804E-2</v>
      </c>
      <c r="CQ135" s="45">
        <f t="shared" ref="CQ135:CQ143" si="153">CN135/30</f>
        <v>5.7995181269330516E-2</v>
      </c>
      <c r="CR135" s="45">
        <f t="shared" ref="CR135:CR143" si="154">CO135/45</f>
        <v>4.881304070619942E-2</v>
      </c>
      <c r="CS135" s="45">
        <f t="shared" si="133"/>
        <v>36.613965809013528</v>
      </c>
      <c r="CT135" s="45">
        <f t="shared" si="134"/>
        <v>30.332137452103431</v>
      </c>
      <c r="CU135" s="45">
        <f t="shared" si="135"/>
        <v>23.78677298298885</v>
      </c>
      <c r="CV135" s="45">
        <f t="shared" ref="CV135:CV143" si="155">0.1575*(CS135)-6.8084</f>
        <v>-1.041700385080369</v>
      </c>
      <c r="CW135" s="45">
        <f t="shared" ref="CW135:CW143" si="156">0.1575*(CT135)-6.8084</f>
        <v>-2.0310883512937092</v>
      </c>
      <c r="CX135" s="45">
        <f t="shared" ref="CX135:CX143" si="157">0.1575*(CU135)-6.8084</f>
        <v>-3.0619832551792556</v>
      </c>
      <c r="CY135" s="45">
        <f t="shared" ref="CY135:CY143" si="158">$O135-CV135</f>
        <v>1.8617003850803688</v>
      </c>
      <c r="CZ135" s="45">
        <f t="shared" ref="CZ135:CZ143" si="159">$O135-CW135</f>
        <v>2.8510883512937091</v>
      </c>
      <c r="DA135" s="45">
        <f t="shared" ref="DA135:DA143" si="160">$O135-CX135</f>
        <v>3.8819832551792555</v>
      </c>
      <c r="DB135" s="45">
        <f t="shared" ref="DB135:DB143" si="161">CY135/15</f>
        <v>0.12411335900535793</v>
      </c>
      <c r="DC135" s="45">
        <f t="shared" ref="DC135:DC143" si="162">CZ135/30</f>
        <v>9.5036278376456965E-2</v>
      </c>
      <c r="DD135" s="45">
        <f t="shared" ref="DD135:DD143" si="163">DA135/45</f>
        <v>8.6266294559539006E-2</v>
      </c>
    </row>
    <row r="136" spans="1:108" x14ac:dyDescent="0.2">
      <c r="A136" s="81" t="s">
        <v>157</v>
      </c>
      <c r="B136" s="42" t="s">
        <v>244</v>
      </c>
      <c r="C136" s="43" t="s">
        <v>99</v>
      </c>
      <c r="D136" s="49">
        <v>0</v>
      </c>
      <c r="E136" s="43"/>
      <c r="F136" s="42" t="s">
        <v>165</v>
      </c>
      <c r="G136" s="43"/>
      <c r="H136" s="43"/>
      <c r="I136" s="20">
        <v>42153</v>
      </c>
      <c r="J136" s="50">
        <f t="shared" si="125"/>
        <v>42074</v>
      </c>
      <c r="K136" s="43" t="s">
        <v>105</v>
      </c>
      <c r="L136" s="43">
        <v>2015</v>
      </c>
      <c r="M136" s="43" t="s">
        <v>293</v>
      </c>
      <c r="N136" s="9">
        <v>67</v>
      </c>
      <c r="O136" s="9">
        <v>2.2999999999999998</v>
      </c>
      <c r="P136" s="9"/>
      <c r="Q136" s="23">
        <v>1.5</v>
      </c>
      <c r="R136" s="23">
        <v>6.3000000000000003E-4</v>
      </c>
      <c r="S136" s="43">
        <v>103.88</v>
      </c>
      <c r="T136" s="43">
        <v>419.71899999999999</v>
      </c>
      <c r="U136" s="43">
        <v>375.14400000000001</v>
      </c>
      <c r="V136" s="43">
        <v>338.43900000000002</v>
      </c>
      <c r="W136" s="43">
        <v>302.38900000000001</v>
      </c>
      <c r="X136" s="43">
        <v>64</v>
      </c>
      <c r="Y136" s="43">
        <v>49</v>
      </c>
      <c r="Z136" s="43">
        <v>34</v>
      </c>
      <c r="AA136" s="43">
        <v>2.9948000000000001</v>
      </c>
      <c r="AB136" s="43">
        <v>0.44446391465288948</v>
      </c>
      <c r="AC136" s="43">
        <v>2.7137333333333324</v>
      </c>
      <c r="AD136" s="43">
        <v>0.45530186525617361</v>
      </c>
      <c r="AE136" s="43">
        <v>2.6078444444444449</v>
      </c>
      <c r="AF136" s="43">
        <v>0.42375770068387908</v>
      </c>
      <c r="AG136" s="43"/>
      <c r="AH136" s="43"/>
      <c r="AI136" s="43">
        <v>204.47</v>
      </c>
      <c r="AJ136" s="43">
        <v>113.21599999999999</v>
      </c>
      <c r="AK136" s="43">
        <v>227.18899999999999</v>
      </c>
      <c r="AL136" s="43">
        <v>113.21599999999999</v>
      </c>
      <c r="AM136" s="43"/>
      <c r="AN136" s="43"/>
      <c r="AO136" s="43"/>
      <c r="AP136" s="43">
        <v>91.254000000000005</v>
      </c>
      <c r="AQ136" s="43"/>
      <c r="AR136" s="43"/>
      <c r="AS136" s="43"/>
      <c r="AT136" s="43">
        <v>215.249</v>
      </c>
      <c r="AU136" s="43">
        <v>79</v>
      </c>
      <c r="AV136" s="43">
        <v>2.727589743589744</v>
      </c>
      <c r="AW136" s="43">
        <v>0.43300404712716761</v>
      </c>
      <c r="AX136" s="43"/>
      <c r="AY136" s="43"/>
      <c r="AZ136" s="43"/>
      <c r="BA136" s="43"/>
      <c r="BB136" s="43"/>
      <c r="BC136" s="43"/>
      <c r="BD136" s="43"/>
      <c r="BE136" s="43"/>
      <c r="BF136" s="43"/>
      <c r="BG136" s="43"/>
      <c r="BH136" s="43"/>
      <c r="BI136" s="43"/>
      <c r="BJ136" s="43"/>
      <c r="BK136" s="43"/>
      <c r="BL136" s="43">
        <f t="shared" si="136"/>
        <v>79</v>
      </c>
      <c r="BM136" s="43"/>
      <c r="BN136" s="43">
        <v>1</v>
      </c>
      <c r="BO136" s="43">
        <v>0</v>
      </c>
      <c r="BP136" s="43" t="s">
        <v>220</v>
      </c>
      <c r="BQ136" s="43">
        <v>1</v>
      </c>
      <c r="BR136" s="43">
        <v>0</v>
      </c>
      <c r="BS136" s="43" t="s">
        <v>219</v>
      </c>
      <c r="BT136" s="43">
        <v>1</v>
      </c>
      <c r="BU136" s="45">
        <f t="shared" ref="BU136:BU143" si="164">0.0319*U136-11.2</f>
        <v>0.76709360000000082</v>
      </c>
      <c r="BV136" s="45">
        <f t="shared" ref="BV136:BV143" si="165">0.0319*V136-11.2</f>
        <v>-0.40379589999999865</v>
      </c>
      <c r="BW136" s="45">
        <f t="shared" ref="BW136:BW143" si="166">0.0319*W136-11.2</f>
        <v>-1.5537908999999992</v>
      </c>
      <c r="BX136" s="45">
        <f t="shared" si="137"/>
        <v>0.76709360000000082</v>
      </c>
      <c r="BY136" s="45" t="str">
        <f t="shared" si="138"/>
        <v>0.4</v>
      </c>
      <c r="BZ136" s="45" t="str">
        <f t="shared" si="139"/>
        <v>0.4</v>
      </c>
      <c r="CA136" s="45">
        <f t="shared" si="140"/>
        <v>1.532906399999999</v>
      </c>
      <c r="CB136" s="45">
        <f t="shared" si="141"/>
        <v>1.9</v>
      </c>
      <c r="CC136" s="45">
        <f t="shared" si="142"/>
        <v>1.9</v>
      </c>
      <c r="CD136" s="45">
        <f t="shared" si="143"/>
        <v>0.10219375999999994</v>
      </c>
      <c r="CE136" s="45">
        <f t="shared" si="144"/>
        <v>6.3333333333333325E-2</v>
      </c>
      <c r="CF136" s="45">
        <f t="shared" si="145"/>
        <v>4.2222222222222223E-2</v>
      </c>
      <c r="CG136" s="45">
        <f t="shared" si="129"/>
        <v>59.73376989320429</v>
      </c>
      <c r="CH136" s="45">
        <f t="shared" si="130"/>
        <v>53.750438966228714</v>
      </c>
      <c r="CI136" s="45">
        <f t="shared" si="131"/>
        <v>47.873880461461795</v>
      </c>
      <c r="CJ136" s="45">
        <f t="shared" si="146"/>
        <v>2.5996687581796758</v>
      </c>
      <c r="CK136" s="45">
        <f t="shared" si="147"/>
        <v>1.6572941371810233</v>
      </c>
      <c r="CL136" s="45">
        <f t="shared" si="148"/>
        <v>0.7317361726802325</v>
      </c>
      <c r="CM136" s="45">
        <f t="shared" si="149"/>
        <v>-0.29966875817967598</v>
      </c>
      <c r="CN136" s="45">
        <f t="shared" si="150"/>
        <v>0.64270586281897657</v>
      </c>
      <c r="CO136" s="45">
        <f t="shared" si="151"/>
        <v>1.5682638273197673</v>
      </c>
      <c r="CP136" s="45">
        <f t="shared" si="152"/>
        <v>-1.9977917211978398E-2</v>
      </c>
      <c r="CQ136" s="45">
        <f t="shared" si="153"/>
        <v>2.1423528760632551E-2</v>
      </c>
      <c r="CR136" s="45">
        <f t="shared" si="154"/>
        <v>3.4850307273772606E-2</v>
      </c>
      <c r="CS136" s="45">
        <f t="shared" si="133"/>
        <v>58.605262389837023</v>
      </c>
      <c r="CT136" s="45">
        <f t="shared" si="134"/>
        <v>51.692669142926583</v>
      </c>
      <c r="CU136" s="45">
        <f t="shared" si="135"/>
        <v>44.903430985969187</v>
      </c>
      <c r="CV136" s="45">
        <f t="shared" si="155"/>
        <v>2.4219288263993315</v>
      </c>
      <c r="CW136" s="45">
        <f t="shared" si="156"/>
        <v>1.3331953900109363</v>
      </c>
      <c r="CX136" s="45">
        <f t="shared" si="157"/>
        <v>0.26389038029014689</v>
      </c>
      <c r="CY136" s="45">
        <f t="shared" si="158"/>
        <v>-0.12192882639933167</v>
      </c>
      <c r="CZ136" s="45">
        <f t="shared" si="159"/>
        <v>0.96680460998906348</v>
      </c>
      <c r="DA136" s="45">
        <f t="shared" si="160"/>
        <v>2.0361096197098529</v>
      </c>
      <c r="DB136" s="45">
        <f t="shared" si="161"/>
        <v>-8.1285884266221117E-3</v>
      </c>
      <c r="DC136" s="45">
        <f t="shared" si="162"/>
        <v>3.2226820332968781E-2</v>
      </c>
      <c r="DD136" s="45">
        <f t="shared" si="163"/>
        <v>4.5246880437996732E-2</v>
      </c>
    </row>
    <row r="137" spans="1:108" x14ac:dyDescent="0.2">
      <c r="A137" s="81" t="s">
        <v>158</v>
      </c>
      <c r="B137" s="42" t="s">
        <v>244</v>
      </c>
      <c r="C137" s="43" t="s">
        <v>99</v>
      </c>
      <c r="D137" s="49">
        <v>0</v>
      </c>
      <c r="E137" s="43"/>
      <c r="F137" s="42" t="s">
        <v>165</v>
      </c>
      <c r="G137" s="43"/>
      <c r="H137" s="43"/>
      <c r="I137" s="20">
        <v>42153</v>
      </c>
      <c r="J137" s="50">
        <f t="shared" si="125"/>
        <v>42080</v>
      </c>
      <c r="K137" s="43" t="s">
        <v>105</v>
      </c>
      <c r="L137" s="43">
        <v>2015</v>
      </c>
      <c r="M137" s="43" t="s">
        <v>293</v>
      </c>
      <c r="N137" s="9">
        <v>63</v>
      </c>
      <c r="O137" s="9">
        <v>2.97</v>
      </c>
      <c r="P137" s="9"/>
      <c r="Q137" s="23">
        <v>1.4</v>
      </c>
      <c r="R137" s="23">
        <v>5.9000000000000003E-4</v>
      </c>
      <c r="S137" s="43">
        <v>100.27</v>
      </c>
      <c r="T137" s="43">
        <v>412.63900000000001</v>
      </c>
      <c r="U137" s="43">
        <v>372.72800000000001</v>
      </c>
      <c r="V137" s="43">
        <v>331.29300000000001</v>
      </c>
      <c r="W137" s="43">
        <v>290.339</v>
      </c>
      <c r="X137" s="43">
        <v>58</v>
      </c>
      <c r="Y137" s="43">
        <v>43</v>
      </c>
      <c r="Z137" s="43">
        <v>28</v>
      </c>
      <c r="AA137" s="43">
        <v>2.7355333333333336</v>
      </c>
      <c r="AB137" s="43">
        <v>0.33646903204278644</v>
      </c>
      <c r="AC137" s="43">
        <v>2.7306000000000004</v>
      </c>
      <c r="AD137" s="43">
        <v>0.30412436203994619</v>
      </c>
      <c r="AE137" s="43">
        <v>2.7375555555555553</v>
      </c>
      <c r="AF137" s="43">
        <v>0.28620435765975943</v>
      </c>
      <c r="AG137" s="43"/>
      <c r="AH137" s="43"/>
      <c r="AI137" s="43">
        <v>204.93299999999999</v>
      </c>
      <c r="AJ137" s="43">
        <v>110.997</v>
      </c>
      <c r="AK137" s="43">
        <v>225.44200000000001</v>
      </c>
      <c r="AL137" s="43">
        <v>110.997</v>
      </c>
      <c r="AM137" s="43"/>
      <c r="AN137" s="43"/>
      <c r="AO137" s="43"/>
      <c r="AP137" s="43">
        <v>93.935999999999993</v>
      </c>
      <c r="AQ137" s="43"/>
      <c r="AR137" s="43"/>
      <c r="AS137" s="43"/>
      <c r="AT137" s="43">
        <v>207.70600000000002</v>
      </c>
      <c r="AU137" s="43">
        <v>73</v>
      </c>
      <c r="AV137" s="43">
        <v>2.8500277777777785</v>
      </c>
      <c r="AW137" s="43">
        <v>0.30149444543137216</v>
      </c>
      <c r="AX137" s="43"/>
      <c r="AY137" s="43"/>
      <c r="AZ137" s="43"/>
      <c r="BA137" s="43"/>
      <c r="BB137" s="43"/>
      <c r="BC137" s="43"/>
      <c r="BD137" s="43"/>
      <c r="BE137" s="43"/>
      <c r="BF137" s="43"/>
      <c r="BG137" s="43"/>
      <c r="BH137" s="43"/>
      <c r="BI137" s="43"/>
      <c r="BJ137" s="43"/>
      <c r="BK137" s="43"/>
      <c r="BL137" s="43">
        <f t="shared" si="136"/>
        <v>73</v>
      </c>
      <c r="BM137" s="43" t="s">
        <v>226</v>
      </c>
      <c r="BN137" s="43">
        <v>1</v>
      </c>
      <c r="BO137" s="43">
        <v>0</v>
      </c>
      <c r="BP137" s="43" t="s">
        <v>220</v>
      </c>
      <c r="BQ137" s="43">
        <v>1</v>
      </c>
      <c r="BR137" s="43">
        <v>0</v>
      </c>
      <c r="BS137" s="43" t="s">
        <v>219</v>
      </c>
      <c r="BT137" s="43">
        <v>1</v>
      </c>
      <c r="BU137" s="45">
        <f t="shared" si="164"/>
        <v>0.69002320000000061</v>
      </c>
      <c r="BV137" s="45">
        <f t="shared" si="165"/>
        <v>-0.63175329999999974</v>
      </c>
      <c r="BW137" s="45">
        <f t="shared" si="166"/>
        <v>-1.9381859000000006</v>
      </c>
      <c r="BX137" s="45">
        <f t="shared" si="137"/>
        <v>0.69002320000000061</v>
      </c>
      <c r="BY137" s="45" t="str">
        <f t="shared" si="138"/>
        <v>0.4</v>
      </c>
      <c r="BZ137" s="45" t="str">
        <f t="shared" si="139"/>
        <v>0.4</v>
      </c>
      <c r="CA137" s="45">
        <f t="shared" si="140"/>
        <v>2.2799767999999996</v>
      </c>
      <c r="CB137" s="45">
        <f t="shared" si="141"/>
        <v>2.5700000000000003</v>
      </c>
      <c r="CC137" s="45">
        <f t="shared" si="142"/>
        <v>2.5700000000000003</v>
      </c>
      <c r="CD137" s="45">
        <f t="shared" si="143"/>
        <v>0.15199845333333331</v>
      </c>
      <c r="CE137" s="45">
        <f t="shared" si="144"/>
        <v>8.5666666666666683E-2</v>
      </c>
      <c r="CF137" s="45">
        <f t="shared" si="145"/>
        <v>5.7111111111111119E-2</v>
      </c>
      <c r="CG137" s="45">
        <f t="shared" si="129"/>
        <v>57.041097341893476</v>
      </c>
      <c r="CH137" s="45">
        <f t="shared" si="130"/>
        <v>50.854654214969969</v>
      </c>
      <c r="CI137" s="45">
        <f t="shared" si="131"/>
        <v>44.740026682207208</v>
      </c>
      <c r="CJ137" s="45">
        <f t="shared" si="146"/>
        <v>2.1755728313482221</v>
      </c>
      <c r="CK137" s="45">
        <f t="shared" si="147"/>
        <v>1.2012080388577706</v>
      </c>
      <c r="CL137" s="45">
        <f t="shared" si="148"/>
        <v>0.2381542024476353</v>
      </c>
      <c r="CM137" s="45">
        <f t="shared" si="149"/>
        <v>0.79442716865177809</v>
      </c>
      <c r="CN137" s="45">
        <f t="shared" si="150"/>
        <v>1.7687919611422296</v>
      </c>
      <c r="CO137" s="45">
        <f t="shared" si="151"/>
        <v>2.7318457975523649</v>
      </c>
      <c r="CP137" s="45">
        <f t="shared" si="152"/>
        <v>5.2961811243451874E-2</v>
      </c>
      <c r="CQ137" s="45">
        <f t="shared" si="153"/>
        <v>5.8959732038074322E-2</v>
      </c>
      <c r="CR137" s="45">
        <f t="shared" si="154"/>
        <v>6.0707684390052551E-2</v>
      </c>
      <c r="CS137" s="45">
        <f t="shared" si="133"/>
        <v>55.741546497059176</v>
      </c>
      <c r="CT137" s="45">
        <f t="shared" si="134"/>
        <v>48.205929226272843</v>
      </c>
      <c r="CU137" s="45">
        <f t="shared" si="135"/>
        <v>40.757789496387879</v>
      </c>
      <c r="CV137" s="45">
        <f t="shared" si="155"/>
        <v>1.97089357328682</v>
      </c>
      <c r="CW137" s="45">
        <f t="shared" si="156"/>
        <v>0.78403385313797269</v>
      </c>
      <c r="CX137" s="45">
        <f t="shared" si="157"/>
        <v>-0.3890481543189086</v>
      </c>
      <c r="CY137" s="45">
        <f t="shared" si="158"/>
        <v>0.99910642671318017</v>
      </c>
      <c r="CZ137" s="45">
        <f t="shared" si="159"/>
        <v>2.1859661468620275</v>
      </c>
      <c r="DA137" s="45">
        <f t="shared" si="160"/>
        <v>3.3590481543189088</v>
      </c>
      <c r="DB137" s="45">
        <f t="shared" si="161"/>
        <v>6.6607095114212006E-2</v>
      </c>
      <c r="DC137" s="45">
        <f t="shared" si="162"/>
        <v>7.2865538228734247E-2</v>
      </c>
      <c r="DD137" s="45">
        <f t="shared" si="163"/>
        <v>7.4645514540420191E-2</v>
      </c>
    </row>
    <row r="138" spans="1:108" x14ac:dyDescent="0.2">
      <c r="A138" s="81" t="s">
        <v>166</v>
      </c>
      <c r="B138" s="42" t="s">
        <v>244</v>
      </c>
      <c r="C138" s="43" t="s">
        <v>99</v>
      </c>
      <c r="D138" s="49">
        <v>0</v>
      </c>
      <c r="E138" s="43"/>
      <c r="F138" s="42" t="s">
        <v>165</v>
      </c>
      <c r="G138" s="43"/>
      <c r="H138" s="43"/>
      <c r="I138" s="20">
        <v>42153</v>
      </c>
      <c r="J138" s="50">
        <f t="shared" si="125"/>
        <v>42100</v>
      </c>
      <c r="K138" s="43" t="s">
        <v>105</v>
      </c>
      <c r="L138" s="43">
        <v>2015</v>
      </c>
      <c r="M138" s="43" t="s">
        <v>293</v>
      </c>
      <c r="N138" s="9">
        <v>68</v>
      </c>
      <c r="O138" s="9">
        <v>3.18</v>
      </c>
      <c r="P138" s="9"/>
      <c r="Q138" s="9">
        <v>1.3</v>
      </c>
      <c r="R138" s="9">
        <v>3.8000000000000002E-4</v>
      </c>
      <c r="S138" s="43">
        <v>102.3</v>
      </c>
      <c r="T138" s="43">
        <v>348.57799999999997</v>
      </c>
      <c r="U138" s="43">
        <v>300.33</v>
      </c>
      <c r="V138" s="43">
        <v>259.78300000000002</v>
      </c>
      <c r="W138" s="43">
        <v>219.41300000000001</v>
      </c>
      <c r="X138" s="43">
        <v>38</v>
      </c>
      <c r="Y138" s="43">
        <v>23</v>
      </c>
      <c r="Z138" s="43">
        <v>8</v>
      </c>
      <c r="AA138" s="43">
        <v>3.1789333333333336</v>
      </c>
      <c r="AB138" s="43">
        <v>0.47617155771943381</v>
      </c>
      <c r="AC138" s="43">
        <v>2.9764999999999997</v>
      </c>
      <c r="AD138" s="43">
        <v>0.44031021587841529</v>
      </c>
      <c r="AE138" s="43">
        <v>2.8588666666666667</v>
      </c>
      <c r="AF138" s="43">
        <v>0.44427226500710953</v>
      </c>
      <c r="AG138" s="43"/>
      <c r="AH138" s="43"/>
      <c r="AI138" s="43">
        <v>201.114</v>
      </c>
      <c r="AJ138" s="43">
        <v>115.943</v>
      </c>
      <c r="AK138" s="43">
        <v>216.72300000000001</v>
      </c>
      <c r="AL138" s="43">
        <v>115.943</v>
      </c>
      <c r="AM138" s="43"/>
      <c r="AN138" s="43"/>
      <c r="AO138" s="43"/>
      <c r="AP138" s="43">
        <v>85.171000000000006</v>
      </c>
      <c r="AQ138" s="43"/>
      <c r="AR138" s="43"/>
      <c r="AS138" s="43"/>
      <c r="AT138" s="43">
        <v>147.46399999999997</v>
      </c>
      <c r="AU138" s="43">
        <v>53</v>
      </c>
      <c r="AV138" s="43">
        <v>2.7757692307692312</v>
      </c>
      <c r="AW138" s="43">
        <v>0.47236159360507018</v>
      </c>
      <c r="AX138" s="43"/>
      <c r="AY138" s="43"/>
      <c r="AZ138" s="43"/>
      <c r="BA138" s="43"/>
      <c r="BB138" s="43"/>
      <c r="BC138" s="43"/>
      <c r="BD138" s="43"/>
      <c r="BE138" s="43"/>
      <c r="BF138" s="43"/>
      <c r="BG138" s="43"/>
      <c r="BH138" s="43"/>
      <c r="BI138" s="43"/>
      <c r="BJ138" s="43"/>
      <c r="BK138" s="43"/>
      <c r="BL138" s="43">
        <f t="shared" si="136"/>
        <v>53</v>
      </c>
      <c r="BM138" s="43" t="s">
        <v>264</v>
      </c>
      <c r="BN138" s="43">
        <v>1</v>
      </c>
      <c r="BO138" s="43">
        <v>0</v>
      </c>
      <c r="BP138" s="43" t="s">
        <v>220</v>
      </c>
      <c r="BQ138" s="43">
        <v>1</v>
      </c>
      <c r="BR138" s="43">
        <v>0</v>
      </c>
      <c r="BS138" s="43" t="s">
        <v>219</v>
      </c>
      <c r="BT138" s="43">
        <v>1</v>
      </c>
      <c r="BU138" s="45">
        <f t="shared" si="164"/>
        <v>-1.6194730000000011</v>
      </c>
      <c r="BV138" s="45">
        <f t="shared" si="165"/>
        <v>-2.9129223</v>
      </c>
      <c r="BW138" s="45">
        <f t="shared" si="166"/>
        <v>-4.2007252999999993</v>
      </c>
      <c r="BX138" s="45" t="str">
        <f t="shared" si="137"/>
        <v>0.4</v>
      </c>
      <c r="BY138" s="45" t="str">
        <f t="shared" si="138"/>
        <v>0.4</v>
      </c>
      <c r="BZ138" s="45" t="str">
        <f t="shared" si="139"/>
        <v>0.4</v>
      </c>
      <c r="CA138" s="45">
        <f t="shared" si="140"/>
        <v>2.7800000000000002</v>
      </c>
      <c r="CB138" s="45">
        <f t="shared" si="141"/>
        <v>2.7800000000000002</v>
      </c>
      <c r="CC138" s="45">
        <f t="shared" si="142"/>
        <v>2.7800000000000002</v>
      </c>
      <c r="CD138" s="45">
        <f t="shared" si="143"/>
        <v>0.18533333333333335</v>
      </c>
      <c r="CE138" s="45">
        <f t="shared" si="144"/>
        <v>9.2666666666666675E-2</v>
      </c>
      <c r="CF138" s="45">
        <f t="shared" si="145"/>
        <v>6.1777777777777786E-2</v>
      </c>
      <c r="CG138" s="45">
        <f t="shared" si="129"/>
        <v>55.90170511534604</v>
      </c>
      <c r="CH138" s="45">
        <f t="shared" si="130"/>
        <v>45.734453360080252</v>
      </c>
      <c r="CI138" s="45">
        <f t="shared" si="131"/>
        <v>35.611584754262793</v>
      </c>
      <c r="CJ138" s="45">
        <f t="shared" si="146"/>
        <v>1.9961185556670022</v>
      </c>
      <c r="CK138" s="45">
        <f t="shared" si="147"/>
        <v>0.3947764042126396</v>
      </c>
      <c r="CL138" s="45">
        <f t="shared" si="148"/>
        <v>-1.1995754012036102</v>
      </c>
      <c r="CM138" s="45">
        <f t="shared" si="149"/>
        <v>1.1838814443329979</v>
      </c>
      <c r="CN138" s="45">
        <f t="shared" si="150"/>
        <v>2.7852235957873606</v>
      </c>
      <c r="CO138" s="45">
        <f t="shared" si="151"/>
        <v>4.3795754012036099</v>
      </c>
      <c r="CP138" s="45">
        <f t="shared" si="152"/>
        <v>7.8925429622199866E-2</v>
      </c>
      <c r="CQ138" s="45">
        <f t="shared" si="153"/>
        <v>9.2840786526245347E-2</v>
      </c>
      <c r="CR138" s="45">
        <f t="shared" si="154"/>
        <v>9.7323897804524662E-2</v>
      </c>
      <c r="CS138" s="45">
        <f t="shared" si="133"/>
        <v>56.920668659525276</v>
      </c>
      <c r="CT138" s="45">
        <f t="shared" si="134"/>
        <v>47.609740789722821</v>
      </c>
      <c r="CU138" s="45">
        <f t="shared" si="135"/>
        <v>38.339457954891017</v>
      </c>
      <c r="CV138" s="45">
        <f t="shared" si="155"/>
        <v>2.1566053138752315</v>
      </c>
      <c r="CW138" s="45">
        <f t="shared" si="156"/>
        <v>0.6901341743813445</v>
      </c>
      <c r="CX138" s="45">
        <f t="shared" si="157"/>
        <v>-0.76993537210466467</v>
      </c>
      <c r="CY138" s="45">
        <f t="shared" si="158"/>
        <v>1.0233946861247687</v>
      </c>
      <c r="CZ138" s="45">
        <f t="shared" si="159"/>
        <v>2.4898658256186557</v>
      </c>
      <c r="DA138" s="45">
        <f t="shared" si="160"/>
        <v>3.9499353721046648</v>
      </c>
      <c r="DB138" s="45">
        <f t="shared" si="161"/>
        <v>6.8226312408317918E-2</v>
      </c>
      <c r="DC138" s="45">
        <f t="shared" si="162"/>
        <v>8.2995527520621851E-2</v>
      </c>
      <c r="DD138" s="45">
        <f t="shared" si="163"/>
        <v>8.7776341602325891E-2</v>
      </c>
    </row>
    <row r="139" spans="1:108" x14ac:dyDescent="0.2">
      <c r="A139" s="81" t="s">
        <v>159</v>
      </c>
      <c r="B139" s="42" t="s">
        <v>244</v>
      </c>
      <c r="C139" s="43" t="s">
        <v>99</v>
      </c>
      <c r="D139" s="49">
        <v>0</v>
      </c>
      <c r="E139" s="43"/>
      <c r="F139" s="42" t="s">
        <v>165</v>
      </c>
      <c r="G139" s="43"/>
      <c r="H139" s="43"/>
      <c r="I139" s="20">
        <v>42153</v>
      </c>
      <c r="J139" s="50">
        <f t="shared" si="125"/>
        <v>42106</v>
      </c>
      <c r="K139" s="43" t="s">
        <v>105</v>
      </c>
      <c r="L139" s="43">
        <v>2015</v>
      </c>
      <c r="M139" s="43" t="s">
        <v>293</v>
      </c>
      <c r="N139" s="9">
        <v>44</v>
      </c>
      <c r="O139" s="9">
        <v>0.88</v>
      </c>
      <c r="P139" s="9"/>
      <c r="Q139" s="23">
        <v>1.2</v>
      </c>
      <c r="R139" s="23">
        <v>4.2000000000000002E-4</v>
      </c>
      <c r="S139" s="43">
        <v>105.18</v>
      </c>
      <c r="T139" s="43">
        <v>342.18</v>
      </c>
      <c r="U139" s="43">
        <v>301.83999999999997</v>
      </c>
      <c r="V139" s="43">
        <v>259.19400000000002</v>
      </c>
      <c r="W139" s="43">
        <v>208.56299999999999</v>
      </c>
      <c r="X139" s="43">
        <v>32</v>
      </c>
      <c r="Y139" s="43">
        <v>17</v>
      </c>
      <c r="Z139" s="43">
        <v>2</v>
      </c>
      <c r="AA139" s="43">
        <v>2.7120000000000011</v>
      </c>
      <c r="AB139" s="43">
        <v>0.27115493725912498</v>
      </c>
      <c r="AC139" s="43">
        <v>2.8189666666666673</v>
      </c>
      <c r="AD139" s="43">
        <v>0.33337474857658556</v>
      </c>
      <c r="AE139" s="43">
        <v>2.9847333333333337</v>
      </c>
      <c r="AF139" s="43">
        <v>0.39504881171364026</v>
      </c>
      <c r="AG139" s="43"/>
      <c r="AH139" s="43"/>
      <c r="AI139" s="43">
        <v>202.62700000000001</v>
      </c>
      <c r="AJ139" s="43">
        <v>102.514</v>
      </c>
      <c r="AK139" s="43">
        <v>208.56299999999999</v>
      </c>
      <c r="AL139" s="43">
        <v>102.514</v>
      </c>
      <c r="AM139" s="43"/>
      <c r="AN139" s="43"/>
      <c r="AO139" s="43"/>
      <c r="AP139" s="43">
        <v>100.11300000000001</v>
      </c>
      <c r="AQ139" s="43"/>
      <c r="AR139" s="43"/>
      <c r="AS139" s="43"/>
      <c r="AT139" s="43">
        <v>139.553</v>
      </c>
      <c r="AU139" s="43">
        <v>47</v>
      </c>
      <c r="AV139" s="43">
        <v>2.9904347826086957</v>
      </c>
      <c r="AW139" s="43">
        <v>0.39254399058075057</v>
      </c>
      <c r="AX139" s="43"/>
      <c r="AY139" s="43"/>
      <c r="AZ139" s="43"/>
      <c r="BA139" s="43"/>
      <c r="BB139" s="43"/>
      <c r="BC139" s="43"/>
      <c r="BD139" s="43"/>
      <c r="BE139" s="43"/>
      <c r="BF139" s="43"/>
      <c r="BG139" s="43"/>
      <c r="BH139" s="43"/>
      <c r="BI139" s="43"/>
      <c r="BJ139" s="43"/>
      <c r="BK139" s="43"/>
      <c r="BL139" s="43">
        <f t="shared" si="136"/>
        <v>47</v>
      </c>
      <c r="BM139" s="43"/>
      <c r="BN139" s="43">
        <v>1</v>
      </c>
      <c r="BO139" s="43">
        <v>0</v>
      </c>
      <c r="BP139" s="43" t="s">
        <v>220</v>
      </c>
      <c r="BQ139" s="43">
        <v>1</v>
      </c>
      <c r="BR139" s="43">
        <v>0</v>
      </c>
      <c r="BS139" s="43" t="s">
        <v>219</v>
      </c>
      <c r="BT139" s="43">
        <v>1</v>
      </c>
      <c r="BU139" s="45">
        <f t="shared" si="164"/>
        <v>-1.5713040000000014</v>
      </c>
      <c r="BV139" s="45">
        <f t="shared" si="165"/>
        <v>-2.9317113999999993</v>
      </c>
      <c r="BW139" s="45">
        <f t="shared" si="166"/>
        <v>-4.5468403000000004</v>
      </c>
      <c r="BX139" s="45" t="str">
        <f t="shared" si="137"/>
        <v>0.4</v>
      </c>
      <c r="BY139" s="45" t="str">
        <f t="shared" si="138"/>
        <v>0.4</v>
      </c>
      <c r="BZ139" s="45" t="str">
        <f t="shared" si="139"/>
        <v>0.4</v>
      </c>
      <c r="CA139" s="45">
        <f t="shared" si="140"/>
        <v>0.48</v>
      </c>
      <c r="CB139" s="45">
        <f t="shared" si="141"/>
        <v>0.48</v>
      </c>
      <c r="CC139" s="45">
        <f t="shared" si="142"/>
        <v>0.48</v>
      </c>
      <c r="CD139" s="45">
        <f t="shared" si="143"/>
        <v>3.2000000000000001E-2</v>
      </c>
      <c r="CE139" s="45">
        <f t="shared" si="144"/>
        <v>1.6E-2</v>
      </c>
      <c r="CF139" s="45">
        <f t="shared" si="145"/>
        <v>1.0666666666666666E-2</v>
      </c>
      <c r="CG139" s="45">
        <f t="shared" si="129"/>
        <v>40.470948458117661</v>
      </c>
      <c r="CH139" s="45">
        <f t="shared" si="130"/>
        <v>36.740161842968583</v>
      </c>
      <c r="CI139" s="45">
        <f t="shared" si="131"/>
        <v>32.310825982357656</v>
      </c>
      <c r="CJ139" s="45">
        <f t="shared" si="146"/>
        <v>-0.43422561784646785</v>
      </c>
      <c r="CK139" s="45">
        <f t="shared" si="147"/>
        <v>-1.0218245097324479</v>
      </c>
      <c r="CL139" s="45">
        <f t="shared" si="148"/>
        <v>-1.7194449077786693</v>
      </c>
      <c r="CM139" s="45">
        <f t="shared" si="149"/>
        <v>1.3142256178464677</v>
      </c>
      <c r="CN139" s="45">
        <f t="shared" si="150"/>
        <v>1.9018245097324478</v>
      </c>
      <c r="CO139" s="45">
        <f t="shared" si="151"/>
        <v>2.5994449077786692</v>
      </c>
      <c r="CP139" s="45">
        <f t="shared" si="152"/>
        <v>8.7615041189764514E-2</v>
      </c>
      <c r="CQ139" s="45">
        <f t="shared" si="153"/>
        <v>6.3394150324414922E-2</v>
      </c>
      <c r="CR139" s="45">
        <f t="shared" si="154"/>
        <v>5.7765442395081537E-2</v>
      </c>
      <c r="CS139" s="45">
        <f t="shared" si="133"/>
        <v>37.392789467531706</v>
      </c>
      <c r="CT139" s="45">
        <f t="shared" si="134"/>
        <v>30.407883657724007</v>
      </c>
      <c r="CU139" s="45">
        <f t="shared" si="135"/>
        <v>22.115130150797825</v>
      </c>
      <c r="CV139" s="45">
        <f t="shared" si="155"/>
        <v>-0.9190356588637556</v>
      </c>
      <c r="CW139" s="45">
        <f t="shared" si="156"/>
        <v>-2.0191583239084689</v>
      </c>
      <c r="CX139" s="45">
        <f t="shared" si="157"/>
        <v>-3.3252670012493426</v>
      </c>
      <c r="CY139" s="45">
        <f t="shared" si="158"/>
        <v>1.7990356588637555</v>
      </c>
      <c r="CZ139" s="45">
        <f t="shared" si="159"/>
        <v>2.8991583239084688</v>
      </c>
      <c r="DA139" s="45">
        <f t="shared" si="160"/>
        <v>4.2052670012493429</v>
      </c>
      <c r="DB139" s="45">
        <f t="shared" si="161"/>
        <v>0.11993571059091704</v>
      </c>
      <c r="DC139" s="45">
        <f t="shared" si="162"/>
        <v>9.6638610796948965E-2</v>
      </c>
      <c r="DD139" s="45">
        <f t="shared" si="163"/>
        <v>9.3450377805540955E-2</v>
      </c>
    </row>
    <row r="140" spans="1:108" x14ac:dyDescent="0.2">
      <c r="A140" s="81" t="s">
        <v>160</v>
      </c>
      <c r="B140" s="42" t="s">
        <v>244</v>
      </c>
      <c r="C140" s="43" t="s">
        <v>99</v>
      </c>
      <c r="D140" s="49">
        <v>0</v>
      </c>
      <c r="E140" s="43"/>
      <c r="F140" s="42" t="s">
        <v>165</v>
      </c>
      <c r="G140" s="43"/>
      <c r="H140" s="43"/>
      <c r="I140" s="20">
        <v>42153</v>
      </c>
      <c r="J140" s="50">
        <f t="shared" si="125"/>
        <v>42091</v>
      </c>
      <c r="K140" s="43" t="s">
        <v>105</v>
      </c>
      <c r="L140" s="43">
        <v>2015</v>
      </c>
      <c r="M140" s="43" t="s">
        <v>293</v>
      </c>
      <c r="N140" s="9">
        <v>46</v>
      </c>
      <c r="O140" s="9">
        <v>1.4</v>
      </c>
      <c r="P140" s="9"/>
      <c r="Q140" s="23">
        <v>1.35</v>
      </c>
      <c r="R140" s="23">
        <v>4.8000000000000001E-4</v>
      </c>
      <c r="S140" s="43">
        <v>100.1</v>
      </c>
      <c r="T140" s="43">
        <v>383.89</v>
      </c>
      <c r="U140" s="43">
        <v>345.21300000000002</v>
      </c>
      <c r="V140" s="43">
        <v>302.63900000000001</v>
      </c>
      <c r="W140" s="43">
        <v>259.42700000000002</v>
      </c>
      <c r="X140" s="43">
        <v>47</v>
      </c>
      <c r="Y140" s="43">
        <v>32</v>
      </c>
      <c r="Z140" s="43">
        <v>17</v>
      </c>
      <c r="AA140" s="43">
        <v>2.5810666666666666</v>
      </c>
      <c r="AB140" s="43">
        <v>0.3245395566175619</v>
      </c>
      <c r="AC140" s="43">
        <v>2.719333333333334</v>
      </c>
      <c r="AD140" s="43">
        <v>0.40681380417134361</v>
      </c>
      <c r="AE140" s="43">
        <v>2.7808666666666664</v>
      </c>
      <c r="AF140" s="43">
        <v>0.41473751830634803</v>
      </c>
      <c r="AG140" s="43"/>
      <c r="AH140" s="43"/>
      <c r="AI140" s="43">
        <v>207.202</v>
      </c>
      <c r="AJ140" s="43">
        <v>105.45399999999999</v>
      </c>
      <c r="AK140" s="43">
        <v>225.42</v>
      </c>
      <c r="AL140" s="43">
        <v>105.45399999999999</v>
      </c>
      <c r="AM140" s="43"/>
      <c r="AN140" s="43"/>
      <c r="AO140" s="43"/>
      <c r="AP140" s="43">
        <v>101.748</v>
      </c>
      <c r="AQ140" s="43"/>
      <c r="AR140" s="43"/>
      <c r="AS140" s="43"/>
      <c r="AT140" s="43">
        <v>176.68799999999999</v>
      </c>
      <c r="AU140" s="43">
        <v>62</v>
      </c>
      <c r="AV140" s="43">
        <v>2.8588688524590165</v>
      </c>
      <c r="AW140" s="43">
        <v>0.41182506299842764</v>
      </c>
      <c r="AX140" s="43"/>
      <c r="AY140" s="43"/>
      <c r="AZ140" s="43"/>
      <c r="BA140" s="43"/>
      <c r="BB140" s="43"/>
      <c r="BC140" s="43"/>
      <c r="BD140" s="43"/>
      <c r="BE140" s="43"/>
      <c r="BF140" s="43"/>
      <c r="BG140" s="43"/>
      <c r="BH140" s="43"/>
      <c r="BI140" s="43"/>
      <c r="BJ140" s="43"/>
      <c r="BK140" s="43"/>
      <c r="BL140" s="43">
        <f t="shared" si="136"/>
        <v>62</v>
      </c>
      <c r="BM140" s="43"/>
      <c r="BN140" s="43">
        <v>1</v>
      </c>
      <c r="BO140" s="43">
        <v>0</v>
      </c>
      <c r="BP140" s="43" t="s">
        <v>220</v>
      </c>
      <c r="BQ140" s="43">
        <v>1</v>
      </c>
      <c r="BR140" s="43">
        <v>0</v>
      </c>
      <c r="BS140" s="43" t="s">
        <v>219</v>
      </c>
      <c r="BT140" s="43">
        <v>1</v>
      </c>
      <c r="BU140" s="45">
        <f t="shared" si="164"/>
        <v>-0.1877052999999993</v>
      </c>
      <c r="BV140" s="45">
        <f t="shared" si="165"/>
        <v>-1.5458158999999991</v>
      </c>
      <c r="BW140" s="45">
        <f t="shared" si="166"/>
        <v>-2.9242786999999986</v>
      </c>
      <c r="BX140" s="45" t="str">
        <f t="shared" si="137"/>
        <v>0.4</v>
      </c>
      <c r="BY140" s="45" t="str">
        <f t="shared" si="138"/>
        <v>0.4</v>
      </c>
      <c r="BZ140" s="45" t="str">
        <f t="shared" si="139"/>
        <v>0.4</v>
      </c>
      <c r="CA140" s="45">
        <f t="shared" si="140"/>
        <v>0.99999999999999989</v>
      </c>
      <c r="CB140" s="45">
        <f t="shared" si="141"/>
        <v>0.99999999999999989</v>
      </c>
      <c r="CC140" s="45">
        <f t="shared" si="142"/>
        <v>0.99999999999999989</v>
      </c>
      <c r="CD140" s="45">
        <f t="shared" si="143"/>
        <v>6.6666666666666666E-2</v>
      </c>
      <c r="CE140" s="45">
        <f t="shared" si="144"/>
        <v>3.3333333333333333E-2</v>
      </c>
      <c r="CF140" s="45">
        <f t="shared" si="145"/>
        <v>2.222222222222222E-2</v>
      </c>
      <c r="CG140" s="45">
        <f t="shared" si="129"/>
        <v>42.972953935599286</v>
      </c>
      <c r="CH140" s="45">
        <f t="shared" si="130"/>
        <v>39.640910107334527</v>
      </c>
      <c r="CI140" s="45">
        <f t="shared" si="131"/>
        <v>36.258933363148479</v>
      </c>
      <c r="CJ140" s="45">
        <f t="shared" si="146"/>
        <v>-4.0159755143112541E-2</v>
      </c>
      <c r="CK140" s="45">
        <f t="shared" si="147"/>
        <v>-0.56495665809481199</v>
      </c>
      <c r="CL140" s="45">
        <f t="shared" si="148"/>
        <v>-1.0976179953041143</v>
      </c>
      <c r="CM140" s="45">
        <f t="shared" si="149"/>
        <v>1.4401597551431125</v>
      </c>
      <c r="CN140" s="45">
        <f t="shared" si="150"/>
        <v>1.9649566580948119</v>
      </c>
      <c r="CO140" s="45">
        <f t="shared" si="151"/>
        <v>2.4976179953041142</v>
      </c>
      <c r="CP140" s="45">
        <f t="shared" si="152"/>
        <v>9.6010650342874163E-2</v>
      </c>
      <c r="CQ140" s="45">
        <f t="shared" si="153"/>
        <v>6.5498555269827063E-2</v>
      </c>
      <c r="CR140" s="45">
        <f t="shared" si="154"/>
        <v>5.5502622117869202E-2</v>
      </c>
      <c r="CS140" s="45">
        <f t="shared" si="133"/>
        <v>40.151953775821205</v>
      </c>
      <c r="CT140" s="45">
        <f t="shared" si="134"/>
        <v>33.714672705722997</v>
      </c>
      <c r="CU140" s="45">
        <f t="shared" si="135"/>
        <v>27.180924652895364</v>
      </c>
      <c r="CV140" s="45">
        <f t="shared" si="155"/>
        <v>-0.48446728030816022</v>
      </c>
      <c r="CW140" s="45">
        <f t="shared" si="156"/>
        <v>-1.4983390488486279</v>
      </c>
      <c r="CX140" s="45">
        <f t="shared" si="157"/>
        <v>-2.5274043671689803</v>
      </c>
      <c r="CY140" s="45">
        <f t="shared" si="158"/>
        <v>1.8844672803081601</v>
      </c>
      <c r="CZ140" s="45">
        <f t="shared" si="159"/>
        <v>2.8983390488486278</v>
      </c>
      <c r="DA140" s="45">
        <f t="shared" si="160"/>
        <v>3.9274043671689802</v>
      </c>
      <c r="DB140" s="45">
        <f t="shared" si="161"/>
        <v>0.12563115202054401</v>
      </c>
      <c r="DC140" s="45">
        <f t="shared" si="162"/>
        <v>9.6611301628287599E-2</v>
      </c>
      <c r="DD140" s="45">
        <f t="shared" si="163"/>
        <v>8.7275652603755111E-2</v>
      </c>
    </row>
    <row r="141" spans="1:108" x14ac:dyDescent="0.2">
      <c r="A141" s="81" t="s">
        <v>161</v>
      </c>
      <c r="B141" s="42" t="s">
        <v>244</v>
      </c>
      <c r="C141" s="43" t="s">
        <v>99</v>
      </c>
      <c r="D141" s="49">
        <v>0</v>
      </c>
      <c r="E141" s="43"/>
      <c r="F141" s="42" t="s">
        <v>165</v>
      </c>
      <c r="G141" s="43"/>
      <c r="H141" s="43"/>
      <c r="I141" s="20">
        <v>42153</v>
      </c>
      <c r="J141" s="50">
        <f t="shared" si="125"/>
        <v>42086</v>
      </c>
      <c r="K141" s="43" t="s">
        <v>105</v>
      </c>
      <c r="L141" s="43">
        <v>2015</v>
      </c>
      <c r="M141" s="43" t="s">
        <v>293</v>
      </c>
      <c r="N141" s="9">
        <v>47</v>
      </c>
      <c r="O141" s="9">
        <v>1.1200000000000001</v>
      </c>
      <c r="P141" s="9"/>
      <c r="Q141" s="23">
        <v>1.3</v>
      </c>
      <c r="R141" s="23">
        <v>4.4000000000000002E-4</v>
      </c>
      <c r="S141" s="43">
        <v>107.77</v>
      </c>
      <c r="T141" s="43">
        <v>403.642</v>
      </c>
      <c r="U141" s="43">
        <v>362.69099999999997</v>
      </c>
      <c r="V141" s="43">
        <v>321.96600000000001</v>
      </c>
      <c r="W141" s="43">
        <v>274.428</v>
      </c>
      <c r="X141" s="43">
        <v>52</v>
      </c>
      <c r="Y141" s="43">
        <v>37</v>
      </c>
      <c r="Z141" s="43">
        <v>22</v>
      </c>
      <c r="AA141" s="43">
        <v>2.8064666666666671</v>
      </c>
      <c r="AB141" s="43">
        <v>0.26636249914802379</v>
      </c>
      <c r="AC141" s="43">
        <v>2.7550000000000008</v>
      </c>
      <c r="AD141" s="43">
        <v>0.42370028443993324</v>
      </c>
      <c r="AE141" s="43">
        <v>2.8891777777777774</v>
      </c>
      <c r="AF141" s="43">
        <v>0.44806555369058015</v>
      </c>
      <c r="AG141" s="43"/>
      <c r="AH141" s="43"/>
      <c r="AI141" s="43">
        <v>205.18199999999999</v>
      </c>
      <c r="AJ141" s="43">
        <v>107.21</v>
      </c>
      <c r="AK141" s="43">
        <v>228.179</v>
      </c>
      <c r="AL141" s="43">
        <v>107.21</v>
      </c>
      <c r="AM141" s="43"/>
      <c r="AN141" s="43"/>
      <c r="AO141" s="43"/>
      <c r="AP141" s="43">
        <v>97.971999999999994</v>
      </c>
      <c r="AQ141" s="43"/>
      <c r="AR141" s="43"/>
      <c r="AS141" s="43"/>
      <c r="AT141" s="43">
        <v>198.46</v>
      </c>
      <c r="AU141" s="43">
        <v>67</v>
      </c>
      <c r="AV141" s="43">
        <v>2.9742575757575773</v>
      </c>
      <c r="AW141" s="43">
        <v>0.44302774042702203</v>
      </c>
      <c r="AX141" s="43"/>
      <c r="AY141" s="43"/>
      <c r="AZ141" s="43"/>
      <c r="BA141" s="43"/>
      <c r="BB141" s="43"/>
      <c r="BC141" s="43"/>
      <c r="BD141" s="43"/>
      <c r="BE141" s="43"/>
      <c r="BF141" s="43"/>
      <c r="BG141" s="43"/>
      <c r="BH141" s="43"/>
      <c r="BI141" s="43"/>
      <c r="BJ141" s="43"/>
      <c r="BK141" s="43"/>
      <c r="BL141" s="43">
        <f t="shared" si="136"/>
        <v>67</v>
      </c>
      <c r="BM141" s="43"/>
      <c r="BN141" s="43">
        <v>1</v>
      </c>
      <c r="BO141" s="43">
        <v>0</v>
      </c>
      <c r="BP141" s="43" t="s">
        <v>220</v>
      </c>
      <c r="BQ141" s="43">
        <v>1</v>
      </c>
      <c r="BR141" s="43">
        <v>0</v>
      </c>
      <c r="BS141" s="43" t="s">
        <v>219</v>
      </c>
      <c r="BT141" s="43">
        <v>1</v>
      </c>
      <c r="BU141" s="45">
        <f t="shared" si="164"/>
        <v>0.36984289999999831</v>
      </c>
      <c r="BV141" s="45">
        <f t="shared" si="165"/>
        <v>-0.92928459999999902</v>
      </c>
      <c r="BW141" s="45">
        <f t="shared" si="166"/>
        <v>-2.4457468000000002</v>
      </c>
      <c r="BX141" s="45" t="str">
        <f t="shared" si="137"/>
        <v>0.4</v>
      </c>
      <c r="BY141" s="45" t="str">
        <f t="shared" si="138"/>
        <v>0.4</v>
      </c>
      <c r="BZ141" s="45" t="str">
        <f t="shared" si="139"/>
        <v>0.4</v>
      </c>
      <c r="CA141" s="45">
        <f t="shared" si="140"/>
        <v>0.72000000000000008</v>
      </c>
      <c r="CB141" s="45">
        <f t="shared" si="141"/>
        <v>0.72000000000000008</v>
      </c>
      <c r="CC141" s="45">
        <f t="shared" si="142"/>
        <v>0.72000000000000008</v>
      </c>
      <c r="CD141" s="45">
        <f t="shared" si="143"/>
        <v>4.8000000000000008E-2</v>
      </c>
      <c r="CE141" s="45">
        <f t="shared" si="144"/>
        <v>2.4000000000000004E-2</v>
      </c>
      <c r="CF141" s="45">
        <f t="shared" si="145"/>
        <v>1.6E-2</v>
      </c>
      <c r="CG141" s="45">
        <f t="shared" si="129"/>
        <v>43.907522453582501</v>
      </c>
      <c r="CH141" s="45">
        <f t="shared" si="130"/>
        <v>40.832111643642513</v>
      </c>
      <c r="CI141" s="45">
        <f t="shared" si="131"/>
        <v>37.242206693785491</v>
      </c>
      <c r="CJ141" s="45">
        <f t="shared" si="146"/>
        <v>0.10703478643924402</v>
      </c>
      <c r="CK141" s="45">
        <f t="shared" si="147"/>
        <v>-0.3773424161263037</v>
      </c>
      <c r="CL141" s="45">
        <f t="shared" si="148"/>
        <v>-0.94275244572878503</v>
      </c>
      <c r="CM141" s="45">
        <f t="shared" si="149"/>
        <v>1.0129652135607561</v>
      </c>
      <c r="CN141" s="45">
        <f t="shared" si="150"/>
        <v>1.4973424161263038</v>
      </c>
      <c r="CO141" s="45">
        <f t="shared" si="151"/>
        <v>2.0627524457287851</v>
      </c>
      <c r="CP141" s="45">
        <f t="shared" si="152"/>
        <v>6.7531014237383738E-2</v>
      </c>
      <c r="CQ141" s="45">
        <f t="shared" si="153"/>
        <v>4.9911413870876796E-2</v>
      </c>
      <c r="CR141" s="45">
        <f t="shared" si="154"/>
        <v>4.5838943238417446E-2</v>
      </c>
      <c r="CS141" s="45">
        <f t="shared" si="133"/>
        <v>41.009662535117748</v>
      </c>
      <c r="CT141" s="45">
        <f t="shared" si="134"/>
        <v>35.052384489225602</v>
      </c>
      <c r="CU141" s="45">
        <f t="shared" si="135"/>
        <v>28.098496613335577</v>
      </c>
      <c r="CV141" s="45">
        <f t="shared" si="155"/>
        <v>-0.34937815071895439</v>
      </c>
      <c r="CW141" s="45">
        <f t="shared" si="156"/>
        <v>-1.2876494429469671</v>
      </c>
      <c r="CX141" s="45">
        <f t="shared" si="157"/>
        <v>-2.3828867833996465</v>
      </c>
      <c r="CY141" s="45">
        <f t="shared" si="158"/>
        <v>1.4693781507189545</v>
      </c>
      <c r="CZ141" s="45">
        <f t="shared" si="159"/>
        <v>2.4076494429469673</v>
      </c>
      <c r="DA141" s="45">
        <f t="shared" si="160"/>
        <v>3.5028867833996467</v>
      </c>
      <c r="DB141" s="45">
        <f t="shared" si="161"/>
        <v>9.7958543381263627E-2</v>
      </c>
      <c r="DC141" s="45">
        <f t="shared" si="162"/>
        <v>8.0254981431565578E-2</v>
      </c>
      <c r="DD141" s="45">
        <f t="shared" si="163"/>
        <v>7.7841928519992151E-2</v>
      </c>
    </row>
    <row r="142" spans="1:108" x14ac:dyDescent="0.2">
      <c r="A142" s="81" t="s">
        <v>162</v>
      </c>
      <c r="B142" s="42" t="s">
        <v>244</v>
      </c>
      <c r="C142" s="43" t="s">
        <v>99</v>
      </c>
      <c r="D142" s="49">
        <v>0</v>
      </c>
      <c r="E142" s="43"/>
      <c r="F142" s="42" t="s">
        <v>165</v>
      </c>
      <c r="G142" s="43"/>
      <c r="H142" s="43"/>
      <c r="I142" s="20">
        <v>42153</v>
      </c>
      <c r="J142" s="50">
        <f t="shared" si="125"/>
        <v>42080</v>
      </c>
      <c r="K142" s="43" t="s">
        <v>105</v>
      </c>
      <c r="L142" s="43">
        <v>2015</v>
      </c>
      <c r="M142" s="43" t="s">
        <v>293</v>
      </c>
      <c r="N142" s="9">
        <v>53</v>
      </c>
      <c r="O142" s="9">
        <v>1.67</v>
      </c>
      <c r="P142" s="9"/>
      <c r="Q142" s="23">
        <v>1.35</v>
      </c>
      <c r="R142" s="23">
        <v>5.0000000000000001E-4</v>
      </c>
      <c r="S142" s="43">
        <v>104.72</v>
      </c>
      <c r="T142" s="43">
        <v>409.53500000000003</v>
      </c>
      <c r="U142" s="43">
        <v>368.839</v>
      </c>
      <c r="V142" s="43">
        <v>329.77699999999999</v>
      </c>
      <c r="W142" s="43">
        <v>284.88499999999999</v>
      </c>
      <c r="X142" s="43">
        <v>58</v>
      </c>
      <c r="Y142" s="43">
        <v>43</v>
      </c>
      <c r="Z142" s="43">
        <v>28</v>
      </c>
      <c r="AA142" s="43">
        <v>2.7435333333333336</v>
      </c>
      <c r="AB142" s="43">
        <v>0.38392426088388504</v>
      </c>
      <c r="AC142" s="43">
        <v>2.7013000000000003</v>
      </c>
      <c r="AD142" s="43">
        <v>0.44859475222536588</v>
      </c>
      <c r="AE142" s="43">
        <v>2.7803777777777783</v>
      </c>
      <c r="AF142" s="43">
        <v>0.42458328709072751</v>
      </c>
      <c r="AG142" s="43"/>
      <c r="AH142" s="43"/>
      <c r="AI142" s="43">
        <v>204.63499999999999</v>
      </c>
      <c r="AJ142" s="43">
        <v>108.077</v>
      </c>
      <c r="AK142" s="43">
        <v>224.89500000000001</v>
      </c>
      <c r="AL142" s="43">
        <v>108.077</v>
      </c>
      <c r="AM142" s="43"/>
      <c r="AN142" s="43"/>
      <c r="AO142" s="43"/>
      <c r="AP142" s="43">
        <v>96.557999999999993</v>
      </c>
      <c r="AQ142" s="43"/>
      <c r="AR142" s="43"/>
      <c r="AS142" s="43"/>
      <c r="AT142" s="43">
        <v>204.90000000000003</v>
      </c>
      <c r="AU142" s="43">
        <v>73</v>
      </c>
      <c r="AV142" s="43">
        <v>2.8154444444444451</v>
      </c>
      <c r="AW142" s="43">
        <v>0.38251126795107948</v>
      </c>
      <c r="AX142" s="43"/>
      <c r="AY142" s="43"/>
      <c r="AZ142" s="43"/>
      <c r="BA142" s="43"/>
      <c r="BB142" s="43"/>
      <c r="BC142" s="43"/>
      <c r="BD142" s="43"/>
      <c r="BE142" s="43"/>
      <c r="BF142" s="43"/>
      <c r="BG142" s="43"/>
      <c r="BH142" s="43"/>
      <c r="BI142" s="43"/>
      <c r="BJ142" s="43"/>
      <c r="BK142" s="43"/>
      <c r="BL142" s="43">
        <f t="shared" si="136"/>
        <v>73</v>
      </c>
      <c r="BM142" s="43"/>
      <c r="BN142" s="43">
        <v>1</v>
      </c>
      <c r="BO142" s="43">
        <v>0</v>
      </c>
      <c r="BP142" s="43" t="s">
        <v>220</v>
      </c>
      <c r="BQ142" s="43">
        <v>1</v>
      </c>
      <c r="BR142" s="43">
        <v>0</v>
      </c>
      <c r="BS142" s="43" t="s">
        <v>219</v>
      </c>
      <c r="BT142" s="43">
        <v>1</v>
      </c>
      <c r="BU142" s="45">
        <f t="shared" si="164"/>
        <v>0.56596410000000041</v>
      </c>
      <c r="BV142" s="45">
        <f t="shared" si="165"/>
        <v>-0.68011369999999971</v>
      </c>
      <c r="BW142" s="45">
        <f t="shared" si="166"/>
        <v>-2.112168500000001</v>
      </c>
      <c r="BX142" s="45">
        <f t="shared" si="137"/>
        <v>0.56596410000000041</v>
      </c>
      <c r="BY142" s="45" t="str">
        <f t="shared" si="138"/>
        <v>0.4</v>
      </c>
      <c r="BZ142" s="45" t="str">
        <f t="shared" si="139"/>
        <v>0.4</v>
      </c>
      <c r="CA142" s="45">
        <f t="shared" si="140"/>
        <v>1.1040358999999995</v>
      </c>
      <c r="CB142" s="45">
        <f t="shared" si="141"/>
        <v>1.27</v>
      </c>
      <c r="CC142" s="45">
        <f t="shared" si="142"/>
        <v>1.27</v>
      </c>
      <c r="CD142" s="45">
        <f t="shared" si="143"/>
        <v>7.3602393333333307E-2</v>
      </c>
      <c r="CE142" s="45">
        <f t="shared" si="144"/>
        <v>4.2333333333333334E-2</v>
      </c>
      <c r="CF142" s="45">
        <f t="shared" si="145"/>
        <v>2.8222222222222221E-2</v>
      </c>
      <c r="CG142" s="45">
        <f t="shared" si="129"/>
        <v>48.821459479281259</v>
      </c>
      <c r="CH142" s="45">
        <f t="shared" si="130"/>
        <v>44.810693069306929</v>
      </c>
      <c r="CI142" s="45">
        <f t="shared" si="131"/>
        <v>40.201320132013201</v>
      </c>
      <c r="CJ142" s="45">
        <f t="shared" si="146"/>
        <v>0.88097986798679884</v>
      </c>
      <c r="CK142" s="45">
        <f t="shared" si="147"/>
        <v>0.24928415841584162</v>
      </c>
      <c r="CL142" s="45">
        <f t="shared" si="148"/>
        <v>-0.47669207920792012</v>
      </c>
      <c r="CM142" s="45">
        <f t="shared" si="149"/>
        <v>0.78902013201320109</v>
      </c>
      <c r="CN142" s="45">
        <f t="shared" si="150"/>
        <v>1.4207158415841583</v>
      </c>
      <c r="CO142" s="45">
        <f t="shared" si="151"/>
        <v>2.14669207920792</v>
      </c>
      <c r="CP142" s="45">
        <f t="shared" si="152"/>
        <v>5.2601342134213407E-2</v>
      </c>
      <c r="CQ142" s="45">
        <f t="shared" si="153"/>
        <v>4.7357194719471946E-2</v>
      </c>
      <c r="CR142" s="45">
        <f t="shared" si="154"/>
        <v>4.7704268426842666E-2</v>
      </c>
      <c r="CS142" s="45">
        <f t="shared" si="133"/>
        <v>46.536397817036395</v>
      </c>
      <c r="CT142" s="45">
        <f t="shared" si="134"/>
        <v>40.332318092470722</v>
      </c>
      <c r="CU142" s="45">
        <f t="shared" si="135"/>
        <v>33.202280024906294</v>
      </c>
      <c r="CV142" s="45">
        <f t="shared" si="155"/>
        <v>0.52108265618323291</v>
      </c>
      <c r="CW142" s="45">
        <f t="shared" si="156"/>
        <v>-0.45605990043586075</v>
      </c>
      <c r="CX142" s="45">
        <f t="shared" si="157"/>
        <v>-1.5790408960772586</v>
      </c>
      <c r="CY142" s="45">
        <f t="shared" si="158"/>
        <v>1.148917343816767</v>
      </c>
      <c r="CZ142" s="45">
        <f t="shared" si="159"/>
        <v>2.1260599004358607</v>
      </c>
      <c r="DA142" s="45">
        <f t="shared" si="160"/>
        <v>3.2490408960772585</v>
      </c>
      <c r="DB142" s="45">
        <f t="shared" si="161"/>
        <v>7.6594489587784462E-2</v>
      </c>
      <c r="DC142" s="45">
        <f t="shared" si="162"/>
        <v>7.0868663347862029E-2</v>
      </c>
      <c r="DD142" s="45">
        <f t="shared" si="163"/>
        <v>7.2200908801716854E-2</v>
      </c>
    </row>
    <row r="143" spans="1:108" x14ac:dyDescent="0.2">
      <c r="A143" s="81" t="s">
        <v>163</v>
      </c>
      <c r="B143" s="42" t="s">
        <v>244</v>
      </c>
      <c r="C143" s="43" t="s">
        <v>99</v>
      </c>
      <c r="D143" s="49">
        <v>0</v>
      </c>
      <c r="E143" s="43"/>
      <c r="F143" s="42" t="s">
        <v>165</v>
      </c>
      <c r="G143" s="43"/>
      <c r="H143" s="43"/>
      <c r="I143" s="20">
        <v>42153</v>
      </c>
      <c r="J143" s="50">
        <f t="shared" si="125"/>
        <v>42071</v>
      </c>
      <c r="K143" s="43" t="s">
        <v>105</v>
      </c>
      <c r="L143" s="43">
        <v>2015</v>
      </c>
      <c r="M143" s="43" t="s">
        <v>293</v>
      </c>
      <c r="N143" s="9">
        <v>53</v>
      </c>
      <c r="O143" s="9">
        <v>1.56</v>
      </c>
      <c r="P143" s="9"/>
      <c r="Q143" s="58">
        <v>1.5</v>
      </c>
      <c r="R143" s="58">
        <v>6.6E-4</v>
      </c>
      <c r="S143" s="43">
        <v>105.02</v>
      </c>
      <c r="T143" s="43">
        <v>442.50900000000001</v>
      </c>
      <c r="U143" s="43">
        <v>401.67099999999999</v>
      </c>
      <c r="V143" s="43">
        <v>359.28800000000001</v>
      </c>
      <c r="W143" s="43">
        <v>322.51</v>
      </c>
      <c r="X143" s="43">
        <v>67</v>
      </c>
      <c r="Y143" s="43">
        <v>52</v>
      </c>
      <c r="Z143" s="43">
        <v>37</v>
      </c>
      <c r="AA143" s="43">
        <v>2.7513333333333327</v>
      </c>
      <c r="AB143" s="43">
        <v>0.3039188488176926</v>
      </c>
      <c r="AC143" s="43">
        <v>2.7730000000000006</v>
      </c>
      <c r="AD143" s="43">
        <v>0.34984163905085824</v>
      </c>
      <c r="AE143" s="43">
        <v>2.669111111111111</v>
      </c>
      <c r="AF143" s="43">
        <v>0.37464354102037478</v>
      </c>
      <c r="AG143" s="43"/>
      <c r="AH143" s="43"/>
      <c r="AI143" s="43">
        <v>204.81899999999999</v>
      </c>
      <c r="AJ143" s="43">
        <v>115.042</v>
      </c>
      <c r="AK143" s="43">
        <v>227.05199999999999</v>
      </c>
      <c r="AL143" s="43">
        <v>115.042</v>
      </c>
      <c r="AM143" s="43"/>
      <c r="AN143" s="43"/>
      <c r="AO143" s="43"/>
      <c r="AP143" s="43">
        <v>89.776999999999987</v>
      </c>
      <c r="AQ143" s="43"/>
      <c r="AR143" s="43"/>
      <c r="AS143" s="43"/>
      <c r="AT143" s="43">
        <v>237.69000000000003</v>
      </c>
      <c r="AU143" s="43">
        <v>82</v>
      </c>
      <c r="AV143" s="43">
        <v>2.8974814814814804</v>
      </c>
      <c r="AW143" s="43">
        <v>0.43690680102028728</v>
      </c>
      <c r="AX143" s="43"/>
      <c r="AY143" s="43"/>
      <c r="AZ143" s="43"/>
      <c r="BA143" s="43"/>
      <c r="BB143" s="43"/>
      <c r="BC143" s="43"/>
      <c r="BD143" s="43"/>
      <c r="BE143" s="43"/>
      <c r="BF143" s="43"/>
      <c r="BG143" s="43"/>
      <c r="BH143" s="43"/>
      <c r="BI143" s="43"/>
      <c r="BJ143" s="43"/>
      <c r="BK143" s="43"/>
      <c r="BL143" s="43">
        <f t="shared" si="136"/>
        <v>82</v>
      </c>
      <c r="BM143" s="43" t="s">
        <v>253</v>
      </c>
      <c r="BN143" s="43">
        <v>1</v>
      </c>
      <c r="BO143" s="43">
        <v>0</v>
      </c>
      <c r="BP143" s="43" t="s">
        <v>220</v>
      </c>
      <c r="BQ143" s="43">
        <v>1</v>
      </c>
      <c r="BR143" s="43">
        <v>0</v>
      </c>
      <c r="BS143" s="43" t="s">
        <v>219</v>
      </c>
      <c r="BT143" s="43">
        <v>1</v>
      </c>
      <c r="BU143" s="45">
        <f t="shared" si="164"/>
        <v>1.6133048999999993</v>
      </c>
      <c r="BV143" s="45">
        <f t="shared" si="165"/>
        <v>0.26128719999999994</v>
      </c>
      <c r="BW143" s="45">
        <f t="shared" si="166"/>
        <v>-0.91193100000000094</v>
      </c>
      <c r="BX143" s="45">
        <f t="shared" si="137"/>
        <v>1.6133048999999993</v>
      </c>
      <c r="BY143" s="45" t="str">
        <f t="shared" si="138"/>
        <v>0.4</v>
      </c>
      <c r="BZ143" s="45" t="str">
        <f t="shared" si="139"/>
        <v>0.4</v>
      </c>
      <c r="CA143" s="45">
        <f t="shared" si="140"/>
        <v>-5.3304899999999211E-2</v>
      </c>
      <c r="CB143" s="45">
        <f t="shared" si="141"/>
        <v>1.1600000000000001</v>
      </c>
      <c r="CC143" s="45">
        <f t="shared" si="142"/>
        <v>1.1600000000000001</v>
      </c>
      <c r="CD143" s="45">
        <f t="shared" si="143"/>
        <v>-3.5536599999999472E-3</v>
      </c>
      <c r="CE143" s="45">
        <f t="shared" si="144"/>
        <v>3.8666666666666669E-2</v>
      </c>
      <c r="CF143" s="45">
        <f t="shared" si="145"/>
        <v>2.5777777777777781E-2</v>
      </c>
      <c r="CG143" s="45">
        <f t="shared" si="129"/>
        <v>49.389045848614096</v>
      </c>
      <c r="CH143" s="45">
        <f t="shared" si="130"/>
        <v>45.641480595707776</v>
      </c>
      <c r="CI143" s="45">
        <f t="shared" si="131"/>
        <v>42.38951742954707</v>
      </c>
      <c r="CJ143" s="45">
        <f t="shared" si="146"/>
        <v>0.97037472115672063</v>
      </c>
      <c r="CK143" s="45">
        <f t="shared" si="147"/>
        <v>0.38013319382397537</v>
      </c>
      <c r="CL143" s="45">
        <f t="shared" si="148"/>
        <v>-0.13205100484633636</v>
      </c>
      <c r="CM143" s="45">
        <f t="shared" si="149"/>
        <v>0.58962527884327942</v>
      </c>
      <c r="CN143" s="45">
        <f t="shared" si="150"/>
        <v>1.1798668061760247</v>
      </c>
      <c r="CO143" s="45">
        <f t="shared" si="151"/>
        <v>1.6920510048463364</v>
      </c>
      <c r="CP143" s="45">
        <f t="shared" si="152"/>
        <v>3.9308351922885294E-2</v>
      </c>
      <c r="CQ143" s="45">
        <f t="shared" si="153"/>
        <v>3.932889353920082E-2</v>
      </c>
      <c r="CR143" s="45">
        <f t="shared" si="154"/>
        <v>3.7601133441029701E-2</v>
      </c>
      <c r="CS143" s="45">
        <f t="shared" si="133"/>
        <v>46.997166814686246</v>
      </c>
      <c r="CT143" s="45">
        <f t="shared" si="134"/>
        <v>40.767231977202719</v>
      </c>
      <c r="CU143" s="45">
        <f t="shared" si="135"/>
        <v>35.361183716037409</v>
      </c>
      <c r="CV143" s="45">
        <f t="shared" si="155"/>
        <v>0.59365377331308355</v>
      </c>
      <c r="CW143" s="45">
        <f t="shared" si="156"/>
        <v>-0.38756096359057146</v>
      </c>
      <c r="CX143" s="45">
        <f t="shared" si="157"/>
        <v>-1.2390135647241074</v>
      </c>
      <c r="CY143" s="45">
        <f t="shared" si="158"/>
        <v>0.9663462266869165</v>
      </c>
      <c r="CZ143" s="45">
        <f t="shared" si="159"/>
        <v>1.9475609635905715</v>
      </c>
      <c r="DA143" s="45">
        <f t="shared" si="160"/>
        <v>2.7990135647241075</v>
      </c>
      <c r="DB143" s="45">
        <f t="shared" si="161"/>
        <v>6.4423081779127769E-2</v>
      </c>
      <c r="DC143" s="45">
        <f t="shared" si="162"/>
        <v>6.4918698786352383E-2</v>
      </c>
      <c r="DD143" s="45">
        <f t="shared" si="163"/>
        <v>6.2200301438313496E-2</v>
      </c>
    </row>
  </sheetData>
  <mergeCells count="15">
    <mergeCell ref="BU4:BW4"/>
    <mergeCell ref="CA4:CC4"/>
    <mergeCell ref="CD4:CF4"/>
    <mergeCell ref="BX4:BZ4"/>
    <mergeCell ref="CG4:CI4"/>
    <mergeCell ref="CS4:CU4"/>
    <mergeCell ref="CV4:CX4"/>
    <mergeCell ref="CY4:DA4"/>
    <mergeCell ref="DB4:DD4"/>
    <mergeCell ref="CD1:CF1"/>
    <mergeCell ref="CP1:CR1"/>
    <mergeCell ref="DB1:DD1"/>
    <mergeCell ref="CJ4:CL4"/>
    <mergeCell ref="CM4:CO4"/>
    <mergeCell ref="CP4:CR4"/>
  </mergeCells>
  <phoneticPr fontId="32" type="noConversion"/>
  <pageMargins left="0.25" right="0.25"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10"/>
  <sheetViews>
    <sheetView workbookViewId="0">
      <selection activeCell="C98" sqref="C98"/>
    </sheetView>
  </sheetViews>
  <sheetFormatPr baseColWidth="10" defaultColWidth="8.83203125" defaultRowHeight="15" x14ac:dyDescent="0.2"/>
  <cols>
    <col min="1" max="1" width="33.5" customWidth="1"/>
    <col min="2" max="2" width="35.83203125" customWidth="1"/>
    <col min="3" max="3" width="109" customWidth="1"/>
  </cols>
  <sheetData>
    <row r="1" spans="1:3" ht="16" thickBot="1" x14ac:dyDescent="0.25">
      <c r="A1" s="159" t="s">
        <v>456</v>
      </c>
      <c r="B1" s="158" t="s">
        <v>458</v>
      </c>
      <c r="C1" s="158" t="s">
        <v>457</v>
      </c>
    </row>
    <row r="2" spans="1:3" x14ac:dyDescent="0.2">
      <c r="A2" s="160"/>
      <c r="B2" s="156" t="s">
        <v>175</v>
      </c>
      <c r="C2" s="157" t="s">
        <v>362</v>
      </c>
    </row>
    <row r="3" spans="1:3" ht="14.5" customHeight="1" x14ac:dyDescent="0.2">
      <c r="A3" s="125"/>
      <c r="B3" s="98" t="s">
        <v>176</v>
      </c>
      <c r="C3" s="123" t="s">
        <v>363</v>
      </c>
    </row>
    <row r="4" spans="1:3" x14ac:dyDescent="0.2">
      <c r="A4" s="125"/>
      <c r="B4" s="98" t="s">
        <v>218</v>
      </c>
      <c r="C4" s="123" t="s">
        <v>364</v>
      </c>
    </row>
    <row r="5" spans="1:3" x14ac:dyDescent="0.2">
      <c r="A5" s="125"/>
      <c r="B5" s="124" t="s">
        <v>177</v>
      </c>
      <c r="C5" s="123" t="s">
        <v>365</v>
      </c>
    </row>
    <row r="6" spans="1:3" x14ac:dyDescent="0.2">
      <c r="A6" s="125"/>
      <c r="B6" s="98" t="s">
        <v>178</v>
      </c>
      <c r="C6" s="123" t="s">
        <v>366</v>
      </c>
    </row>
    <row r="7" spans="1:3" x14ac:dyDescent="0.2">
      <c r="A7" s="125"/>
      <c r="B7" s="98" t="s">
        <v>179</v>
      </c>
      <c r="C7" s="123" t="s">
        <v>367</v>
      </c>
    </row>
    <row r="8" spans="1:3" x14ac:dyDescent="0.2">
      <c r="A8" s="125"/>
      <c r="B8" s="98" t="s">
        <v>180</v>
      </c>
      <c r="C8" s="123" t="s">
        <v>368</v>
      </c>
    </row>
    <row r="9" spans="1:3" x14ac:dyDescent="0.2">
      <c r="A9" s="125"/>
      <c r="B9" s="98" t="s">
        <v>181</v>
      </c>
      <c r="C9" s="123" t="s">
        <v>369</v>
      </c>
    </row>
    <row r="10" spans="1:3" x14ac:dyDescent="0.2">
      <c r="A10" s="125"/>
      <c r="B10" s="98" t="s">
        <v>182</v>
      </c>
      <c r="C10" s="123" t="s">
        <v>370</v>
      </c>
    </row>
    <row r="11" spans="1:3" x14ac:dyDescent="0.2">
      <c r="A11" s="161"/>
      <c r="B11" s="98" t="s">
        <v>183</v>
      </c>
      <c r="C11" s="123" t="s">
        <v>371</v>
      </c>
    </row>
    <row r="12" spans="1:3" x14ac:dyDescent="0.2">
      <c r="A12" s="161"/>
      <c r="B12" s="98" t="s">
        <v>184</v>
      </c>
      <c r="C12" s="123" t="s">
        <v>372</v>
      </c>
    </row>
    <row r="13" spans="1:3" x14ac:dyDescent="0.2">
      <c r="A13" s="161"/>
      <c r="B13" s="98" t="s">
        <v>185</v>
      </c>
      <c r="C13" s="123" t="s">
        <v>373</v>
      </c>
    </row>
    <row r="14" spans="1:3" x14ac:dyDescent="0.2">
      <c r="A14" s="125"/>
      <c r="B14" s="98" t="s">
        <v>317</v>
      </c>
      <c r="C14" s="123" t="s">
        <v>374</v>
      </c>
    </row>
    <row r="15" spans="1:3" x14ac:dyDescent="0.2">
      <c r="A15" s="125"/>
      <c r="B15" s="98" t="s">
        <v>186</v>
      </c>
      <c r="C15" s="123" t="s">
        <v>375</v>
      </c>
    </row>
    <row r="16" spans="1:3" x14ac:dyDescent="0.2">
      <c r="A16" s="125"/>
      <c r="B16" s="98" t="s">
        <v>213</v>
      </c>
      <c r="C16" s="126" t="s">
        <v>401</v>
      </c>
    </row>
    <row r="17" spans="1:3" x14ac:dyDescent="0.2">
      <c r="A17" s="125"/>
      <c r="B17" s="127" t="s">
        <v>214</v>
      </c>
      <c r="C17" s="126" t="s">
        <v>401</v>
      </c>
    </row>
    <row r="18" spans="1:3" x14ac:dyDescent="0.2">
      <c r="A18" s="125"/>
      <c r="B18" s="128" t="s">
        <v>221</v>
      </c>
      <c r="C18" s="126" t="s">
        <v>376</v>
      </c>
    </row>
    <row r="19" spans="1:3" x14ac:dyDescent="0.2">
      <c r="A19" s="125"/>
      <c r="B19" s="129" t="s">
        <v>222</v>
      </c>
      <c r="C19" s="126" t="s">
        <v>377</v>
      </c>
    </row>
    <row r="20" spans="1:3" ht="23" x14ac:dyDescent="0.2">
      <c r="A20" s="162"/>
      <c r="B20" s="130" t="s">
        <v>187</v>
      </c>
      <c r="C20" s="126" t="s">
        <v>378</v>
      </c>
    </row>
    <row r="21" spans="1:3" x14ac:dyDescent="0.2">
      <c r="A21" s="125" t="s">
        <v>455</v>
      </c>
      <c r="B21" s="98" t="s">
        <v>379</v>
      </c>
      <c r="C21" s="126" t="s">
        <v>387</v>
      </c>
    </row>
    <row r="22" spans="1:3" x14ac:dyDescent="0.2">
      <c r="A22" s="131" t="s">
        <v>380</v>
      </c>
      <c r="B22" s="132" t="s">
        <v>230</v>
      </c>
      <c r="C22" s="126" t="s">
        <v>384</v>
      </c>
    </row>
    <row r="23" spans="1:3" x14ac:dyDescent="0.2">
      <c r="A23" s="131"/>
      <c r="B23" s="132" t="s">
        <v>231</v>
      </c>
      <c r="C23" s="126" t="s">
        <v>385</v>
      </c>
    </row>
    <row r="24" spans="1:3" x14ac:dyDescent="0.2">
      <c r="A24" s="131"/>
      <c r="B24" s="132" t="s">
        <v>232</v>
      </c>
      <c r="C24" s="126" t="s">
        <v>386</v>
      </c>
    </row>
    <row r="25" spans="1:3" x14ac:dyDescent="0.2">
      <c r="A25" s="133" t="s">
        <v>390</v>
      </c>
      <c r="B25" s="134" t="s">
        <v>381</v>
      </c>
      <c r="C25" s="126" t="s">
        <v>388</v>
      </c>
    </row>
    <row r="26" spans="1:3" x14ac:dyDescent="0.2">
      <c r="A26" s="133"/>
      <c r="B26" s="134" t="s">
        <v>382</v>
      </c>
      <c r="C26" s="126" t="s">
        <v>391</v>
      </c>
    </row>
    <row r="27" spans="1:3" x14ac:dyDescent="0.2">
      <c r="A27" s="163"/>
      <c r="B27" s="134" t="s">
        <v>383</v>
      </c>
      <c r="C27" s="126" t="s">
        <v>392</v>
      </c>
    </row>
    <row r="28" spans="1:3" x14ac:dyDescent="0.2">
      <c r="A28" s="164" t="s">
        <v>249</v>
      </c>
      <c r="B28" s="135" t="s">
        <v>246</v>
      </c>
      <c r="C28" s="126" t="s">
        <v>393</v>
      </c>
    </row>
    <row r="29" spans="1:3" x14ac:dyDescent="0.2">
      <c r="A29" s="164"/>
      <c r="B29" s="135" t="s">
        <v>250</v>
      </c>
      <c r="C29" s="126" t="s">
        <v>394</v>
      </c>
    </row>
    <row r="30" spans="1:3" x14ac:dyDescent="0.2">
      <c r="A30" s="164"/>
      <c r="B30" s="135" t="s">
        <v>247</v>
      </c>
      <c r="C30" s="126" t="s">
        <v>395</v>
      </c>
    </row>
    <row r="31" spans="1:3" x14ac:dyDescent="0.2">
      <c r="A31" s="164"/>
      <c r="B31" s="135" t="s">
        <v>251</v>
      </c>
      <c r="C31" s="126" t="s">
        <v>396</v>
      </c>
    </row>
    <row r="32" spans="1:3" x14ac:dyDescent="0.2">
      <c r="A32" s="164"/>
      <c r="B32" s="135" t="s">
        <v>248</v>
      </c>
      <c r="C32" s="126" t="s">
        <v>397</v>
      </c>
    </row>
    <row r="33" spans="1:3" x14ac:dyDescent="0.2">
      <c r="A33" s="164"/>
      <c r="B33" s="135" t="s">
        <v>252</v>
      </c>
      <c r="C33" s="126" t="s">
        <v>398</v>
      </c>
    </row>
    <row r="34" spans="1:3" x14ac:dyDescent="0.2">
      <c r="A34" s="164"/>
      <c r="B34" s="135" t="s">
        <v>291</v>
      </c>
      <c r="C34" s="126" t="s">
        <v>399</v>
      </c>
    </row>
    <row r="35" spans="1:3" x14ac:dyDescent="0.2">
      <c r="A35" s="164"/>
      <c r="B35" s="135" t="s">
        <v>292</v>
      </c>
      <c r="C35" s="126" t="s">
        <v>400</v>
      </c>
    </row>
    <row r="36" spans="1:3" x14ac:dyDescent="0.2">
      <c r="A36" s="130" t="s">
        <v>189</v>
      </c>
      <c r="B36" s="98" t="s">
        <v>189</v>
      </c>
      <c r="C36" s="126" t="s">
        <v>424</v>
      </c>
    </row>
    <row r="37" spans="1:3" x14ac:dyDescent="0.2">
      <c r="A37" s="98" t="s">
        <v>190</v>
      </c>
      <c r="B37" s="98" t="s">
        <v>190</v>
      </c>
      <c r="C37" s="126" t="s">
        <v>423</v>
      </c>
    </row>
    <row r="38" spans="1:3" x14ac:dyDescent="0.2">
      <c r="A38" s="98" t="s">
        <v>237</v>
      </c>
      <c r="B38" s="98" t="s">
        <v>238</v>
      </c>
      <c r="C38" s="126" t="s">
        <v>422</v>
      </c>
    </row>
    <row r="39" spans="1:3" x14ac:dyDescent="0.2">
      <c r="A39" s="165" t="s">
        <v>172</v>
      </c>
      <c r="B39" s="136" t="s">
        <v>191</v>
      </c>
      <c r="C39" s="126" t="s">
        <v>421</v>
      </c>
    </row>
    <row r="40" spans="1:3" x14ac:dyDescent="0.2">
      <c r="A40" s="165"/>
      <c r="B40" s="136" t="s">
        <v>192</v>
      </c>
      <c r="C40" s="126" t="s">
        <v>402</v>
      </c>
    </row>
    <row r="41" spans="1:3" x14ac:dyDescent="0.2">
      <c r="A41" s="166"/>
      <c r="B41" s="137" t="s">
        <v>193</v>
      </c>
      <c r="C41" s="126" t="s">
        <v>420</v>
      </c>
    </row>
    <row r="42" spans="1:3" x14ac:dyDescent="0.2">
      <c r="A42" s="166"/>
      <c r="B42" s="137" t="s">
        <v>194</v>
      </c>
      <c r="C42" s="126" t="s">
        <v>419</v>
      </c>
    </row>
    <row r="43" spans="1:3" x14ac:dyDescent="0.2">
      <c r="A43" s="167" t="s">
        <v>173</v>
      </c>
      <c r="B43" s="138" t="s">
        <v>195</v>
      </c>
      <c r="C43" s="126" t="s">
        <v>418</v>
      </c>
    </row>
    <row r="44" spans="1:3" x14ac:dyDescent="0.2">
      <c r="A44" s="167"/>
      <c r="B44" s="138" t="s">
        <v>196</v>
      </c>
      <c r="C44" s="126" t="s">
        <v>403</v>
      </c>
    </row>
    <row r="45" spans="1:3" x14ac:dyDescent="0.2">
      <c r="A45" s="168"/>
      <c r="B45" s="139" t="s">
        <v>197</v>
      </c>
      <c r="C45" s="126" t="s">
        <v>417</v>
      </c>
    </row>
    <row r="46" spans="1:3" x14ac:dyDescent="0.2">
      <c r="A46" s="168"/>
      <c r="B46" s="139" t="s">
        <v>198</v>
      </c>
      <c r="C46" s="126" t="s">
        <v>416</v>
      </c>
    </row>
    <row r="47" spans="1:3" x14ac:dyDescent="0.2">
      <c r="A47" s="169" t="s">
        <v>174</v>
      </c>
      <c r="B47" s="140" t="s">
        <v>199</v>
      </c>
      <c r="C47" s="126" t="s">
        <v>415</v>
      </c>
    </row>
    <row r="48" spans="1:3" x14ac:dyDescent="0.2">
      <c r="A48" s="169"/>
      <c r="B48" s="140" t="s">
        <v>200</v>
      </c>
      <c r="C48" s="126" t="s">
        <v>404</v>
      </c>
    </row>
    <row r="49" spans="1:3" x14ac:dyDescent="0.2">
      <c r="A49" s="170"/>
      <c r="B49" s="141" t="s">
        <v>201</v>
      </c>
      <c r="C49" s="126" t="s">
        <v>414</v>
      </c>
    </row>
    <row r="50" spans="1:3" x14ac:dyDescent="0.2">
      <c r="A50" s="170"/>
      <c r="B50" s="141" t="s">
        <v>202</v>
      </c>
      <c r="C50" s="126" t="s">
        <v>405</v>
      </c>
    </row>
    <row r="51" spans="1:3" ht="23" x14ac:dyDescent="0.2">
      <c r="A51" s="79" t="s">
        <v>267</v>
      </c>
      <c r="B51" s="142" t="s">
        <v>269</v>
      </c>
      <c r="C51" s="126" t="s">
        <v>454</v>
      </c>
    </row>
    <row r="52" spans="1:3" x14ac:dyDescent="0.2">
      <c r="A52" s="79" t="s">
        <v>249</v>
      </c>
      <c r="B52" s="142" t="s">
        <v>270</v>
      </c>
      <c r="C52" s="126" t="s">
        <v>426</v>
      </c>
    </row>
    <row r="53" spans="1:3" x14ac:dyDescent="0.2">
      <c r="A53" s="79"/>
      <c r="B53" s="142" t="s">
        <v>271</v>
      </c>
      <c r="C53" s="126" t="s">
        <v>425</v>
      </c>
    </row>
    <row r="54" spans="1:3" x14ac:dyDescent="0.2">
      <c r="A54" s="79"/>
      <c r="B54" s="142" t="s">
        <v>272</v>
      </c>
      <c r="C54" s="126" t="s">
        <v>427</v>
      </c>
    </row>
    <row r="55" spans="1:3" x14ac:dyDescent="0.2">
      <c r="A55" s="79"/>
      <c r="B55" s="142" t="s">
        <v>273</v>
      </c>
      <c r="C55" s="126" t="s">
        <v>428</v>
      </c>
    </row>
    <row r="56" spans="1:3" x14ac:dyDescent="0.2">
      <c r="A56" s="79"/>
      <c r="B56" s="142" t="s">
        <v>274</v>
      </c>
      <c r="C56" s="126" t="s">
        <v>429</v>
      </c>
    </row>
    <row r="57" spans="1:3" x14ac:dyDescent="0.2">
      <c r="A57" s="79"/>
      <c r="B57" s="142" t="s">
        <v>275</v>
      </c>
      <c r="C57" s="126" t="s">
        <v>430</v>
      </c>
    </row>
    <row r="58" spans="1:3" ht="23" x14ac:dyDescent="0.2">
      <c r="A58" s="80" t="s">
        <v>268</v>
      </c>
      <c r="B58" s="143" t="s">
        <v>276</v>
      </c>
      <c r="C58" s="126" t="s">
        <v>431</v>
      </c>
    </row>
    <row r="59" spans="1:3" x14ac:dyDescent="0.2">
      <c r="A59" s="80" t="s">
        <v>249</v>
      </c>
      <c r="B59" s="143" t="s">
        <v>277</v>
      </c>
      <c r="C59" s="126" t="s">
        <v>432</v>
      </c>
    </row>
    <row r="60" spans="1:3" x14ac:dyDescent="0.2">
      <c r="A60" s="80"/>
      <c r="B60" s="143" t="s">
        <v>278</v>
      </c>
      <c r="C60" s="126" t="s">
        <v>433</v>
      </c>
    </row>
    <row r="61" spans="1:3" x14ac:dyDescent="0.2">
      <c r="A61" s="80"/>
      <c r="B61" s="143" t="s">
        <v>279</v>
      </c>
      <c r="C61" s="126" t="s">
        <v>434</v>
      </c>
    </row>
    <row r="62" spans="1:3" x14ac:dyDescent="0.2">
      <c r="A62" s="80"/>
      <c r="B62" s="143" t="s">
        <v>280</v>
      </c>
      <c r="C62" s="126" t="s">
        <v>435</v>
      </c>
    </row>
    <row r="63" spans="1:3" x14ac:dyDescent="0.2">
      <c r="A63" s="80"/>
      <c r="B63" s="143" t="s">
        <v>281</v>
      </c>
      <c r="C63" s="126" t="s">
        <v>436</v>
      </c>
    </row>
    <row r="64" spans="1:3" x14ac:dyDescent="0.2">
      <c r="A64" s="80"/>
      <c r="B64" s="143" t="s">
        <v>282</v>
      </c>
      <c r="C64" s="126" t="s">
        <v>437</v>
      </c>
    </row>
    <row r="65" spans="1:3" x14ac:dyDescent="0.2">
      <c r="A65" s="122"/>
      <c r="B65" s="98" t="s">
        <v>203</v>
      </c>
      <c r="C65" s="126" t="s">
        <v>406</v>
      </c>
    </row>
    <row r="66" spans="1:3" x14ac:dyDescent="0.2">
      <c r="A66" s="125"/>
      <c r="B66" s="98" t="s">
        <v>204</v>
      </c>
      <c r="C66" s="126" t="s">
        <v>407</v>
      </c>
    </row>
    <row r="67" spans="1:3" x14ac:dyDescent="0.2">
      <c r="A67" s="144"/>
      <c r="B67" s="98" t="s">
        <v>205</v>
      </c>
      <c r="C67" s="126" t="s">
        <v>408</v>
      </c>
    </row>
    <row r="68" spans="1:3" x14ac:dyDescent="0.2">
      <c r="A68" s="144"/>
      <c r="B68" s="98" t="s">
        <v>206</v>
      </c>
      <c r="C68" s="126" t="s">
        <v>409</v>
      </c>
    </row>
    <row r="69" spans="1:3" x14ac:dyDescent="0.2">
      <c r="A69" s="144"/>
      <c r="B69" s="98" t="s">
        <v>207</v>
      </c>
      <c r="C69" s="126" t="s">
        <v>410</v>
      </c>
    </row>
    <row r="70" spans="1:3" x14ac:dyDescent="0.2">
      <c r="A70" s="144"/>
      <c r="B70" s="98" t="s">
        <v>208</v>
      </c>
      <c r="C70" s="126" t="s">
        <v>411</v>
      </c>
    </row>
    <row r="71" spans="1:3" x14ac:dyDescent="0.2">
      <c r="A71" s="144"/>
      <c r="B71" s="98" t="s">
        <v>209</v>
      </c>
      <c r="C71" s="126" t="s">
        <v>412</v>
      </c>
    </row>
    <row r="72" spans="1:3" x14ac:dyDescent="0.2">
      <c r="A72" s="144"/>
      <c r="B72" s="98" t="s">
        <v>210</v>
      </c>
      <c r="C72" s="126" t="s">
        <v>413</v>
      </c>
    </row>
    <row r="73" spans="1:3" ht="16" thickBot="1" x14ac:dyDescent="0.25">
      <c r="A73" s="171"/>
      <c r="B73" s="26" t="s">
        <v>211</v>
      </c>
      <c r="C73" s="172" t="s">
        <v>438</v>
      </c>
    </row>
    <row r="74" spans="1:3" x14ac:dyDescent="0.2">
      <c r="A74" s="199" t="s">
        <v>316</v>
      </c>
      <c r="B74" s="173" t="s">
        <v>314</v>
      </c>
      <c r="C74" s="174" t="s">
        <v>440</v>
      </c>
    </row>
    <row r="75" spans="1:3" x14ac:dyDescent="0.2">
      <c r="A75" s="200"/>
      <c r="B75" s="145" t="s">
        <v>313</v>
      </c>
      <c r="C75" s="175" t="s">
        <v>441</v>
      </c>
    </row>
    <row r="76" spans="1:3" x14ac:dyDescent="0.2">
      <c r="A76" s="200"/>
      <c r="B76" s="145" t="s">
        <v>315</v>
      </c>
      <c r="C76" s="175" t="s">
        <v>442</v>
      </c>
    </row>
    <row r="77" spans="1:3" x14ac:dyDescent="0.2">
      <c r="A77" s="201" t="s">
        <v>325</v>
      </c>
      <c r="B77" s="146" t="s">
        <v>314</v>
      </c>
      <c r="C77" s="176" t="s">
        <v>439</v>
      </c>
    </row>
    <row r="78" spans="1:3" x14ac:dyDescent="0.2">
      <c r="A78" s="201"/>
      <c r="B78" s="146" t="s">
        <v>313</v>
      </c>
      <c r="C78" s="176" t="s">
        <v>439</v>
      </c>
    </row>
    <row r="79" spans="1:3" x14ac:dyDescent="0.2">
      <c r="A79" s="201"/>
      <c r="B79" s="146" t="s">
        <v>315</v>
      </c>
      <c r="C79" s="176" t="s">
        <v>439</v>
      </c>
    </row>
    <row r="80" spans="1:3" x14ac:dyDescent="0.2">
      <c r="A80" s="202" t="s">
        <v>318</v>
      </c>
      <c r="B80" s="147" t="s">
        <v>324</v>
      </c>
      <c r="C80" s="176" t="s">
        <v>444</v>
      </c>
    </row>
    <row r="81" spans="1:3" x14ac:dyDescent="0.2">
      <c r="A81" s="202"/>
      <c r="B81" s="147" t="s">
        <v>323</v>
      </c>
      <c r="C81" s="176" t="s">
        <v>443</v>
      </c>
    </row>
    <row r="82" spans="1:3" x14ac:dyDescent="0.2">
      <c r="A82" s="202"/>
      <c r="B82" s="147" t="s">
        <v>322</v>
      </c>
      <c r="C82" s="176" t="s">
        <v>445</v>
      </c>
    </row>
    <row r="83" spans="1:3" x14ac:dyDescent="0.2">
      <c r="A83" s="203" t="s">
        <v>449</v>
      </c>
      <c r="B83" s="148" t="s">
        <v>319</v>
      </c>
      <c r="C83" s="177" t="s">
        <v>476</v>
      </c>
    </row>
    <row r="84" spans="1:3" x14ac:dyDescent="0.2">
      <c r="A84" s="203"/>
      <c r="B84" s="148" t="s">
        <v>320</v>
      </c>
      <c r="C84" s="177" t="s">
        <v>477</v>
      </c>
    </row>
    <row r="85" spans="1:3" ht="16" thickBot="1" x14ac:dyDescent="0.25">
      <c r="A85" s="204"/>
      <c r="B85" s="178" t="s">
        <v>321</v>
      </c>
      <c r="C85" s="179" t="s">
        <v>478</v>
      </c>
    </row>
    <row r="86" spans="1:3" x14ac:dyDescent="0.2">
      <c r="A86" s="205" t="s">
        <v>327</v>
      </c>
      <c r="B86" s="180" t="s">
        <v>328</v>
      </c>
      <c r="C86" s="174" t="s">
        <v>481</v>
      </c>
    </row>
    <row r="87" spans="1:3" x14ac:dyDescent="0.2">
      <c r="A87" s="206"/>
      <c r="B87" s="149" t="s">
        <v>329</v>
      </c>
      <c r="C87" s="175" t="s">
        <v>482</v>
      </c>
    </row>
    <row r="88" spans="1:3" x14ac:dyDescent="0.2">
      <c r="A88" s="206"/>
      <c r="B88" s="149" t="s">
        <v>330</v>
      </c>
      <c r="C88" s="175" t="s">
        <v>483</v>
      </c>
    </row>
    <row r="89" spans="1:3" x14ac:dyDescent="0.2">
      <c r="A89" s="207" t="s">
        <v>335</v>
      </c>
      <c r="B89" s="150" t="s">
        <v>342</v>
      </c>
      <c r="C89" s="176" t="s">
        <v>446</v>
      </c>
    </row>
    <row r="90" spans="1:3" x14ac:dyDescent="0.2">
      <c r="A90" s="207"/>
      <c r="B90" s="150" t="s">
        <v>343</v>
      </c>
      <c r="C90" s="176" t="s">
        <v>447</v>
      </c>
    </row>
    <row r="91" spans="1:3" x14ac:dyDescent="0.2">
      <c r="A91" s="207"/>
      <c r="B91" s="150" t="s">
        <v>344</v>
      </c>
      <c r="C91" s="176" t="s">
        <v>448</v>
      </c>
    </row>
    <row r="92" spans="1:3" x14ac:dyDescent="0.2">
      <c r="A92" s="208" t="s">
        <v>337</v>
      </c>
      <c r="B92" s="151" t="s">
        <v>324</v>
      </c>
      <c r="C92" s="176" t="s">
        <v>468</v>
      </c>
    </row>
    <row r="93" spans="1:3" x14ac:dyDescent="0.2">
      <c r="A93" s="208"/>
      <c r="B93" s="151" t="s">
        <v>323</v>
      </c>
      <c r="C93" s="176" t="s">
        <v>469</v>
      </c>
    </row>
    <row r="94" spans="1:3" x14ac:dyDescent="0.2">
      <c r="A94" s="208"/>
      <c r="B94" s="151" t="s">
        <v>338</v>
      </c>
      <c r="C94" s="176" t="s">
        <v>470</v>
      </c>
    </row>
    <row r="95" spans="1:3" x14ac:dyDescent="0.2">
      <c r="A95" s="208" t="s">
        <v>450</v>
      </c>
      <c r="B95" s="152" t="s">
        <v>319</v>
      </c>
      <c r="C95" s="177" t="s">
        <v>467</v>
      </c>
    </row>
    <row r="96" spans="1:3" x14ac:dyDescent="0.2">
      <c r="A96" s="208"/>
      <c r="B96" s="152" t="s">
        <v>320</v>
      </c>
      <c r="C96" s="177" t="s">
        <v>466</v>
      </c>
    </row>
    <row r="97" spans="1:3" ht="16" thickBot="1" x14ac:dyDescent="0.25">
      <c r="A97" s="209"/>
      <c r="B97" s="181" t="s">
        <v>321</v>
      </c>
      <c r="C97" s="179" t="s">
        <v>465</v>
      </c>
    </row>
    <row r="98" spans="1:3" x14ac:dyDescent="0.2">
      <c r="A98" s="210" t="s">
        <v>341</v>
      </c>
      <c r="B98" s="182" t="s">
        <v>328</v>
      </c>
      <c r="C98" s="174" t="s">
        <v>451</v>
      </c>
    </row>
    <row r="99" spans="1:3" x14ac:dyDescent="0.2">
      <c r="A99" s="211"/>
      <c r="B99" s="153" t="s">
        <v>329</v>
      </c>
      <c r="C99" s="175" t="s">
        <v>452</v>
      </c>
    </row>
    <row r="100" spans="1:3" x14ac:dyDescent="0.2">
      <c r="A100" s="211"/>
      <c r="B100" s="153" t="s">
        <v>330</v>
      </c>
      <c r="C100" s="175" t="s">
        <v>453</v>
      </c>
    </row>
    <row r="101" spans="1:3" x14ac:dyDescent="0.2">
      <c r="A101" s="212" t="s">
        <v>335</v>
      </c>
      <c r="B101" s="134" t="s">
        <v>342</v>
      </c>
      <c r="C101" s="175" t="s">
        <v>459</v>
      </c>
    </row>
    <row r="102" spans="1:3" x14ac:dyDescent="0.2">
      <c r="A102" s="212"/>
      <c r="B102" s="134" t="s">
        <v>343</v>
      </c>
      <c r="C102" s="175" t="s">
        <v>460</v>
      </c>
    </row>
    <row r="103" spans="1:3" x14ac:dyDescent="0.2">
      <c r="A103" s="212"/>
      <c r="B103" s="134" t="s">
        <v>344</v>
      </c>
      <c r="C103" s="175" t="s">
        <v>461</v>
      </c>
    </row>
    <row r="104" spans="1:3" x14ac:dyDescent="0.2">
      <c r="A104" s="213" t="s">
        <v>474</v>
      </c>
      <c r="B104" s="154" t="s">
        <v>324</v>
      </c>
      <c r="C104" s="176" t="s">
        <v>471</v>
      </c>
    </row>
    <row r="105" spans="1:3" x14ac:dyDescent="0.2">
      <c r="A105" s="213"/>
      <c r="B105" s="154" t="s">
        <v>323</v>
      </c>
      <c r="C105" s="176" t="s">
        <v>472</v>
      </c>
    </row>
    <row r="106" spans="1:3" x14ac:dyDescent="0.2">
      <c r="A106" s="213"/>
      <c r="B106" s="154" t="s">
        <v>338</v>
      </c>
      <c r="C106" s="176" t="s">
        <v>473</v>
      </c>
    </row>
    <row r="107" spans="1:3" x14ac:dyDescent="0.2">
      <c r="A107" s="197" t="s">
        <v>475</v>
      </c>
      <c r="B107" s="155" t="s">
        <v>319</v>
      </c>
      <c r="C107" s="176" t="s">
        <v>462</v>
      </c>
    </row>
    <row r="108" spans="1:3" x14ac:dyDescent="0.2">
      <c r="A108" s="197"/>
      <c r="B108" s="155" t="s">
        <v>320</v>
      </c>
      <c r="C108" s="176" t="s">
        <v>463</v>
      </c>
    </row>
    <row r="109" spans="1:3" ht="16" thickBot="1" x14ac:dyDescent="0.25">
      <c r="A109" s="198"/>
      <c r="B109" s="183" t="s">
        <v>321</v>
      </c>
      <c r="C109" s="184" t="s">
        <v>464</v>
      </c>
    </row>
    <row r="110" spans="1:3" ht="16" x14ac:dyDescent="0.2">
      <c r="A110" s="121"/>
      <c r="B110" s="41"/>
    </row>
  </sheetData>
  <mergeCells count="12">
    <mergeCell ref="A107:A109"/>
    <mergeCell ref="A74:A76"/>
    <mergeCell ref="A77:A79"/>
    <mergeCell ref="A80:A82"/>
    <mergeCell ref="A83:A85"/>
    <mergeCell ref="A86:A88"/>
    <mergeCell ref="A89:A91"/>
    <mergeCell ref="A92:A94"/>
    <mergeCell ref="A95:A97"/>
    <mergeCell ref="A98:A100"/>
    <mergeCell ref="A101:A103"/>
    <mergeCell ref="A104:A106"/>
  </mergeCells>
  <pageMargins left="0.7" right="0.7" top="0.75" bottom="0.75" header="0.3" footer="0.3"/>
  <pageSetup paperSize="0" orientation="portrait" horizontalDpi="4294967295" verticalDpi="4294967295"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32"/>
  <sheetViews>
    <sheetView workbookViewId="0">
      <selection activeCell="C3" sqref="C3"/>
    </sheetView>
  </sheetViews>
  <sheetFormatPr baseColWidth="10" defaultColWidth="8.83203125" defaultRowHeight="15" x14ac:dyDescent="0.2"/>
  <cols>
    <col min="1" max="1" width="13.83203125" bestFit="1" customWidth="1"/>
    <col min="2" max="4" width="23.5" bestFit="1" customWidth="1"/>
  </cols>
  <sheetData>
    <row r="3" spans="1:4" x14ac:dyDescent="0.2">
      <c r="A3" s="83" t="s">
        <v>283</v>
      </c>
      <c r="B3" t="s">
        <v>285</v>
      </c>
      <c r="C3" t="s">
        <v>286</v>
      </c>
      <c r="D3" t="s">
        <v>287</v>
      </c>
    </row>
    <row r="4" spans="1:4" x14ac:dyDescent="0.2">
      <c r="A4" s="84" t="s">
        <v>105</v>
      </c>
      <c r="B4" s="85">
        <v>2.8772740740740748</v>
      </c>
      <c r="C4" s="85">
        <v>2.8629777777777776</v>
      </c>
      <c r="D4" s="85">
        <v>2.8516666666666661</v>
      </c>
    </row>
    <row r="5" spans="1:4" x14ac:dyDescent="0.2">
      <c r="A5" s="86" t="s">
        <v>216</v>
      </c>
      <c r="B5" s="85">
        <v>2.6170000000000004</v>
      </c>
      <c r="C5" s="85">
        <v>2.649777777777778</v>
      </c>
      <c r="D5" s="85">
        <v>2.7159111111111103</v>
      </c>
    </row>
    <row r="6" spans="1:4" x14ac:dyDescent="0.2">
      <c r="A6" s="86" t="s">
        <v>217</v>
      </c>
      <c r="B6" s="85">
        <v>3.0074111111111113</v>
      </c>
      <c r="C6" s="85">
        <v>2.9695777777777779</v>
      </c>
      <c r="D6" s="85">
        <v>2.9195444444444441</v>
      </c>
    </row>
    <row r="7" spans="1:4" x14ac:dyDescent="0.2">
      <c r="A7" s="84" t="s">
        <v>165</v>
      </c>
      <c r="B7" s="85">
        <v>2.8192533333333327</v>
      </c>
      <c r="C7" s="85">
        <v>2.8007333333333335</v>
      </c>
      <c r="D7" s="85">
        <v>2.8191078260869569</v>
      </c>
    </row>
    <row r="8" spans="1:4" x14ac:dyDescent="0.2">
      <c r="A8" s="86" t="s">
        <v>105</v>
      </c>
      <c r="B8" s="85">
        <v>2.8192533333333327</v>
      </c>
      <c r="C8" s="85">
        <v>2.8007333333333335</v>
      </c>
      <c r="D8" s="85">
        <v>2.8191078260869569</v>
      </c>
    </row>
    <row r="9" spans="1:4" x14ac:dyDescent="0.2">
      <c r="A9" s="84" t="s">
        <v>104</v>
      </c>
      <c r="B9" s="85">
        <v>2.5190933333333332</v>
      </c>
      <c r="C9" s="85">
        <v>2.6710333333333329</v>
      </c>
      <c r="D9" s="85">
        <v>2.6846399999999999</v>
      </c>
    </row>
    <row r="10" spans="1:4" x14ac:dyDescent="0.2">
      <c r="A10" s="86" t="s">
        <v>215</v>
      </c>
      <c r="B10" s="85">
        <v>2.5190933333333332</v>
      </c>
      <c r="C10" s="85">
        <v>2.6710333333333329</v>
      </c>
      <c r="D10" s="85">
        <v>2.6846399999999999</v>
      </c>
    </row>
    <row r="11" spans="1:4" x14ac:dyDescent="0.2">
      <c r="A11" s="84" t="s">
        <v>100</v>
      </c>
      <c r="B11" s="85">
        <v>2.7671833333333331</v>
      </c>
      <c r="C11" s="85">
        <v>2.8169479166666669</v>
      </c>
      <c r="D11" s="85">
        <v>2.8404430555555549</v>
      </c>
    </row>
    <row r="12" spans="1:4" x14ac:dyDescent="0.2">
      <c r="A12" s="86" t="s">
        <v>215</v>
      </c>
      <c r="B12" s="85">
        <v>2.6113733333333338</v>
      </c>
      <c r="C12" s="85">
        <v>2.6959900000000001</v>
      </c>
      <c r="D12" s="85">
        <v>2.7509688888888881</v>
      </c>
    </row>
    <row r="13" spans="1:4" x14ac:dyDescent="0.2">
      <c r="A13" s="86" t="s">
        <v>217</v>
      </c>
      <c r="B13" s="85">
        <v>3.0268666666666668</v>
      </c>
      <c r="C13" s="85">
        <v>3.0185444444444443</v>
      </c>
      <c r="D13" s="85">
        <v>2.9895666666666663</v>
      </c>
    </row>
    <row r="14" spans="1:4" x14ac:dyDescent="0.2">
      <c r="A14" s="84" t="s">
        <v>101</v>
      </c>
      <c r="B14" s="85">
        <v>2.5908074074074077</v>
      </c>
      <c r="C14" s="85">
        <v>2.699251851851852</v>
      </c>
      <c r="D14" s="85">
        <v>2.701404938271605</v>
      </c>
    </row>
    <row r="15" spans="1:4" x14ac:dyDescent="0.2">
      <c r="A15" s="86" t="s">
        <v>215</v>
      </c>
      <c r="B15" s="85">
        <v>2.5908074074074077</v>
      </c>
      <c r="C15" s="85">
        <v>2.699251851851852</v>
      </c>
      <c r="D15" s="85">
        <v>2.701404938271605</v>
      </c>
    </row>
    <row r="16" spans="1:4" x14ac:dyDescent="0.2">
      <c r="A16" s="84" t="s">
        <v>103</v>
      </c>
      <c r="B16" s="85">
        <v>2.9329733333333339</v>
      </c>
      <c r="C16" s="85">
        <v>2.9698822222222221</v>
      </c>
      <c r="D16" s="85">
        <v>2.9483566666666672</v>
      </c>
    </row>
    <row r="17" spans="1:4" x14ac:dyDescent="0.2">
      <c r="A17" s="86" t="s">
        <v>215</v>
      </c>
      <c r="B17" s="85">
        <v>2.8221629629629632</v>
      </c>
      <c r="C17" s="85">
        <v>2.854462962962963</v>
      </c>
      <c r="D17" s="85">
        <v>2.8708345679012348</v>
      </c>
    </row>
    <row r="18" spans="1:4" x14ac:dyDescent="0.2">
      <c r="A18" s="86" t="s">
        <v>217</v>
      </c>
      <c r="B18" s="85">
        <v>3.0991888888888881</v>
      </c>
      <c r="C18" s="85">
        <v>3.143011111111111</v>
      </c>
      <c r="D18" s="85">
        <v>3.0646398148148148</v>
      </c>
    </row>
    <row r="19" spans="1:4" x14ac:dyDescent="0.2">
      <c r="A19" s="84" t="s">
        <v>102</v>
      </c>
      <c r="B19" s="85">
        <v>2.6829142857142854</v>
      </c>
      <c r="C19" s="85">
        <v>2.734147619047619</v>
      </c>
      <c r="D19" s="85">
        <v>2.6857761904761905</v>
      </c>
    </row>
    <row r="20" spans="1:4" x14ac:dyDescent="0.2">
      <c r="A20" s="86" t="s">
        <v>215</v>
      </c>
      <c r="B20" s="85">
        <v>2.6154999999999999</v>
      </c>
      <c r="C20" s="85">
        <v>2.6687866666666666</v>
      </c>
      <c r="D20" s="85">
        <v>2.6451000000000002</v>
      </c>
    </row>
    <row r="21" spans="1:4" x14ac:dyDescent="0.2">
      <c r="A21" s="86" t="s">
        <v>217</v>
      </c>
      <c r="B21" s="85">
        <v>2.8514499999999998</v>
      </c>
      <c r="C21" s="85">
        <v>2.8975500000000003</v>
      </c>
      <c r="D21" s="85">
        <v>2.787466666666667</v>
      </c>
    </row>
    <row r="22" spans="1:4" x14ac:dyDescent="0.2">
      <c r="A22" s="84" t="s">
        <v>106</v>
      </c>
      <c r="B22" s="85">
        <v>2.8314142857142857</v>
      </c>
      <c r="C22" s="85">
        <v>2.8224952380952373</v>
      </c>
      <c r="D22" s="85">
        <v>2.8013996598639457</v>
      </c>
    </row>
    <row r="23" spans="1:4" x14ac:dyDescent="0.2">
      <c r="A23" s="86" t="s">
        <v>215</v>
      </c>
      <c r="B23" s="85">
        <v>2.8637066666666664</v>
      </c>
      <c r="C23" s="85">
        <v>2.86883</v>
      </c>
      <c r="D23" s="85">
        <v>2.8421755555555555</v>
      </c>
    </row>
    <row r="24" spans="1:4" x14ac:dyDescent="0.2">
      <c r="A24" s="86" t="s">
        <v>217</v>
      </c>
      <c r="B24" s="85">
        <v>2.7506833333333334</v>
      </c>
      <c r="C24" s="85">
        <v>2.7066583333333334</v>
      </c>
      <c r="D24" s="85">
        <v>2.6994599206349204</v>
      </c>
    </row>
    <row r="25" spans="1:4" x14ac:dyDescent="0.2">
      <c r="A25" s="84" t="s">
        <v>108</v>
      </c>
      <c r="B25" s="85">
        <v>2.6495466666666667</v>
      </c>
      <c r="C25" s="85">
        <v>2.7046933333333336</v>
      </c>
      <c r="D25" s="85">
        <v>2.7271755555555561</v>
      </c>
    </row>
    <row r="26" spans="1:4" x14ac:dyDescent="0.2">
      <c r="A26" s="86" t="s">
        <v>215</v>
      </c>
      <c r="B26" s="85">
        <v>2.6495466666666667</v>
      </c>
      <c r="C26" s="85">
        <v>2.7046933333333336</v>
      </c>
      <c r="D26" s="85">
        <v>2.7271755555555561</v>
      </c>
    </row>
    <row r="27" spans="1:4" x14ac:dyDescent="0.2">
      <c r="A27" s="84" t="s">
        <v>109</v>
      </c>
      <c r="B27" s="85">
        <v>2.6066848484848482</v>
      </c>
      <c r="C27" s="85">
        <v>2.6068212121212118</v>
      </c>
      <c r="D27" s="85">
        <v>2.683527272727273</v>
      </c>
    </row>
    <row r="28" spans="1:4" x14ac:dyDescent="0.2">
      <c r="A28" s="86" t="s">
        <v>216</v>
      </c>
      <c r="B28" s="85">
        <v>2.5454857142857144</v>
      </c>
      <c r="C28" s="85">
        <v>2.5923047619047614</v>
      </c>
      <c r="D28" s="85">
        <v>2.7581492063492061</v>
      </c>
    </row>
    <row r="29" spans="1:4" x14ac:dyDescent="0.2">
      <c r="A29" s="86" t="s">
        <v>217</v>
      </c>
      <c r="B29" s="85">
        <v>2.7137833333333328</v>
      </c>
      <c r="C29" s="85">
        <v>2.632225</v>
      </c>
      <c r="D29" s="85">
        <v>2.5529388888888889</v>
      </c>
    </row>
    <row r="30" spans="1:4" x14ac:dyDescent="0.2">
      <c r="A30" s="84" t="s">
        <v>107</v>
      </c>
      <c r="B30" s="85">
        <v>2.7787037037037035</v>
      </c>
      <c r="C30" s="85">
        <v>2.8489185185185182</v>
      </c>
      <c r="D30" s="85">
        <v>2.8851185185185191</v>
      </c>
    </row>
    <row r="31" spans="1:4" x14ac:dyDescent="0.2">
      <c r="A31" s="86" t="s">
        <v>215</v>
      </c>
      <c r="B31" s="85">
        <v>2.7787037037037035</v>
      </c>
      <c r="C31" s="85">
        <v>2.8489185185185182</v>
      </c>
      <c r="D31" s="85">
        <v>2.8851185185185191</v>
      </c>
    </row>
    <row r="32" spans="1:4" x14ac:dyDescent="0.2">
      <c r="A32" s="84" t="s">
        <v>284</v>
      </c>
      <c r="B32" s="85">
        <v>2.7420761154855642</v>
      </c>
      <c r="C32" s="85">
        <v>2.7838769028871408</v>
      </c>
      <c r="D32" s="85">
        <v>2.7894853993794237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2"/>
  <sheetViews>
    <sheetView workbookViewId="0">
      <selection activeCell="C3" sqref="C3"/>
    </sheetView>
  </sheetViews>
  <sheetFormatPr baseColWidth="10" defaultColWidth="8.83203125" defaultRowHeight="15" x14ac:dyDescent="0.2"/>
  <cols>
    <col min="1" max="1" width="13.83203125" bestFit="1" customWidth="1"/>
    <col min="2" max="2" width="20" bestFit="1" customWidth="1"/>
    <col min="3" max="3" width="23.5" bestFit="1" customWidth="1"/>
    <col min="4" max="5" width="20.5" bestFit="1" customWidth="1"/>
  </cols>
  <sheetData>
    <row r="3" spans="1:5" x14ac:dyDescent="0.2">
      <c r="A3" s="83" t="s">
        <v>283</v>
      </c>
      <c r="B3" t="s">
        <v>290</v>
      </c>
      <c r="C3" t="s">
        <v>285</v>
      </c>
      <c r="D3" t="s">
        <v>288</v>
      </c>
      <c r="E3" t="s">
        <v>289</v>
      </c>
    </row>
    <row r="4" spans="1:5" x14ac:dyDescent="0.2">
      <c r="A4" s="84" t="s">
        <v>105</v>
      </c>
      <c r="B4" s="85">
        <v>2.854504382793865</v>
      </c>
      <c r="C4" s="85">
        <v>2.8772740740740748</v>
      </c>
      <c r="D4" s="85">
        <v>2.7652000000000001</v>
      </c>
      <c r="E4" s="85">
        <v>2.8237444444444439</v>
      </c>
    </row>
    <row r="5" spans="1:5" x14ac:dyDescent="0.2">
      <c r="A5" s="86" t="s">
        <v>216</v>
      </c>
      <c r="B5" s="85">
        <v>2.8593706603800073</v>
      </c>
      <c r="C5" s="85">
        <v>2.6170000000000004</v>
      </c>
      <c r="D5" s="85"/>
      <c r="E5" s="85"/>
    </row>
    <row r="6" spans="1:5" x14ac:dyDescent="0.2">
      <c r="A6" s="86" t="s">
        <v>217</v>
      </c>
      <c r="B6" s="85">
        <v>2.8520712440007938</v>
      </c>
      <c r="C6" s="85">
        <v>3.0074111111111113</v>
      </c>
      <c r="D6" s="85">
        <v>2.7652000000000001</v>
      </c>
      <c r="E6" s="85">
        <v>2.8237444444444439</v>
      </c>
    </row>
    <row r="7" spans="1:5" x14ac:dyDescent="0.2">
      <c r="A7" s="84" t="s">
        <v>165</v>
      </c>
      <c r="B7" s="85">
        <v>2.8811061696769746</v>
      </c>
      <c r="C7" s="85">
        <v>2.8192533333333327</v>
      </c>
      <c r="D7" s="85"/>
      <c r="E7" s="85"/>
    </row>
    <row r="8" spans="1:5" x14ac:dyDescent="0.2">
      <c r="A8" s="86" t="s">
        <v>105</v>
      </c>
      <c r="B8" s="85">
        <v>2.8811061696769746</v>
      </c>
      <c r="C8" s="85">
        <v>2.8192533333333327</v>
      </c>
      <c r="D8" s="85"/>
      <c r="E8" s="85"/>
    </row>
    <row r="9" spans="1:5" x14ac:dyDescent="0.2">
      <c r="A9" s="84" t="s">
        <v>104</v>
      </c>
      <c r="B9" s="85">
        <v>2.7686047358814565</v>
      </c>
      <c r="C9" s="85">
        <v>2.5190933333333332</v>
      </c>
      <c r="D9" s="85"/>
      <c r="E9" s="85"/>
    </row>
    <row r="10" spans="1:5" x14ac:dyDescent="0.2">
      <c r="A10" s="86" t="s">
        <v>215</v>
      </c>
      <c r="B10" s="85">
        <v>2.7686047358814565</v>
      </c>
      <c r="C10" s="85">
        <v>2.5190933333333332</v>
      </c>
      <c r="D10" s="85"/>
      <c r="E10" s="85"/>
    </row>
    <row r="11" spans="1:5" x14ac:dyDescent="0.2">
      <c r="A11" s="84" t="s">
        <v>100</v>
      </c>
      <c r="B11" s="85">
        <v>2.8712937939282432</v>
      </c>
      <c r="C11" s="85">
        <v>2.7671833333333331</v>
      </c>
      <c r="D11" s="85">
        <v>2.8144555555555559</v>
      </c>
      <c r="E11" s="85">
        <v>2.6866333333333334</v>
      </c>
    </row>
    <row r="12" spans="1:5" x14ac:dyDescent="0.2">
      <c r="A12" s="86" t="s">
        <v>215</v>
      </c>
      <c r="B12" s="85">
        <v>2.8747966123245865</v>
      </c>
      <c r="C12" s="85">
        <v>2.6113733333333338</v>
      </c>
      <c r="D12" s="85"/>
      <c r="E12" s="85"/>
    </row>
    <row r="13" spans="1:5" x14ac:dyDescent="0.2">
      <c r="A13" s="86" t="s">
        <v>217</v>
      </c>
      <c r="B13" s="85">
        <v>2.865455763267672</v>
      </c>
      <c r="C13" s="85">
        <v>3.0268666666666668</v>
      </c>
      <c r="D13" s="85">
        <v>2.8144555555555559</v>
      </c>
      <c r="E13" s="85">
        <v>2.6866333333333334</v>
      </c>
    </row>
    <row r="14" spans="1:5" x14ac:dyDescent="0.2">
      <c r="A14" s="84" t="s">
        <v>101</v>
      </c>
      <c r="B14" s="85">
        <v>2.7425416294855052</v>
      </c>
      <c r="C14" s="85">
        <v>2.5908074074074077</v>
      </c>
      <c r="D14" s="85"/>
      <c r="E14" s="85"/>
    </row>
    <row r="15" spans="1:5" x14ac:dyDescent="0.2">
      <c r="A15" s="86" t="s">
        <v>215</v>
      </c>
      <c r="B15" s="85">
        <v>2.7425416294855052</v>
      </c>
      <c r="C15" s="85">
        <v>2.5908074074074077</v>
      </c>
      <c r="D15" s="85"/>
      <c r="E15" s="85"/>
    </row>
    <row r="16" spans="1:5" x14ac:dyDescent="0.2">
      <c r="A16" s="84" t="s">
        <v>103</v>
      </c>
      <c r="B16" s="85">
        <v>2.952048784023257</v>
      </c>
      <c r="C16" s="85">
        <v>2.9329733333333339</v>
      </c>
      <c r="D16" s="85">
        <v>3.0209333333333332</v>
      </c>
      <c r="E16" s="85">
        <v>2.9833111111111115</v>
      </c>
    </row>
    <row r="17" spans="1:5" x14ac:dyDescent="0.2">
      <c r="A17" s="86" t="s">
        <v>215</v>
      </c>
      <c r="B17" s="85">
        <v>2.916218282668456</v>
      </c>
      <c r="C17" s="85">
        <v>2.8221629629629632</v>
      </c>
      <c r="D17" s="85"/>
      <c r="E17" s="85"/>
    </row>
    <row r="18" spans="1:5" x14ac:dyDescent="0.2">
      <c r="A18" s="86" t="s">
        <v>217</v>
      </c>
      <c r="B18" s="85">
        <v>3.005794536055459</v>
      </c>
      <c r="C18" s="85">
        <v>3.0991888888888881</v>
      </c>
      <c r="D18" s="85">
        <v>3.0209333333333332</v>
      </c>
      <c r="E18" s="85">
        <v>2.9833111111111115</v>
      </c>
    </row>
    <row r="19" spans="1:5" x14ac:dyDescent="0.2">
      <c r="A19" s="84" t="s">
        <v>102</v>
      </c>
      <c r="B19" s="85">
        <v>2.7701181251121874</v>
      </c>
      <c r="C19" s="85">
        <v>2.6829142857142854</v>
      </c>
      <c r="D19" s="85">
        <v>2.9328666666666665</v>
      </c>
      <c r="E19" s="85">
        <v>2.7202666666666664</v>
      </c>
    </row>
    <row r="20" spans="1:5" x14ac:dyDescent="0.2">
      <c r="A20" s="86" t="s">
        <v>215</v>
      </c>
      <c r="B20" s="85">
        <v>2.7492994550376153</v>
      </c>
      <c r="C20" s="85">
        <v>2.6154999999999999</v>
      </c>
      <c r="D20" s="85"/>
      <c r="E20" s="85"/>
    </row>
    <row r="21" spans="1:5" x14ac:dyDescent="0.2">
      <c r="A21" s="86" t="s">
        <v>217</v>
      </c>
      <c r="B21" s="85">
        <v>2.8221648002986179</v>
      </c>
      <c r="C21" s="85">
        <v>2.8514499999999998</v>
      </c>
      <c r="D21" s="85">
        <v>2.9328666666666665</v>
      </c>
      <c r="E21" s="85">
        <v>2.7202666666666664</v>
      </c>
    </row>
    <row r="22" spans="1:5" x14ac:dyDescent="0.2">
      <c r="A22" s="84" t="s">
        <v>106</v>
      </c>
      <c r="B22" s="85">
        <v>2.9297594015272117</v>
      </c>
      <c r="C22" s="85">
        <v>2.8314142857142857</v>
      </c>
      <c r="D22" s="85">
        <v>3.0328166666666667</v>
      </c>
      <c r="E22" s="85">
        <v>2.9980499999999997</v>
      </c>
    </row>
    <row r="23" spans="1:5" x14ac:dyDescent="0.2">
      <c r="A23" s="86" t="s">
        <v>215</v>
      </c>
      <c r="B23" s="85">
        <v>2.9405083389211915</v>
      </c>
      <c r="C23" s="85">
        <v>2.8637066666666664</v>
      </c>
      <c r="D23" s="85"/>
      <c r="E23" s="85"/>
    </row>
    <row r="24" spans="1:5" x14ac:dyDescent="0.2">
      <c r="A24" s="86" t="s">
        <v>217</v>
      </c>
      <c r="B24" s="85">
        <v>2.9028870580422632</v>
      </c>
      <c r="C24" s="85">
        <v>2.7506833333333334</v>
      </c>
      <c r="D24" s="85">
        <v>3.0328166666666667</v>
      </c>
      <c r="E24" s="85">
        <v>2.9980499999999997</v>
      </c>
    </row>
    <row r="25" spans="1:5" x14ac:dyDescent="0.2">
      <c r="A25" s="84" t="s">
        <v>108</v>
      </c>
      <c r="B25" s="85">
        <v>2.8070607739781939</v>
      </c>
      <c r="C25" s="85">
        <v>2.6495466666666667</v>
      </c>
      <c r="D25" s="85"/>
      <c r="E25" s="85"/>
    </row>
    <row r="26" spans="1:5" x14ac:dyDescent="0.2">
      <c r="A26" s="86" t="s">
        <v>215</v>
      </c>
      <c r="B26" s="85">
        <v>2.8070607739781939</v>
      </c>
      <c r="C26" s="85">
        <v>2.6495466666666667</v>
      </c>
      <c r="D26" s="85"/>
      <c r="E26" s="85"/>
    </row>
    <row r="27" spans="1:5" x14ac:dyDescent="0.2">
      <c r="A27" s="84" t="s">
        <v>109</v>
      </c>
      <c r="B27" s="85">
        <v>2.8562222493044138</v>
      </c>
      <c r="C27" s="85">
        <v>2.6066848484848482</v>
      </c>
      <c r="D27" s="85">
        <v>3.2022833333333329</v>
      </c>
      <c r="E27" s="85">
        <v>2.6653666666666664</v>
      </c>
    </row>
    <row r="28" spans="1:5" x14ac:dyDescent="0.2">
      <c r="A28" s="86" t="s">
        <v>216</v>
      </c>
      <c r="B28" s="85">
        <v>2.8918795063660725</v>
      </c>
      <c r="C28" s="85">
        <v>2.5454857142857144</v>
      </c>
      <c r="D28" s="85"/>
      <c r="E28" s="85"/>
    </row>
    <row r="29" spans="1:5" x14ac:dyDescent="0.2">
      <c r="A29" s="86" t="s">
        <v>217</v>
      </c>
      <c r="B29" s="85">
        <v>2.7938220494465109</v>
      </c>
      <c r="C29" s="85">
        <v>2.7137833333333328</v>
      </c>
      <c r="D29" s="85">
        <v>3.2022833333333329</v>
      </c>
      <c r="E29" s="85">
        <v>2.6653666666666664</v>
      </c>
    </row>
    <row r="30" spans="1:5" x14ac:dyDescent="0.2">
      <c r="A30" s="84" t="s">
        <v>107</v>
      </c>
      <c r="B30" s="85">
        <v>2.9730678724407027</v>
      </c>
      <c r="C30" s="85">
        <v>2.7787037037037035</v>
      </c>
      <c r="D30" s="85"/>
      <c r="E30" s="85"/>
    </row>
    <row r="31" spans="1:5" x14ac:dyDescent="0.2">
      <c r="A31" s="86" t="s">
        <v>215</v>
      </c>
      <c r="B31" s="85">
        <v>2.9730678724407027</v>
      </c>
      <c r="C31" s="85">
        <v>2.7787037037037035</v>
      </c>
      <c r="D31" s="85"/>
      <c r="E31" s="85"/>
    </row>
    <row r="32" spans="1:5" x14ac:dyDescent="0.2">
      <c r="A32" s="84" t="s">
        <v>284</v>
      </c>
      <c r="B32" s="85">
        <v>2.8593457034358081</v>
      </c>
      <c r="C32" s="85">
        <v>2.7420761154855642</v>
      </c>
      <c r="D32" s="85">
        <v>2.9369119047619043</v>
      </c>
      <c r="E32" s="85">
        <v>2.8165622222222217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D141"/>
  <sheetViews>
    <sheetView topLeftCell="CU1" workbookViewId="0">
      <selection activeCell="DB3" sqref="DB3:DB141"/>
    </sheetView>
  </sheetViews>
  <sheetFormatPr baseColWidth="10" defaultColWidth="8.83203125" defaultRowHeight="15" x14ac:dyDescent="0.2"/>
  <sheetData>
    <row r="1" spans="1:108" x14ac:dyDescent="0.2">
      <c r="A1" t="s">
        <v>297</v>
      </c>
      <c r="AK1" t="s">
        <v>312</v>
      </c>
      <c r="AY1" t="s">
        <v>311</v>
      </c>
    </row>
    <row r="2" spans="1:108" x14ac:dyDescent="0.2">
      <c r="CP2" t="s">
        <v>339</v>
      </c>
      <c r="DA2" t="s">
        <v>340</v>
      </c>
    </row>
    <row r="3" spans="1:108" ht="16" thickBot="1" x14ac:dyDescent="0.25">
      <c r="A3" s="26" t="s">
        <v>188</v>
      </c>
      <c r="B3" s="26" t="s">
        <v>213</v>
      </c>
      <c r="M3" s="26" t="s">
        <v>188</v>
      </c>
      <c r="N3" s="2" t="s">
        <v>298</v>
      </c>
      <c r="O3" s="2" t="s">
        <v>299</v>
      </c>
      <c r="Y3" s="26" t="s">
        <v>200</v>
      </c>
      <c r="Z3" s="87" t="s">
        <v>298</v>
      </c>
      <c r="AA3" s="87" t="s">
        <v>299</v>
      </c>
      <c r="AK3" s="26" t="s">
        <v>188</v>
      </c>
      <c r="AL3" s="88" t="s">
        <v>300</v>
      </c>
      <c r="AM3" s="88" t="s">
        <v>301</v>
      </c>
      <c r="AN3" s="88" t="s">
        <v>302</v>
      </c>
      <c r="AO3" s="88" t="s">
        <v>303</v>
      </c>
      <c r="AP3" s="88" t="s">
        <v>304</v>
      </c>
      <c r="AQ3" s="88" t="s">
        <v>305</v>
      </c>
      <c r="AR3" s="88" t="s">
        <v>306</v>
      </c>
      <c r="AS3" s="88" t="s">
        <v>307</v>
      </c>
      <c r="AT3" s="88" t="s">
        <v>308</v>
      </c>
      <c r="AU3" s="88" t="s">
        <v>309</v>
      </c>
      <c r="AV3" s="88" t="s">
        <v>310</v>
      </c>
      <c r="AY3" s="26" t="s">
        <v>188</v>
      </c>
      <c r="AZ3" s="88" t="s">
        <v>300</v>
      </c>
      <c r="BA3" s="88" t="s">
        <v>301</v>
      </c>
      <c r="BB3" s="88" t="s">
        <v>302</v>
      </c>
      <c r="BC3" s="88" t="s">
        <v>303</v>
      </c>
      <c r="BD3" s="88" t="s">
        <v>304</v>
      </c>
      <c r="BE3" s="88" t="s">
        <v>305</v>
      </c>
      <c r="BF3" s="88" t="s">
        <v>306</v>
      </c>
      <c r="BG3" s="88" t="s">
        <v>307</v>
      </c>
      <c r="BH3" s="88" t="s">
        <v>308</v>
      </c>
      <c r="BI3" s="88" t="s">
        <v>309</v>
      </c>
      <c r="BJ3" s="88" t="s">
        <v>310</v>
      </c>
      <c r="BR3" s="26" t="s">
        <v>317</v>
      </c>
      <c r="BS3" s="26" t="s">
        <v>186</v>
      </c>
      <c r="BT3" s="26" t="s">
        <v>333</v>
      </c>
      <c r="CD3" s="98" t="s">
        <v>186</v>
      </c>
      <c r="CE3" s="98" t="s">
        <v>331</v>
      </c>
      <c r="CF3" s="98" t="s">
        <v>332</v>
      </c>
      <c r="CP3" s="28" t="s">
        <v>221</v>
      </c>
      <c r="CQ3" s="26" t="s">
        <v>186</v>
      </c>
      <c r="DA3" s="110" t="s">
        <v>317</v>
      </c>
      <c r="DB3" s="28" t="s">
        <v>221</v>
      </c>
      <c r="DC3" s="110" t="s">
        <v>293</v>
      </c>
      <c r="DD3" s="110" t="s">
        <v>294</v>
      </c>
    </row>
    <row r="4" spans="1:108" x14ac:dyDescent="0.2">
      <c r="A4" s="43">
        <v>432.85500000000002</v>
      </c>
      <c r="B4" s="42">
        <v>2.5099999999999998</v>
      </c>
      <c r="M4" s="43">
        <v>432.85500000000002</v>
      </c>
      <c r="N4" s="42">
        <v>2.5099999999999998</v>
      </c>
      <c r="Y4" s="43">
        <v>86</v>
      </c>
      <c r="Z4" s="42">
        <v>2.5099999999999998</v>
      </c>
      <c r="AK4" s="43">
        <v>432.85500000000002</v>
      </c>
      <c r="AL4" s="42">
        <v>2.5099999999999998</v>
      </c>
      <c r="AY4" s="43">
        <v>660.15200000000004</v>
      </c>
      <c r="BH4" s="42">
        <v>4.3</v>
      </c>
      <c r="BR4" s="43" t="s">
        <v>293</v>
      </c>
      <c r="BS4" s="42">
        <v>62</v>
      </c>
      <c r="BT4" s="42">
        <v>2.5099999999999998</v>
      </c>
      <c r="CD4" s="42">
        <v>62</v>
      </c>
      <c r="CE4" s="42">
        <v>2.5099999999999998</v>
      </c>
      <c r="CF4" s="7"/>
      <c r="CP4" s="9">
        <v>1.5</v>
      </c>
      <c r="CQ4" s="42">
        <v>62</v>
      </c>
      <c r="DA4" s="107" t="s">
        <v>293</v>
      </c>
      <c r="DB4" s="9">
        <v>1.5</v>
      </c>
      <c r="DC4" s="108">
        <v>62</v>
      </c>
      <c r="DD4" s="109"/>
    </row>
    <row r="5" spans="1:108" x14ac:dyDescent="0.2">
      <c r="A5" s="43">
        <v>478.00599999999997</v>
      </c>
      <c r="B5" s="42">
        <v>3.41</v>
      </c>
      <c r="M5" s="43">
        <v>478.00599999999997</v>
      </c>
      <c r="N5" s="42">
        <v>3.41</v>
      </c>
      <c r="Y5" s="43">
        <v>102</v>
      </c>
      <c r="Z5" s="42">
        <v>3.41</v>
      </c>
      <c r="AK5" s="43">
        <v>478.00599999999997</v>
      </c>
      <c r="AL5" s="42">
        <v>3.41</v>
      </c>
      <c r="AY5" s="43"/>
      <c r="BH5" s="42">
        <v>7.26</v>
      </c>
      <c r="BR5" s="43" t="s">
        <v>293</v>
      </c>
      <c r="BS5" s="42">
        <v>66</v>
      </c>
      <c r="BT5" s="42">
        <v>3.41</v>
      </c>
      <c r="CD5" s="42">
        <v>66</v>
      </c>
      <c r="CE5" s="42">
        <v>3.41</v>
      </c>
      <c r="CF5" s="7"/>
      <c r="CP5" s="9">
        <v>1.55</v>
      </c>
      <c r="CQ5" s="42">
        <v>66</v>
      </c>
      <c r="DA5" s="43" t="s">
        <v>293</v>
      </c>
      <c r="DB5" s="9">
        <v>1.55</v>
      </c>
      <c r="DC5" s="42">
        <v>66</v>
      </c>
      <c r="DD5" s="7"/>
    </row>
    <row r="6" spans="1:108" x14ac:dyDescent="0.2">
      <c r="A6" s="43">
        <v>431.358</v>
      </c>
      <c r="B6" s="42">
        <v>2</v>
      </c>
      <c r="M6" s="43">
        <v>431.358</v>
      </c>
      <c r="N6" s="42">
        <v>2</v>
      </c>
      <c r="Y6" s="43">
        <v>83</v>
      </c>
      <c r="Z6" s="42">
        <v>2</v>
      </c>
      <c r="AK6" s="43">
        <v>431.358</v>
      </c>
      <c r="AL6" s="42">
        <v>2</v>
      </c>
      <c r="AY6" s="43">
        <v>650.15599999999995</v>
      </c>
      <c r="BH6" s="42">
        <v>7</v>
      </c>
      <c r="BR6" s="43" t="s">
        <v>293</v>
      </c>
      <c r="BS6" s="42">
        <v>59</v>
      </c>
      <c r="BT6" s="42">
        <v>2</v>
      </c>
      <c r="CD6" s="42">
        <v>59</v>
      </c>
      <c r="CE6" s="42">
        <v>2</v>
      </c>
      <c r="CF6" s="7"/>
      <c r="CP6" s="9">
        <v>1.4</v>
      </c>
      <c r="CQ6" s="42">
        <v>59</v>
      </c>
      <c r="DA6" s="43" t="s">
        <v>293</v>
      </c>
      <c r="DB6" s="9">
        <v>1.4</v>
      </c>
      <c r="DC6" s="42">
        <v>59</v>
      </c>
      <c r="DD6" s="7"/>
    </row>
    <row r="7" spans="1:108" x14ac:dyDescent="0.2">
      <c r="A7" s="43">
        <v>433.46499999999997</v>
      </c>
      <c r="B7" s="42">
        <v>2.1</v>
      </c>
      <c r="M7" s="43">
        <v>433.46499999999997</v>
      </c>
      <c r="N7" s="42">
        <v>2.1</v>
      </c>
      <c r="Y7" s="43">
        <v>82</v>
      </c>
      <c r="Z7" s="42">
        <v>2.1</v>
      </c>
      <c r="AK7" s="43">
        <v>433.46499999999997</v>
      </c>
      <c r="AL7" s="42">
        <v>2.1</v>
      </c>
      <c r="AY7" s="43">
        <v>597.12199999999996</v>
      </c>
      <c r="BH7" s="42">
        <v>5.17</v>
      </c>
      <c r="BR7" s="43" t="s">
        <v>293</v>
      </c>
      <c r="BS7" s="42">
        <v>59</v>
      </c>
      <c r="BT7" s="42">
        <v>2.1</v>
      </c>
      <c r="CD7" s="42">
        <v>59</v>
      </c>
      <c r="CE7" s="42">
        <v>2.1</v>
      </c>
      <c r="CF7" s="7"/>
      <c r="CP7" s="9">
        <v>1.35</v>
      </c>
      <c r="CQ7" s="42">
        <v>59</v>
      </c>
      <c r="DA7" s="43" t="s">
        <v>293</v>
      </c>
      <c r="DB7" s="9">
        <v>1.35</v>
      </c>
      <c r="DC7" s="42">
        <v>59</v>
      </c>
      <c r="DD7" s="7"/>
    </row>
    <row r="8" spans="1:108" x14ac:dyDescent="0.2">
      <c r="A8" s="43">
        <v>387.899</v>
      </c>
      <c r="B8" s="42">
        <v>1.69</v>
      </c>
      <c r="M8" s="43">
        <v>387.899</v>
      </c>
      <c r="N8" s="42">
        <v>1.69</v>
      </c>
      <c r="Y8" s="43">
        <v>68</v>
      </c>
      <c r="Z8" s="42">
        <v>1.69</v>
      </c>
      <c r="AK8" s="43">
        <v>387.899</v>
      </c>
      <c r="AL8" s="42">
        <v>1.69</v>
      </c>
      <c r="AY8" s="43"/>
      <c r="BH8" s="42">
        <v>6.04</v>
      </c>
      <c r="BR8" s="43" t="s">
        <v>293</v>
      </c>
      <c r="BS8" s="42">
        <v>54</v>
      </c>
      <c r="BT8" s="42">
        <v>1.69</v>
      </c>
      <c r="CD8" s="42">
        <v>54</v>
      </c>
      <c r="CE8" s="42">
        <v>1.69</v>
      </c>
      <c r="CF8" s="7"/>
      <c r="CP8" s="9">
        <v>1.4</v>
      </c>
      <c r="CQ8" s="42">
        <v>54</v>
      </c>
      <c r="DA8" s="43" t="s">
        <v>293</v>
      </c>
      <c r="DB8" s="9">
        <v>1.4</v>
      </c>
      <c r="DC8" s="42">
        <v>54</v>
      </c>
      <c r="DD8" s="7"/>
    </row>
    <row r="9" spans="1:108" x14ac:dyDescent="0.2">
      <c r="A9" s="43">
        <v>507.00599999999997</v>
      </c>
      <c r="B9" s="42">
        <v>4.07</v>
      </c>
      <c r="M9" s="43">
        <v>507.00599999999997</v>
      </c>
      <c r="N9" s="42">
        <v>4.07</v>
      </c>
      <c r="Y9" s="43">
        <v>109</v>
      </c>
      <c r="Z9" s="42">
        <v>4.07</v>
      </c>
      <c r="AK9" s="43">
        <v>507.00599999999997</v>
      </c>
      <c r="AL9" s="42">
        <v>4.07</v>
      </c>
      <c r="AY9" s="43">
        <v>652.66800000000001</v>
      </c>
      <c r="BH9" s="42">
        <v>5.81</v>
      </c>
      <c r="BR9" s="43" t="s">
        <v>293</v>
      </c>
      <c r="BS9" s="42">
        <v>73</v>
      </c>
      <c r="BT9" s="42">
        <v>4.07</v>
      </c>
      <c r="CD9" s="42">
        <v>73</v>
      </c>
      <c r="CE9" s="42">
        <v>4.07</v>
      </c>
      <c r="CF9" s="7"/>
      <c r="CP9" s="9">
        <v>1.5</v>
      </c>
      <c r="CQ9" s="42">
        <v>73</v>
      </c>
      <c r="DA9" s="43" t="s">
        <v>293</v>
      </c>
      <c r="DB9" s="9">
        <v>1.5</v>
      </c>
      <c r="DC9" s="42">
        <v>73</v>
      </c>
      <c r="DD9" s="7"/>
    </row>
    <row r="10" spans="1:108" x14ac:dyDescent="0.2">
      <c r="A10" s="43">
        <v>466.93299999999999</v>
      </c>
      <c r="B10" s="42">
        <v>3.55</v>
      </c>
      <c r="M10" s="43">
        <v>466.93299999999999</v>
      </c>
      <c r="N10" s="42">
        <v>3.55</v>
      </c>
      <c r="Y10" s="43">
        <v>93</v>
      </c>
      <c r="Z10" s="42">
        <v>3.55</v>
      </c>
      <c r="AK10" s="43">
        <v>466.93299999999999</v>
      </c>
      <c r="AL10" s="42">
        <v>3.55</v>
      </c>
      <c r="AY10" s="43">
        <v>630.91</v>
      </c>
      <c r="BA10" s="16">
        <v>5.16</v>
      </c>
      <c r="BR10" s="43" t="s">
        <v>293</v>
      </c>
      <c r="BS10" s="42">
        <v>66</v>
      </c>
      <c r="BT10" s="42">
        <v>3.55</v>
      </c>
      <c r="CD10" s="42">
        <v>66</v>
      </c>
      <c r="CE10" s="42">
        <v>3.55</v>
      </c>
      <c r="CF10" s="7"/>
      <c r="CP10" s="9">
        <v>1.55</v>
      </c>
      <c r="CQ10" s="42">
        <v>66</v>
      </c>
      <c r="DA10" s="43" t="s">
        <v>293</v>
      </c>
      <c r="DB10" s="9">
        <v>1.55</v>
      </c>
      <c r="DC10" s="42">
        <v>66</v>
      </c>
      <c r="DD10" s="7"/>
    </row>
    <row r="11" spans="1:108" x14ac:dyDescent="0.2">
      <c r="A11" s="43">
        <v>400.15499999999997</v>
      </c>
      <c r="B11" s="42">
        <v>1.71</v>
      </c>
      <c r="M11" s="43">
        <v>400.15499999999997</v>
      </c>
      <c r="N11" s="42">
        <v>1.71</v>
      </c>
      <c r="Y11" s="43">
        <v>71</v>
      </c>
      <c r="Z11" s="42">
        <v>1.71</v>
      </c>
      <c r="AK11" s="43">
        <v>400.15499999999997</v>
      </c>
      <c r="AL11" s="42">
        <v>1.71</v>
      </c>
      <c r="AY11" s="43">
        <v>578.62900000000002</v>
      </c>
      <c r="BA11" s="16">
        <v>4.76</v>
      </c>
      <c r="BR11" s="43" t="s">
        <v>293</v>
      </c>
      <c r="BS11" s="42">
        <v>56</v>
      </c>
      <c r="BT11" s="42">
        <v>1.71</v>
      </c>
      <c r="CD11" s="42">
        <v>56</v>
      </c>
      <c r="CE11" s="42">
        <v>1.71</v>
      </c>
      <c r="CF11" s="7"/>
      <c r="CP11" s="9">
        <v>1.4</v>
      </c>
      <c r="CQ11" s="42">
        <v>56</v>
      </c>
      <c r="DA11" s="43" t="s">
        <v>293</v>
      </c>
      <c r="DB11" s="9">
        <v>1.4</v>
      </c>
      <c r="DC11" s="42">
        <v>56</v>
      </c>
      <c r="DD11" s="7"/>
    </row>
    <row r="12" spans="1:108" x14ac:dyDescent="0.2">
      <c r="A12" s="43">
        <v>463.65300000000002</v>
      </c>
      <c r="B12" s="42">
        <v>2.97</v>
      </c>
      <c r="M12" s="43">
        <v>463.65300000000002</v>
      </c>
      <c r="N12" s="42">
        <v>2.97</v>
      </c>
      <c r="Y12" s="43">
        <v>92</v>
      </c>
      <c r="Z12" s="42">
        <v>2.97</v>
      </c>
      <c r="AK12" s="43">
        <v>463.65300000000002</v>
      </c>
      <c r="AL12" s="42">
        <v>2.97</v>
      </c>
      <c r="AY12" s="43"/>
      <c r="BA12" s="16">
        <v>5.74</v>
      </c>
      <c r="BR12" s="43" t="s">
        <v>293</v>
      </c>
      <c r="BS12" s="42">
        <v>65</v>
      </c>
      <c r="BT12" s="42">
        <v>2.97</v>
      </c>
      <c r="CD12" s="42">
        <v>65</v>
      </c>
      <c r="CE12" s="42">
        <v>2.97</v>
      </c>
      <c r="CF12" s="7"/>
      <c r="CP12" s="9">
        <v>1.5</v>
      </c>
      <c r="CQ12" s="42">
        <v>65</v>
      </c>
      <c r="DA12" s="43" t="s">
        <v>293</v>
      </c>
      <c r="DB12" s="9">
        <v>1.5</v>
      </c>
      <c r="DC12" s="42">
        <v>65</v>
      </c>
      <c r="DD12" s="7"/>
    </row>
    <row r="13" spans="1:108" x14ac:dyDescent="0.2">
      <c r="A13" s="43">
        <v>488.95400000000001</v>
      </c>
      <c r="B13" s="42">
        <v>2.77</v>
      </c>
      <c r="M13" s="43">
        <v>488.95400000000001</v>
      </c>
      <c r="N13" s="42">
        <v>2.77</v>
      </c>
      <c r="Y13" s="43">
        <v>103</v>
      </c>
      <c r="Z13" s="42">
        <v>2.77</v>
      </c>
      <c r="AK13" s="43">
        <v>488.95400000000001</v>
      </c>
      <c r="AL13" s="42">
        <v>2.77</v>
      </c>
      <c r="AY13" s="43"/>
      <c r="BA13" s="16">
        <v>10.58</v>
      </c>
      <c r="BR13" s="43" t="s">
        <v>293</v>
      </c>
      <c r="BS13" s="42">
        <v>66</v>
      </c>
      <c r="BT13" s="42">
        <v>2.77</v>
      </c>
      <c r="CD13" s="42">
        <v>66</v>
      </c>
      <c r="CE13" s="42">
        <v>2.77</v>
      </c>
      <c r="CF13" s="7"/>
      <c r="CP13" s="9">
        <v>1.45</v>
      </c>
      <c r="CQ13" s="42">
        <v>66</v>
      </c>
      <c r="DA13" s="43" t="s">
        <v>293</v>
      </c>
      <c r="DB13" s="9">
        <v>1.45</v>
      </c>
      <c r="DC13" s="42">
        <v>66</v>
      </c>
      <c r="DD13" s="7"/>
    </row>
    <row r="14" spans="1:108" x14ac:dyDescent="0.2">
      <c r="A14" s="43">
        <v>462.87299999999999</v>
      </c>
      <c r="B14" s="42">
        <v>2.93</v>
      </c>
      <c r="M14" s="43">
        <v>462.87299999999999</v>
      </c>
      <c r="N14" s="42">
        <v>2.93</v>
      </c>
      <c r="Y14" s="43">
        <v>90</v>
      </c>
      <c r="Z14" s="42">
        <v>2.93</v>
      </c>
      <c r="AK14" s="43">
        <v>462.87299999999999</v>
      </c>
      <c r="AM14" s="42">
        <v>2.93</v>
      </c>
      <c r="AY14" s="43">
        <v>550.25099999999998</v>
      </c>
      <c r="BA14" s="16">
        <v>4.1100000000000003</v>
      </c>
      <c r="BR14" s="43" t="s">
        <v>293</v>
      </c>
      <c r="BS14" s="42">
        <v>63</v>
      </c>
      <c r="BT14" s="42">
        <v>2.93</v>
      </c>
      <c r="CD14" s="42">
        <v>63</v>
      </c>
      <c r="CE14" s="42">
        <v>2.93</v>
      </c>
      <c r="CF14" s="7"/>
      <c r="CP14" s="9">
        <v>1.6</v>
      </c>
      <c r="CQ14" s="42">
        <v>63</v>
      </c>
      <c r="DA14" s="43" t="s">
        <v>293</v>
      </c>
      <c r="DB14" s="9">
        <v>1.6</v>
      </c>
      <c r="DC14" s="42">
        <v>63</v>
      </c>
      <c r="DD14" s="7"/>
    </row>
    <row r="15" spans="1:108" x14ac:dyDescent="0.2">
      <c r="A15" s="43">
        <v>364.24700000000001</v>
      </c>
      <c r="B15" s="42">
        <v>1.07</v>
      </c>
      <c r="M15" s="43">
        <v>364.24700000000001</v>
      </c>
      <c r="N15" s="42">
        <v>1.07</v>
      </c>
      <c r="Y15" s="43">
        <v>56</v>
      </c>
      <c r="Z15" s="42">
        <v>1.07</v>
      </c>
      <c r="AK15" s="43">
        <v>364.24700000000001</v>
      </c>
      <c r="AM15" s="42">
        <v>1.07</v>
      </c>
      <c r="AY15" s="43">
        <v>593.452</v>
      </c>
      <c r="BA15" s="16">
        <v>3.12</v>
      </c>
      <c r="BR15" s="43" t="s">
        <v>293</v>
      </c>
      <c r="BS15" s="42">
        <v>46</v>
      </c>
      <c r="BT15" s="42">
        <v>1.07</v>
      </c>
      <c r="CD15" s="42">
        <v>46</v>
      </c>
      <c r="CE15" s="42">
        <v>1.07</v>
      </c>
      <c r="CF15" s="7"/>
      <c r="CP15" s="9">
        <v>1.25</v>
      </c>
      <c r="CQ15" s="42">
        <v>46</v>
      </c>
      <c r="DA15" s="43" t="s">
        <v>293</v>
      </c>
      <c r="DB15" s="9">
        <v>1.25</v>
      </c>
      <c r="DC15" s="42">
        <v>46</v>
      </c>
      <c r="DD15" s="7"/>
    </row>
    <row r="16" spans="1:108" x14ac:dyDescent="0.2">
      <c r="A16" s="43">
        <v>466.62799999999999</v>
      </c>
      <c r="B16" s="42">
        <v>2.06</v>
      </c>
      <c r="M16" s="43">
        <v>466.62799999999999</v>
      </c>
      <c r="N16" s="42">
        <v>2.06</v>
      </c>
      <c r="Y16" s="43">
        <v>91</v>
      </c>
      <c r="Z16" s="42">
        <v>2.06</v>
      </c>
      <c r="AK16" s="43">
        <v>466.62799999999999</v>
      </c>
      <c r="AM16" s="42">
        <v>2.06</v>
      </c>
      <c r="AY16" s="43">
        <v>552.23099999999999</v>
      </c>
      <c r="BD16" s="42">
        <v>2.42</v>
      </c>
      <c r="BR16" s="43" t="s">
        <v>293</v>
      </c>
      <c r="BS16" s="42">
        <v>58</v>
      </c>
      <c r="BT16" s="42">
        <v>2.06</v>
      </c>
      <c r="CD16" s="42">
        <v>58</v>
      </c>
      <c r="CE16" s="42">
        <v>2.06</v>
      </c>
      <c r="CF16" s="7"/>
      <c r="CP16" s="9">
        <v>1.65</v>
      </c>
      <c r="CQ16" s="42">
        <v>58</v>
      </c>
      <c r="DA16" s="43" t="s">
        <v>293</v>
      </c>
      <c r="DB16" s="9">
        <v>1.65</v>
      </c>
      <c r="DC16" s="42">
        <v>58</v>
      </c>
      <c r="DD16" s="7"/>
    </row>
    <row r="17" spans="1:108" x14ac:dyDescent="0.2">
      <c r="A17" s="43">
        <v>437.19200000000001</v>
      </c>
      <c r="B17" s="42">
        <v>2.72</v>
      </c>
      <c r="M17" s="43">
        <v>437.19200000000001</v>
      </c>
      <c r="N17" s="42">
        <v>2.72</v>
      </c>
      <c r="Y17" s="43">
        <v>81</v>
      </c>
      <c r="Z17" s="42">
        <v>2.72</v>
      </c>
      <c r="AK17" s="43">
        <v>437.19200000000001</v>
      </c>
      <c r="AM17" s="42">
        <v>2.72</v>
      </c>
      <c r="AY17" s="43">
        <v>481.22699999999998</v>
      </c>
      <c r="BD17" s="42">
        <v>1.78</v>
      </c>
      <c r="BR17" s="43" t="s">
        <v>293</v>
      </c>
      <c r="BS17" s="42">
        <v>63</v>
      </c>
      <c r="BT17" s="42">
        <v>2.72</v>
      </c>
      <c r="CD17" s="42">
        <v>63</v>
      </c>
      <c r="CE17" s="42">
        <v>2.72</v>
      </c>
      <c r="CF17" s="7"/>
      <c r="CP17" s="9">
        <v>1.6</v>
      </c>
      <c r="CQ17" s="42">
        <v>63</v>
      </c>
      <c r="DA17" s="43" t="s">
        <v>293</v>
      </c>
      <c r="DB17" s="9">
        <v>1.6</v>
      </c>
      <c r="DC17" s="42">
        <v>63</v>
      </c>
      <c r="DD17" s="7"/>
    </row>
    <row r="18" spans="1:108" x14ac:dyDescent="0.2">
      <c r="A18" s="43">
        <v>419.71100000000001</v>
      </c>
      <c r="B18" s="42">
        <v>1.8</v>
      </c>
      <c r="M18" s="43">
        <v>419.71100000000001</v>
      </c>
      <c r="N18" s="42">
        <v>1.8</v>
      </c>
      <c r="Y18" s="43">
        <v>71</v>
      </c>
      <c r="Z18" s="42">
        <v>1.8</v>
      </c>
      <c r="AK18" s="43">
        <v>419.71100000000001</v>
      </c>
      <c r="AM18" s="42">
        <v>1.8</v>
      </c>
      <c r="AY18" s="43">
        <v>601.27</v>
      </c>
      <c r="BD18" s="42">
        <v>6.26</v>
      </c>
      <c r="BR18" s="43" t="s">
        <v>293</v>
      </c>
      <c r="BS18" s="42">
        <v>54</v>
      </c>
      <c r="BT18" s="42">
        <v>1.8</v>
      </c>
      <c r="CD18" s="42">
        <v>54</v>
      </c>
      <c r="CE18" s="42">
        <v>1.8</v>
      </c>
      <c r="CF18" s="7"/>
      <c r="CP18" s="9">
        <v>1.4</v>
      </c>
      <c r="CQ18" s="42">
        <v>54</v>
      </c>
      <c r="DA18" s="43" t="s">
        <v>293</v>
      </c>
      <c r="DB18" s="9">
        <v>1.4</v>
      </c>
      <c r="DC18" s="42">
        <v>54</v>
      </c>
      <c r="DD18" s="7"/>
    </row>
    <row r="19" spans="1:108" x14ac:dyDescent="0.2">
      <c r="A19" s="43">
        <v>452.93</v>
      </c>
      <c r="B19" s="42">
        <v>1.76</v>
      </c>
      <c r="M19" s="43">
        <v>452.93</v>
      </c>
      <c r="N19" s="42">
        <v>1.76</v>
      </c>
      <c r="Y19" s="43">
        <v>81</v>
      </c>
      <c r="Z19" s="42">
        <v>1.76</v>
      </c>
      <c r="AK19" s="43">
        <v>452.93</v>
      </c>
      <c r="AM19" s="42">
        <v>1.76</v>
      </c>
      <c r="AY19" s="43">
        <v>465.60500000000002</v>
      </c>
      <c r="BD19" s="42">
        <v>0.65</v>
      </c>
      <c r="BR19" s="43" t="s">
        <v>293</v>
      </c>
      <c r="BS19" s="42">
        <v>54</v>
      </c>
      <c r="BT19" s="42">
        <v>1.76</v>
      </c>
      <c r="CD19" s="42">
        <v>54</v>
      </c>
      <c r="CE19" s="42">
        <v>1.76</v>
      </c>
      <c r="CF19" s="7"/>
      <c r="CP19" s="9">
        <v>1.5</v>
      </c>
      <c r="CQ19" s="42">
        <v>54</v>
      </c>
      <c r="DA19" s="43" t="s">
        <v>293</v>
      </c>
      <c r="DB19" s="9">
        <v>1.5</v>
      </c>
      <c r="DC19" s="42">
        <v>54</v>
      </c>
      <c r="DD19" s="7"/>
    </row>
    <row r="20" spans="1:108" x14ac:dyDescent="0.2">
      <c r="A20" s="43">
        <v>417.36900000000003</v>
      </c>
      <c r="B20" s="42">
        <v>1.65</v>
      </c>
      <c r="M20" s="43">
        <v>417.36900000000003</v>
      </c>
      <c r="N20" s="42">
        <v>1.65</v>
      </c>
      <c r="Y20" s="43">
        <v>73</v>
      </c>
      <c r="Z20" s="42">
        <v>1.65</v>
      </c>
      <c r="AK20" s="43">
        <v>417.36900000000003</v>
      </c>
      <c r="AM20" s="42">
        <v>1.65</v>
      </c>
      <c r="AY20" s="43">
        <v>574.827</v>
      </c>
      <c r="BD20" s="42">
        <v>2.5299999999999998</v>
      </c>
      <c r="BR20" s="43" t="s">
        <v>293</v>
      </c>
      <c r="BS20" s="42">
        <v>52</v>
      </c>
      <c r="BT20" s="42">
        <v>1.65</v>
      </c>
      <c r="CD20" s="42">
        <v>52</v>
      </c>
      <c r="CE20" s="42">
        <v>1.65</v>
      </c>
      <c r="CF20" s="7"/>
      <c r="CP20" s="9">
        <v>1.4</v>
      </c>
      <c r="CQ20" s="42">
        <v>52</v>
      </c>
      <c r="DA20" s="43" t="s">
        <v>293</v>
      </c>
      <c r="DB20" s="9">
        <v>1.4</v>
      </c>
      <c r="DC20" s="42">
        <v>52</v>
      </c>
      <c r="DD20" s="7"/>
    </row>
    <row r="21" spans="1:108" x14ac:dyDescent="0.2">
      <c r="A21" s="43">
        <v>479.48099999999999</v>
      </c>
      <c r="B21" s="42">
        <v>2.4</v>
      </c>
      <c r="M21" s="43">
        <v>479.48099999999999</v>
      </c>
      <c r="N21" s="42">
        <v>2.4</v>
      </c>
      <c r="Y21" s="43">
        <v>94</v>
      </c>
      <c r="Z21" s="42">
        <v>2.4</v>
      </c>
      <c r="AK21" s="43">
        <v>479.48099999999999</v>
      </c>
      <c r="AM21" s="42">
        <v>2.4</v>
      </c>
      <c r="AY21" s="43">
        <v>499.33100000000002</v>
      </c>
      <c r="BD21" s="42">
        <v>1.78</v>
      </c>
      <c r="BR21" s="43" t="s">
        <v>293</v>
      </c>
      <c r="BS21" s="42">
        <v>61</v>
      </c>
      <c r="BT21" s="42">
        <v>2.4</v>
      </c>
      <c r="CD21" s="42">
        <v>61</v>
      </c>
      <c r="CE21" s="42">
        <v>2.4</v>
      </c>
      <c r="CF21" s="7"/>
      <c r="CP21" s="9">
        <v>1.6</v>
      </c>
      <c r="CQ21" s="42">
        <v>61</v>
      </c>
      <c r="DA21" s="43" t="s">
        <v>293</v>
      </c>
      <c r="DB21" s="9">
        <v>1.6</v>
      </c>
      <c r="DC21" s="42">
        <v>61</v>
      </c>
      <c r="DD21" s="7"/>
    </row>
    <row r="22" spans="1:108" x14ac:dyDescent="0.2">
      <c r="A22" s="43">
        <v>416.089</v>
      </c>
      <c r="B22" s="42">
        <v>2.58</v>
      </c>
      <c r="M22" s="43">
        <v>416.089</v>
      </c>
      <c r="N22" s="42">
        <v>2.58</v>
      </c>
      <c r="Y22" s="43">
        <v>77</v>
      </c>
      <c r="Z22" s="42">
        <v>2.58</v>
      </c>
      <c r="AK22" s="43">
        <v>416.089</v>
      </c>
      <c r="AM22" s="42">
        <v>2.58</v>
      </c>
      <c r="AY22" s="43">
        <v>606.56600000000003</v>
      </c>
      <c r="BI22" s="42">
        <v>6.58</v>
      </c>
      <c r="BR22" s="43" t="s">
        <v>293</v>
      </c>
      <c r="BS22" s="42">
        <v>61</v>
      </c>
      <c r="BT22" s="42">
        <v>2.58</v>
      </c>
      <c r="CD22" s="42">
        <v>61</v>
      </c>
      <c r="CE22" s="42">
        <v>2.58</v>
      </c>
      <c r="CF22" s="7"/>
      <c r="CP22" s="9">
        <v>1.65</v>
      </c>
      <c r="CQ22" s="42">
        <v>61</v>
      </c>
      <c r="DA22" s="43" t="s">
        <v>293</v>
      </c>
      <c r="DB22" s="9">
        <v>1.65</v>
      </c>
      <c r="DC22" s="42">
        <v>61</v>
      </c>
      <c r="DD22" s="7"/>
    </row>
    <row r="23" spans="1:108" x14ac:dyDescent="0.2">
      <c r="A23" s="43">
        <v>445.14699999999999</v>
      </c>
      <c r="B23" s="42">
        <v>3.27</v>
      </c>
      <c r="M23" s="43">
        <v>445.14699999999999</v>
      </c>
      <c r="N23" s="42">
        <v>3.27</v>
      </c>
      <c r="Y23" s="43">
        <v>84</v>
      </c>
      <c r="Z23" s="42">
        <v>3.27</v>
      </c>
      <c r="AK23" s="43">
        <v>445.14699999999999</v>
      </c>
      <c r="AM23" s="42">
        <v>3.27</v>
      </c>
      <c r="AY23" s="43">
        <v>632.35199999999998</v>
      </c>
      <c r="BI23" s="42">
        <v>5.49</v>
      </c>
      <c r="BR23" s="43" t="s">
        <v>293</v>
      </c>
      <c r="BS23" s="42">
        <v>61</v>
      </c>
      <c r="BT23" s="42">
        <v>3.27</v>
      </c>
      <c r="CD23" s="42">
        <v>61</v>
      </c>
      <c r="CE23" s="42">
        <v>3.27</v>
      </c>
      <c r="CF23" s="7"/>
      <c r="CP23" s="9">
        <v>1.6</v>
      </c>
      <c r="CQ23" s="42">
        <v>61</v>
      </c>
      <c r="DA23" s="43" t="s">
        <v>293</v>
      </c>
      <c r="DB23" s="9">
        <v>1.6</v>
      </c>
      <c r="DC23" s="42">
        <v>61</v>
      </c>
      <c r="DD23" s="7"/>
    </row>
    <row r="24" spans="1:108" x14ac:dyDescent="0.2">
      <c r="A24" s="43">
        <v>477.04700000000003</v>
      </c>
      <c r="B24" s="42">
        <v>2.1800000000000002</v>
      </c>
      <c r="M24" s="43">
        <v>477.04700000000003</v>
      </c>
      <c r="N24" s="42">
        <v>2.1800000000000002</v>
      </c>
      <c r="Y24" s="43">
        <v>91</v>
      </c>
      <c r="Z24" s="42">
        <v>2.1800000000000002</v>
      </c>
      <c r="AK24" s="43">
        <v>477.04700000000003</v>
      </c>
      <c r="AN24" s="42">
        <v>2.1800000000000002</v>
      </c>
      <c r="AY24" s="43">
        <v>636.24800000000005</v>
      </c>
      <c r="BI24" s="42">
        <v>5.2</v>
      </c>
      <c r="BR24" s="43" t="s">
        <v>293</v>
      </c>
      <c r="BS24" s="42">
        <v>58</v>
      </c>
      <c r="BT24" s="42">
        <v>2.1800000000000002</v>
      </c>
      <c r="CD24" s="42">
        <v>58</v>
      </c>
      <c r="CE24" s="42">
        <v>2.1800000000000002</v>
      </c>
      <c r="CF24" s="7"/>
      <c r="CP24" s="9">
        <v>1.5</v>
      </c>
      <c r="CQ24" s="42">
        <v>58</v>
      </c>
      <c r="DA24" s="43" t="s">
        <v>293</v>
      </c>
      <c r="DB24" s="9">
        <v>1.5</v>
      </c>
      <c r="DC24" s="42">
        <v>58</v>
      </c>
      <c r="DD24" s="7"/>
    </row>
    <row r="25" spans="1:108" x14ac:dyDescent="0.2">
      <c r="A25" s="43">
        <v>418.81700000000001</v>
      </c>
      <c r="B25" s="42">
        <v>1.86</v>
      </c>
      <c r="M25" s="43">
        <v>418.81700000000001</v>
      </c>
      <c r="N25" s="42">
        <v>1.86</v>
      </c>
      <c r="Y25" s="43">
        <v>81</v>
      </c>
      <c r="Z25" s="42">
        <v>1.86</v>
      </c>
      <c r="AK25" s="43">
        <v>418.81700000000001</v>
      </c>
      <c r="AN25" s="42">
        <v>1.86</v>
      </c>
      <c r="AY25" s="43">
        <v>652.23099999999999</v>
      </c>
      <c r="BI25" s="42">
        <v>6.61</v>
      </c>
      <c r="BR25" s="43" t="s">
        <v>293</v>
      </c>
      <c r="BS25" s="42">
        <v>57</v>
      </c>
      <c r="BT25" s="42">
        <v>1.86</v>
      </c>
      <c r="CD25" s="42">
        <v>57</v>
      </c>
      <c r="CE25" s="42">
        <v>1.86</v>
      </c>
      <c r="CF25" s="7"/>
      <c r="CP25" s="9">
        <v>1.35</v>
      </c>
      <c r="CQ25" s="42">
        <v>57</v>
      </c>
      <c r="DA25" s="43" t="s">
        <v>293</v>
      </c>
      <c r="DB25" s="9">
        <v>1.35</v>
      </c>
      <c r="DC25" s="42">
        <v>57</v>
      </c>
      <c r="DD25" s="7"/>
    </row>
    <row r="26" spans="1:108" x14ac:dyDescent="0.2">
      <c r="A26" s="43">
        <v>372.84300000000002</v>
      </c>
      <c r="B26" s="42">
        <v>1.22</v>
      </c>
      <c r="M26" s="43">
        <v>372.84300000000002</v>
      </c>
      <c r="N26" s="42">
        <v>1.22</v>
      </c>
      <c r="Y26" s="43">
        <v>62</v>
      </c>
      <c r="Z26" s="42">
        <v>1.22</v>
      </c>
      <c r="AK26" s="43">
        <v>372.84300000000002</v>
      </c>
      <c r="AN26" s="42">
        <v>1.22</v>
      </c>
      <c r="AY26" s="43">
        <v>610.53399999999999</v>
      </c>
      <c r="BI26" s="42">
        <v>5.68</v>
      </c>
      <c r="BR26" s="43" t="s">
        <v>293</v>
      </c>
      <c r="BS26" s="42">
        <v>55</v>
      </c>
      <c r="BT26" s="42">
        <v>1.22</v>
      </c>
      <c r="CD26" s="42">
        <v>55</v>
      </c>
      <c r="CE26" s="42">
        <v>1.22</v>
      </c>
      <c r="CF26" s="7"/>
      <c r="CP26" s="9">
        <v>1.3</v>
      </c>
      <c r="CQ26" s="42">
        <v>55</v>
      </c>
      <c r="DA26" s="43" t="s">
        <v>293</v>
      </c>
      <c r="DB26" s="9">
        <v>1.3</v>
      </c>
      <c r="DC26" s="42">
        <v>55</v>
      </c>
      <c r="DD26" s="7"/>
    </row>
    <row r="27" spans="1:108" x14ac:dyDescent="0.2">
      <c r="A27" s="43">
        <v>397.30200000000002</v>
      </c>
      <c r="B27" s="42">
        <v>1.8</v>
      </c>
      <c r="M27" s="43">
        <v>397.30200000000002</v>
      </c>
      <c r="N27" s="42">
        <v>1.8</v>
      </c>
      <c r="Y27" s="43">
        <v>72</v>
      </c>
      <c r="Z27" s="42">
        <v>1.8</v>
      </c>
      <c r="AK27" s="43">
        <v>397.30200000000002</v>
      </c>
      <c r="AN27" s="42">
        <v>1.8</v>
      </c>
      <c r="AY27" s="43">
        <v>547.19799999999998</v>
      </c>
      <c r="BI27" s="42">
        <v>3.35</v>
      </c>
      <c r="BR27" s="43" t="s">
        <v>293</v>
      </c>
      <c r="BS27" s="42">
        <v>55</v>
      </c>
      <c r="BT27" s="42">
        <v>1.8</v>
      </c>
      <c r="CD27" s="42">
        <v>55</v>
      </c>
      <c r="CE27" s="42">
        <v>1.8</v>
      </c>
      <c r="CF27" s="7"/>
      <c r="CP27" s="9">
        <v>1.35</v>
      </c>
      <c r="CQ27" s="42">
        <v>55</v>
      </c>
      <c r="DA27" s="43" t="s">
        <v>293</v>
      </c>
      <c r="DB27" s="9">
        <v>1.35</v>
      </c>
      <c r="DC27" s="42">
        <v>55</v>
      </c>
      <c r="DD27" s="7"/>
    </row>
    <row r="28" spans="1:108" x14ac:dyDescent="0.2">
      <c r="A28" s="43">
        <v>412.97800000000001</v>
      </c>
      <c r="B28" s="42">
        <v>2.3199999999999998</v>
      </c>
      <c r="M28" s="43">
        <v>412.97800000000001</v>
      </c>
      <c r="N28" s="42">
        <v>2.3199999999999998</v>
      </c>
      <c r="Y28" s="43">
        <v>74</v>
      </c>
      <c r="Z28" s="42">
        <v>2.3199999999999998</v>
      </c>
      <c r="AK28" s="43">
        <v>412.97800000000001</v>
      </c>
      <c r="AN28" s="42">
        <v>2.3199999999999998</v>
      </c>
      <c r="AY28" s="43">
        <v>569.10400000000004</v>
      </c>
      <c r="AZ28" s="17">
        <v>2.8</v>
      </c>
      <c r="BR28" s="43" t="s">
        <v>293</v>
      </c>
      <c r="BS28" s="42">
        <v>66</v>
      </c>
      <c r="BT28" s="42">
        <v>2.3199999999999998</v>
      </c>
      <c r="CD28" s="42">
        <v>66</v>
      </c>
      <c r="CE28" s="42">
        <v>2.3199999999999998</v>
      </c>
      <c r="CF28" s="7"/>
      <c r="CP28" s="9">
        <v>1.45</v>
      </c>
      <c r="CQ28" s="42">
        <v>66</v>
      </c>
      <c r="DA28" s="43" t="s">
        <v>293</v>
      </c>
      <c r="DB28" s="9">
        <v>1.45</v>
      </c>
      <c r="DC28" s="42">
        <v>66</v>
      </c>
      <c r="DD28" s="7"/>
    </row>
    <row r="29" spans="1:108" x14ac:dyDescent="0.2">
      <c r="A29" s="43">
        <v>384.44900000000001</v>
      </c>
      <c r="B29" s="42">
        <v>1.99</v>
      </c>
      <c r="M29" s="43">
        <v>384.44900000000001</v>
      </c>
      <c r="N29" s="42">
        <v>1.99</v>
      </c>
      <c r="Y29" s="43">
        <v>67</v>
      </c>
      <c r="Z29" s="42">
        <v>1.99</v>
      </c>
      <c r="AK29" s="43">
        <v>384.44900000000001</v>
      </c>
      <c r="AN29" s="42">
        <v>1.99</v>
      </c>
      <c r="AY29" s="43">
        <v>623.024</v>
      </c>
      <c r="AZ29" s="17">
        <v>6.86</v>
      </c>
      <c r="BR29" s="43" t="s">
        <v>293</v>
      </c>
      <c r="BS29" s="42">
        <v>54</v>
      </c>
      <c r="BT29" s="42">
        <v>1.99</v>
      </c>
      <c r="CD29" s="42">
        <v>54</v>
      </c>
      <c r="CE29" s="42">
        <v>1.99</v>
      </c>
      <c r="CF29" s="7"/>
      <c r="CP29" s="9">
        <v>1.4</v>
      </c>
      <c r="CQ29" s="42">
        <v>54</v>
      </c>
      <c r="DA29" s="43" t="s">
        <v>293</v>
      </c>
      <c r="DB29" s="9">
        <v>1.4</v>
      </c>
      <c r="DC29" s="42">
        <v>54</v>
      </c>
      <c r="DD29" s="7"/>
    </row>
    <row r="30" spans="1:108" x14ac:dyDescent="0.2">
      <c r="A30" s="43">
        <v>413.67399999999998</v>
      </c>
      <c r="B30" s="42">
        <v>1.9</v>
      </c>
      <c r="M30" s="43">
        <v>413.67399999999998</v>
      </c>
      <c r="N30" s="42">
        <v>1.9</v>
      </c>
      <c r="Y30" s="43">
        <v>77</v>
      </c>
      <c r="Z30" s="42">
        <v>1.9</v>
      </c>
      <c r="AK30" s="43">
        <v>413.67399999999998</v>
      </c>
      <c r="AN30" s="42">
        <v>1.9</v>
      </c>
      <c r="AY30" s="43"/>
      <c r="AZ30" s="17">
        <v>5.86</v>
      </c>
      <c r="BR30" s="43" t="s">
        <v>293</v>
      </c>
      <c r="BS30" s="42">
        <v>58</v>
      </c>
      <c r="BT30" s="42">
        <v>1.9</v>
      </c>
      <c r="CD30" s="42">
        <v>58</v>
      </c>
      <c r="CE30" s="42">
        <v>1.9</v>
      </c>
      <c r="CF30" s="7"/>
      <c r="CP30" s="9">
        <v>1.4</v>
      </c>
      <c r="CQ30" s="42">
        <v>58</v>
      </c>
      <c r="DA30" s="43" t="s">
        <v>293</v>
      </c>
      <c r="DB30" s="9">
        <v>1.4</v>
      </c>
      <c r="DC30" s="42">
        <v>58</v>
      </c>
      <c r="DD30" s="7"/>
    </row>
    <row r="31" spans="1:108" x14ac:dyDescent="0.2">
      <c r="A31" s="43">
        <v>395.51299999999998</v>
      </c>
      <c r="B31" s="42">
        <v>1.78</v>
      </c>
      <c r="M31" s="43">
        <v>395.51299999999998</v>
      </c>
      <c r="N31" s="42">
        <v>1.78</v>
      </c>
      <c r="Y31" s="43">
        <v>69</v>
      </c>
      <c r="Z31" s="42">
        <v>1.78</v>
      </c>
      <c r="AK31" s="43">
        <v>395.51299999999998</v>
      </c>
      <c r="AN31" s="42">
        <v>1.78</v>
      </c>
      <c r="AY31" s="43">
        <v>594.41399999999999</v>
      </c>
      <c r="AZ31" s="17">
        <v>5.23</v>
      </c>
      <c r="BR31" s="43" t="s">
        <v>293</v>
      </c>
      <c r="BS31" s="42">
        <v>58</v>
      </c>
      <c r="BT31" s="42">
        <v>1.78</v>
      </c>
      <c r="CD31" s="42">
        <v>58</v>
      </c>
      <c r="CE31" s="42">
        <v>1.78</v>
      </c>
      <c r="CF31" s="7"/>
      <c r="CP31" s="9">
        <v>1.4</v>
      </c>
      <c r="CQ31" s="42">
        <v>58</v>
      </c>
      <c r="DA31" s="43" t="s">
        <v>293</v>
      </c>
      <c r="DB31" s="9">
        <v>1.4</v>
      </c>
      <c r="DC31" s="42">
        <v>58</v>
      </c>
      <c r="DD31" s="7"/>
    </row>
    <row r="32" spans="1:108" x14ac:dyDescent="0.2">
      <c r="A32" s="43">
        <v>409.21600000000001</v>
      </c>
      <c r="B32" s="42">
        <v>1.38</v>
      </c>
      <c r="M32" s="43">
        <v>409.21600000000001</v>
      </c>
      <c r="N32" s="42">
        <v>1.38</v>
      </c>
      <c r="Y32" s="43">
        <v>69</v>
      </c>
      <c r="Z32" s="42">
        <v>1.38</v>
      </c>
      <c r="AK32" s="43">
        <v>409.21600000000001</v>
      </c>
      <c r="AN32" s="42">
        <v>1.38</v>
      </c>
      <c r="AY32" s="43"/>
      <c r="AZ32" s="17">
        <v>5.41</v>
      </c>
      <c r="BR32" s="43" t="s">
        <v>293</v>
      </c>
      <c r="BS32" s="42">
        <v>56</v>
      </c>
      <c r="BT32" s="42">
        <v>1.38</v>
      </c>
      <c r="CD32" s="42">
        <v>56</v>
      </c>
      <c r="CE32" s="42">
        <v>1.38</v>
      </c>
      <c r="CF32" s="7"/>
      <c r="CP32" s="9">
        <v>1.3</v>
      </c>
      <c r="CQ32" s="42">
        <v>56</v>
      </c>
      <c r="DA32" s="43" t="s">
        <v>293</v>
      </c>
      <c r="DB32" s="9">
        <v>1.3</v>
      </c>
      <c r="DC32" s="42">
        <v>56</v>
      </c>
      <c r="DD32" s="7"/>
    </row>
    <row r="33" spans="1:108" x14ac:dyDescent="0.2">
      <c r="A33" s="43">
        <v>396.02</v>
      </c>
      <c r="B33" s="42">
        <v>1.95</v>
      </c>
      <c r="M33" s="43">
        <v>396.02</v>
      </c>
      <c r="N33" s="42">
        <v>1.95</v>
      </c>
      <c r="Y33" s="43">
        <v>75</v>
      </c>
      <c r="Z33" s="42">
        <v>1.95</v>
      </c>
      <c r="AK33" s="43">
        <v>396.02</v>
      </c>
      <c r="AN33" s="42">
        <v>1.95</v>
      </c>
      <c r="AY33" s="43">
        <v>632.846</v>
      </c>
      <c r="AZ33" s="17">
        <v>7.15</v>
      </c>
      <c r="BR33" s="43" t="s">
        <v>293</v>
      </c>
      <c r="BS33" s="42">
        <v>60</v>
      </c>
      <c r="BT33" s="42">
        <v>1.95</v>
      </c>
      <c r="CD33" s="42">
        <v>60</v>
      </c>
      <c r="CE33" s="42">
        <v>1.95</v>
      </c>
      <c r="CF33" s="7"/>
      <c r="CP33" s="9">
        <v>1.3</v>
      </c>
      <c r="CQ33" s="42">
        <v>60</v>
      </c>
      <c r="DA33" s="43" t="s">
        <v>293</v>
      </c>
      <c r="DB33" s="9">
        <v>1.3</v>
      </c>
      <c r="DC33" s="42">
        <v>60</v>
      </c>
      <c r="DD33" s="7"/>
    </row>
    <row r="34" spans="1:108" x14ac:dyDescent="0.2">
      <c r="A34" s="43">
        <v>513.904</v>
      </c>
      <c r="B34" s="42">
        <v>7.46</v>
      </c>
      <c r="M34" s="43">
        <v>513.904</v>
      </c>
      <c r="N34" s="42">
        <v>7.46</v>
      </c>
      <c r="Y34" s="43">
        <v>106</v>
      </c>
      <c r="Z34" s="42">
        <v>7.46</v>
      </c>
      <c r="AK34" s="43">
        <v>513.904</v>
      </c>
      <c r="AO34" s="42">
        <v>7.46</v>
      </c>
      <c r="AY34" s="43">
        <v>572.12699999999995</v>
      </c>
      <c r="BE34" s="19">
        <v>3.05</v>
      </c>
      <c r="BR34" s="43" t="s">
        <v>293</v>
      </c>
      <c r="BS34" s="42">
        <v>54</v>
      </c>
      <c r="BT34" s="42">
        <v>7.46</v>
      </c>
      <c r="CD34" s="42">
        <v>54</v>
      </c>
      <c r="CE34" s="42">
        <v>7.46</v>
      </c>
      <c r="CF34" s="7"/>
      <c r="CP34" s="9">
        <v>1.7</v>
      </c>
      <c r="CQ34" s="42">
        <v>54</v>
      </c>
      <c r="DA34" s="43" t="s">
        <v>293</v>
      </c>
      <c r="DB34" s="9">
        <v>1.7</v>
      </c>
      <c r="DC34" s="42">
        <v>54</v>
      </c>
      <c r="DD34" s="7"/>
    </row>
    <row r="35" spans="1:108" x14ac:dyDescent="0.2">
      <c r="A35" s="43">
        <v>501.58699999999999</v>
      </c>
      <c r="B35" s="42">
        <v>6.4</v>
      </c>
      <c r="M35" s="43">
        <v>501.58699999999999</v>
      </c>
      <c r="N35" s="42">
        <v>6.4</v>
      </c>
      <c r="Y35" s="43">
        <v>110</v>
      </c>
      <c r="Z35" s="42">
        <v>6.4</v>
      </c>
      <c r="AK35" s="43">
        <v>501.58699999999999</v>
      </c>
      <c r="AO35" s="42">
        <v>6.4</v>
      </c>
      <c r="AY35" s="43">
        <v>560.202</v>
      </c>
      <c r="BE35" s="19">
        <v>3.23</v>
      </c>
      <c r="BR35" s="43" t="s">
        <v>293</v>
      </c>
      <c r="BS35" s="42">
        <v>78</v>
      </c>
      <c r="BT35" s="42">
        <v>6.4</v>
      </c>
      <c r="CD35" s="42">
        <v>78</v>
      </c>
      <c r="CE35" s="42">
        <v>6.4</v>
      </c>
      <c r="CF35" s="7"/>
      <c r="CP35" s="9">
        <v>1.85</v>
      </c>
      <c r="CQ35" s="42">
        <v>78</v>
      </c>
      <c r="DA35" s="43" t="s">
        <v>293</v>
      </c>
      <c r="DB35" s="9">
        <v>1.85</v>
      </c>
      <c r="DC35" s="42">
        <v>78</v>
      </c>
      <c r="DD35" s="7"/>
    </row>
    <row r="36" spans="1:108" x14ac:dyDescent="0.2">
      <c r="A36" s="43">
        <v>551.68100000000004</v>
      </c>
      <c r="B36" s="42">
        <v>10</v>
      </c>
      <c r="M36" s="43">
        <v>551.68100000000004</v>
      </c>
      <c r="N36" s="42">
        <v>10</v>
      </c>
      <c r="Y36" s="43">
        <v>128</v>
      </c>
      <c r="Z36" s="42">
        <v>10</v>
      </c>
      <c r="AK36" s="43">
        <v>551.68100000000004</v>
      </c>
      <c r="AO36" s="42">
        <v>10</v>
      </c>
      <c r="AY36" s="43">
        <v>512.44299999999998</v>
      </c>
      <c r="BE36" s="19">
        <v>2.0299999999999998</v>
      </c>
      <c r="BR36" s="43" t="s">
        <v>293</v>
      </c>
      <c r="BS36" s="42">
        <v>92</v>
      </c>
      <c r="BT36" s="42">
        <v>10</v>
      </c>
      <c r="CD36" s="42">
        <v>92</v>
      </c>
      <c r="CE36" s="42">
        <v>10</v>
      </c>
      <c r="CF36" s="7"/>
      <c r="CP36" s="9">
        <v>1.85</v>
      </c>
      <c r="CQ36" s="42">
        <v>92</v>
      </c>
      <c r="DA36" s="43" t="s">
        <v>293</v>
      </c>
      <c r="DB36" s="9">
        <v>1.85</v>
      </c>
      <c r="DC36" s="42">
        <v>92</v>
      </c>
      <c r="DD36" s="7"/>
    </row>
    <row r="37" spans="1:108" x14ac:dyDescent="0.2">
      <c r="A37" s="43">
        <v>530.56299999999999</v>
      </c>
      <c r="B37" s="42">
        <v>6.11</v>
      </c>
      <c r="M37" s="43">
        <v>530.56299999999999</v>
      </c>
      <c r="N37" s="42">
        <v>6.11</v>
      </c>
      <c r="Y37" s="43">
        <v>108</v>
      </c>
      <c r="Z37" s="42">
        <v>6.11</v>
      </c>
      <c r="AK37" s="43">
        <v>530.56299999999999</v>
      </c>
      <c r="AO37" s="42">
        <v>6.11</v>
      </c>
      <c r="AY37" s="43">
        <v>561.18100000000004</v>
      </c>
      <c r="BE37" s="19">
        <v>4.37</v>
      </c>
      <c r="BR37" s="43" t="s">
        <v>293</v>
      </c>
      <c r="BS37" s="42">
        <v>89</v>
      </c>
      <c r="BT37" s="42">
        <v>6.11</v>
      </c>
      <c r="CD37" s="42">
        <v>89</v>
      </c>
      <c r="CE37" s="42">
        <v>6.11</v>
      </c>
      <c r="CF37" s="7"/>
      <c r="CP37" s="9">
        <v>1.6</v>
      </c>
      <c r="CQ37" s="42">
        <v>89</v>
      </c>
      <c r="DA37" s="43" t="s">
        <v>293</v>
      </c>
      <c r="DB37" s="9">
        <v>1.6</v>
      </c>
      <c r="DC37" s="42">
        <v>89</v>
      </c>
      <c r="DD37" s="7"/>
    </row>
    <row r="38" spans="1:108" x14ac:dyDescent="0.2">
      <c r="A38" s="43">
        <v>549.20500000000004</v>
      </c>
      <c r="B38" s="42">
        <v>8.65</v>
      </c>
      <c r="M38" s="43">
        <v>549.20500000000004</v>
      </c>
      <c r="N38" s="42">
        <v>8.65</v>
      </c>
      <c r="Y38" s="43">
        <v>119</v>
      </c>
      <c r="Z38" s="42">
        <v>8.65</v>
      </c>
      <c r="AK38" s="43">
        <v>549.20500000000004</v>
      </c>
      <c r="AO38" s="42">
        <v>8.65</v>
      </c>
      <c r="AY38" s="43">
        <v>630.399</v>
      </c>
      <c r="BE38" s="19">
        <v>6.44</v>
      </c>
      <c r="BR38" s="43" t="s">
        <v>293</v>
      </c>
      <c r="BS38" s="42">
        <v>85</v>
      </c>
      <c r="BT38" s="42">
        <v>8.65</v>
      </c>
      <c r="CD38" s="42">
        <v>85</v>
      </c>
      <c r="CE38" s="42">
        <v>8.65</v>
      </c>
      <c r="CF38" s="7"/>
      <c r="CP38" s="9">
        <v>2.1</v>
      </c>
      <c r="CQ38" s="42">
        <v>85</v>
      </c>
      <c r="DA38" s="43" t="s">
        <v>293</v>
      </c>
      <c r="DB38" s="9">
        <v>2.1</v>
      </c>
      <c r="DC38" s="42">
        <v>85</v>
      </c>
      <c r="DD38" s="7"/>
    </row>
    <row r="39" spans="1:108" x14ac:dyDescent="0.2">
      <c r="A39" s="43">
        <v>560.46199999999999</v>
      </c>
      <c r="B39" s="42">
        <v>12.41</v>
      </c>
      <c r="M39" s="43">
        <v>560.46199999999999</v>
      </c>
      <c r="N39" s="42">
        <v>12.41</v>
      </c>
      <c r="Y39" s="43">
        <v>121</v>
      </c>
      <c r="Z39" s="42">
        <v>12.41</v>
      </c>
      <c r="AK39" s="43">
        <v>560.46199999999999</v>
      </c>
      <c r="AO39" s="42">
        <v>12.41</v>
      </c>
      <c r="AY39" s="43">
        <v>558.10699999999997</v>
      </c>
      <c r="BE39" s="19">
        <v>2.97</v>
      </c>
      <c r="BR39" s="43" t="s">
        <v>293</v>
      </c>
      <c r="BS39" s="42">
        <v>97</v>
      </c>
      <c r="BT39" s="42">
        <v>12.41</v>
      </c>
      <c r="CD39" s="42">
        <v>97</v>
      </c>
      <c r="CE39" s="42">
        <v>12.41</v>
      </c>
      <c r="CF39" s="7"/>
      <c r="CP39" s="9">
        <v>2</v>
      </c>
      <c r="CQ39" s="42">
        <v>97</v>
      </c>
      <c r="DA39" s="43" t="s">
        <v>293</v>
      </c>
      <c r="DB39" s="9">
        <v>2</v>
      </c>
      <c r="DC39" s="42">
        <v>97</v>
      </c>
      <c r="DD39" s="7"/>
    </row>
    <row r="40" spans="1:108" x14ac:dyDescent="0.2">
      <c r="A40" s="43">
        <v>489.298</v>
      </c>
      <c r="B40" s="42">
        <v>4.3899999999999997</v>
      </c>
      <c r="M40" s="43">
        <v>489.298</v>
      </c>
      <c r="N40" s="42">
        <v>4.3899999999999997</v>
      </c>
      <c r="Y40" s="43">
        <v>102</v>
      </c>
      <c r="Z40" s="42">
        <v>4.3899999999999997</v>
      </c>
      <c r="AK40" s="43">
        <v>489.298</v>
      </c>
      <c r="AO40" s="42">
        <v>4.3899999999999997</v>
      </c>
      <c r="AY40" s="43">
        <v>369.48200000000003</v>
      </c>
      <c r="BJ40" s="9">
        <v>1.26</v>
      </c>
      <c r="BR40" s="43" t="s">
        <v>293</v>
      </c>
      <c r="BS40" s="42">
        <v>72</v>
      </c>
      <c r="BT40" s="42">
        <v>4.3899999999999997</v>
      </c>
      <c r="CD40" s="42">
        <v>72</v>
      </c>
      <c r="CE40" s="42">
        <v>4.3899999999999997</v>
      </c>
      <c r="CF40" s="7"/>
      <c r="CP40" s="9">
        <v>1.7</v>
      </c>
      <c r="CQ40" s="42">
        <v>72</v>
      </c>
      <c r="DA40" s="43" t="s">
        <v>293</v>
      </c>
      <c r="DB40" s="9">
        <v>1.7</v>
      </c>
      <c r="DC40" s="42">
        <v>72</v>
      </c>
      <c r="DD40" s="7"/>
    </row>
    <row r="41" spans="1:108" x14ac:dyDescent="0.2">
      <c r="A41" s="43">
        <v>487.55399999999997</v>
      </c>
      <c r="B41" s="42">
        <v>7.9</v>
      </c>
      <c r="M41" s="43">
        <v>487.55399999999997</v>
      </c>
      <c r="N41" s="42">
        <v>7.9</v>
      </c>
      <c r="Y41" s="43">
        <v>100</v>
      </c>
      <c r="Z41" s="42">
        <v>7.9</v>
      </c>
      <c r="AK41" s="43">
        <v>487.55399999999997</v>
      </c>
      <c r="AO41" s="42">
        <v>7.9</v>
      </c>
      <c r="AY41" s="43">
        <v>373.46100000000001</v>
      </c>
      <c r="BJ41" s="9">
        <v>0.82</v>
      </c>
      <c r="BR41" s="43" t="s">
        <v>293</v>
      </c>
      <c r="BS41" s="42">
        <v>87</v>
      </c>
      <c r="BT41" s="42">
        <v>7.9</v>
      </c>
      <c r="CD41" s="42">
        <v>87</v>
      </c>
      <c r="CE41" s="42">
        <v>7.9</v>
      </c>
      <c r="CF41" s="7"/>
      <c r="CP41" s="9">
        <v>1.6</v>
      </c>
      <c r="CQ41" s="42">
        <v>87</v>
      </c>
      <c r="DA41" s="43" t="s">
        <v>293</v>
      </c>
      <c r="DB41" s="9">
        <v>1.6</v>
      </c>
      <c r="DC41" s="42">
        <v>87</v>
      </c>
      <c r="DD41" s="7"/>
    </row>
    <row r="42" spans="1:108" x14ac:dyDescent="0.2">
      <c r="A42" s="43">
        <v>531.11500000000001</v>
      </c>
      <c r="B42" s="42">
        <v>9.27</v>
      </c>
      <c r="M42" s="43">
        <v>531.11500000000001</v>
      </c>
      <c r="N42" s="42">
        <v>9.27</v>
      </c>
      <c r="Y42" s="43">
        <v>117</v>
      </c>
      <c r="Z42" s="42">
        <v>9.27</v>
      </c>
      <c r="AK42" s="43">
        <v>531.11500000000001</v>
      </c>
      <c r="AO42" s="42">
        <v>9.27</v>
      </c>
      <c r="BR42" s="43" t="s">
        <v>293</v>
      </c>
      <c r="BS42" s="42">
        <v>86</v>
      </c>
      <c r="BT42" s="42">
        <v>9.27</v>
      </c>
      <c r="CD42" s="42">
        <v>86</v>
      </c>
      <c r="CE42" s="42">
        <v>9.27</v>
      </c>
      <c r="CF42" s="7"/>
      <c r="CP42" s="9">
        <v>1.9</v>
      </c>
      <c r="CQ42" s="42">
        <v>86</v>
      </c>
      <c r="DA42" s="43" t="s">
        <v>293</v>
      </c>
      <c r="DB42" s="9">
        <v>1.9</v>
      </c>
      <c r="DC42" s="42">
        <v>86</v>
      </c>
      <c r="DD42" s="7"/>
    </row>
    <row r="43" spans="1:108" x14ac:dyDescent="0.2">
      <c r="A43" s="43">
        <v>522.36800000000005</v>
      </c>
      <c r="B43" s="42">
        <v>8.3000000000000007</v>
      </c>
      <c r="M43" s="43">
        <v>522.36800000000005</v>
      </c>
      <c r="N43" s="42">
        <v>8.3000000000000007</v>
      </c>
      <c r="Y43" s="43">
        <v>116</v>
      </c>
      <c r="Z43" s="42">
        <v>8.3000000000000007</v>
      </c>
      <c r="AK43" s="43">
        <v>522.36800000000005</v>
      </c>
      <c r="AO43" s="42">
        <v>8.3000000000000007</v>
      </c>
      <c r="BR43" s="43" t="s">
        <v>293</v>
      </c>
      <c r="BS43" s="42">
        <v>85</v>
      </c>
      <c r="BT43" s="42">
        <v>8.3000000000000007</v>
      </c>
      <c r="CD43" s="42">
        <v>85</v>
      </c>
      <c r="CE43" s="42">
        <v>8.3000000000000007</v>
      </c>
      <c r="CF43" s="7"/>
      <c r="CP43" s="9">
        <v>1.95</v>
      </c>
      <c r="CQ43" s="42">
        <v>85</v>
      </c>
      <c r="DA43" s="43" t="s">
        <v>293</v>
      </c>
      <c r="DB43" s="9">
        <v>1.95</v>
      </c>
      <c r="DC43" s="42">
        <v>85</v>
      </c>
      <c r="DD43" s="7"/>
    </row>
    <row r="44" spans="1:108" x14ac:dyDescent="0.2">
      <c r="A44" s="43">
        <v>394.90300000000002</v>
      </c>
      <c r="B44" s="42">
        <v>0.72</v>
      </c>
      <c r="M44" s="43">
        <v>394.90300000000002</v>
      </c>
      <c r="N44" s="42">
        <v>0.72</v>
      </c>
      <c r="Y44" s="43">
        <v>64</v>
      </c>
      <c r="Z44" s="42">
        <v>0.72</v>
      </c>
      <c r="AK44" s="43">
        <v>394.90300000000002</v>
      </c>
      <c r="AP44" s="42">
        <v>0.72</v>
      </c>
      <c r="BR44" s="43" t="s">
        <v>293</v>
      </c>
      <c r="BS44" s="42">
        <v>48</v>
      </c>
      <c r="BT44" s="42">
        <v>0.72</v>
      </c>
      <c r="CD44" s="42">
        <v>48</v>
      </c>
      <c r="CE44" s="42">
        <v>0.72</v>
      </c>
      <c r="CF44" s="7"/>
      <c r="CP44" s="9">
        <v>1.25</v>
      </c>
      <c r="CQ44" s="42">
        <v>48</v>
      </c>
      <c r="DA44" s="43" t="s">
        <v>293</v>
      </c>
      <c r="DB44" s="9">
        <v>1.25</v>
      </c>
      <c r="DC44" s="42">
        <v>48</v>
      </c>
      <c r="DD44" s="7"/>
    </row>
    <row r="45" spans="1:108" x14ac:dyDescent="0.2">
      <c r="A45" s="43">
        <v>372.61</v>
      </c>
      <c r="B45" s="42">
        <v>0.69</v>
      </c>
      <c r="M45" s="43">
        <v>372.61</v>
      </c>
      <c r="N45" s="42">
        <v>0.69</v>
      </c>
      <c r="Y45" s="43">
        <v>57</v>
      </c>
      <c r="Z45" s="42">
        <v>0.69</v>
      </c>
      <c r="AK45" s="43">
        <v>372.61</v>
      </c>
      <c r="AP45" s="42">
        <v>0.69</v>
      </c>
      <c r="BR45" s="43" t="s">
        <v>293</v>
      </c>
      <c r="BS45" s="42">
        <v>42</v>
      </c>
      <c r="BT45" s="42">
        <v>0.69</v>
      </c>
      <c r="CD45" s="42">
        <v>42</v>
      </c>
      <c r="CE45" s="42">
        <v>0.69</v>
      </c>
      <c r="CF45" s="7"/>
      <c r="CP45" s="9">
        <v>1.25</v>
      </c>
      <c r="CQ45" s="42">
        <v>42</v>
      </c>
      <c r="DA45" s="43" t="s">
        <v>293</v>
      </c>
      <c r="DB45" s="9">
        <v>1.25</v>
      </c>
      <c r="DC45" s="42">
        <v>42</v>
      </c>
      <c r="DD45" s="7"/>
    </row>
    <row r="46" spans="1:108" x14ac:dyDescent="0.2">
      <c r="A46" s="43">
        <v>383.16399999999999</v>
      </c>
      <c r="B46" s="42">
        <v>0.92</v>
      </c>
      <c r="M46" s="43">
        <v>383.16399999999999</v>
      </c>
      <c r="N46" s="42">
        <v>0.92</v>
      </c>
      <c r="Y46" s="43">
        <v>60</v>
      </c>
      <c r="Z46" s="42">
        <v>0.92</v>
      </c>
      <c r="AK46" s="43">
        <v>383.16399999999999</v>
      </c>
      <c r="AP46" s="42">
        <v>0.92</v>
      </c>
      <c r="BR46" s="43" t="s">
        <v>293</v>
      </c>
      <c r="BS46" s="42">
        <v>44</v>
      </c>
      <c r="BT46" s="42">
        <v>0.92</v>
      </c>
      <c r="CD46" s="42">
        <v>44</v>
      </c>
      <c r="CE46" s="42">
        <v>0.92</v>
      </c>
      <c r="CF46" s="7"/>
      <c r="CP46" s="9">
        <v>1.35</v>
      </c>
      <c r="CQ46" s="42">
        <v>44</v>
      </c>
      <c r="DA46" s="43" t="s">
        <v>293</v>
      </c>
      <c r="DB46" s="9">
        <v>1.35</v>
      </c>
      <c r="DC46" s="42">
        <v>44</v>
      </c>
      <c r="DD46" s="7"/>
    </row>
    <row r="47" spans="1:108" x14ac:dyDescent="0.2">
      <c r="A47" s="43">
        <v>460.09899999999999</v>
      </c>
      <c r="B47" s="42">
        <v>3.15</v>
      </c>
      <c r="M47" s="43">
        <v>460.09899999999999</v>
      </c>
      <c r="N47" s="42">
        <v>3.15</v>
      </c>
      <c r="Y47" s="43">
        <v>84</v>
      </c>
      <c r="Z47" s="42">
        <v>3.15</v>
      </c>
      <c r="AK47" s="43">
        <v>460.09899999999999</v>
      </c>
      <c r="AP47" s="42">
        <v>3.15</v>
      </c>
      <c r="BR47" s="43" t="s">
        <v>293</v>
      </c>
      <c r="BS47" s="42">
        <v>66</v>
      </c>
      <c r="BT47" s="42">
        <v>3.15</v>
      </c>
      <c r="CD47" s="42">
        <v>66</v>
      </c>
      <c r="CE47" s="42">
        <v>3.15</v>
      </c>
      <c r="CF47" s="7"/>
      <c r="CP47" s="9">
        <v>1.65</v>
      </c>
      <c r="CQ47" s="42">
        <v>66</v>
      </c>
      <c r="DA47" s="43" t="s">
        <v>293</v>
      </c>
      <c r="DB47" s="9">
        <v>1.65</v>
      </c>
      <c r="DC47" s="42">
        <v>66</v>
      </c>
      <c r="DD47" s="7"/>
    </row>
    <row r="48" spans="1:108" x14ac:dyDescent="0.2">
      <c r="A48" s="43">
        <v>435.47800000000001</v>
      </c>
      <c r="B48" s="42">
        <v>1.23</v>
      </c>
      <c r="M48" s="43">
        <v>435.47800000000001</v>
      </c>
      <c r="N48" s="42">
        <v>1.23</v>
      </c>
      <c r="Y48" s="43">
        <v>81</v>
      </c>
      <c r="Z48" s="42">
        <v>1.23</v>
      </c>
      <c r="AK48" s="43">
        <v>435.47800000000001</v>
      </c>
      <c r="AP48" s="42">
        <v>1.23</v>
      </c>
      <c r="BR48" s="43" t="s">
        <v>293</v>
      </c>
      <c r="BS48" s="42">
        <v>46</v>
      </c>
      <c r="BT48" s="42">
        <v>1.23</v>
      </c>
      <c r="CD48" s="42">
        <v>46</v>
      </c>
      <c r="CE48" s="42">
        <v>1.23</v>
      </c>
      <c r="CF48" s="7"/>
      <c r="CP48" s="9">
        <v>1.5</v>
      </c>
      <c r="CQ48" s="42">
        <v>46</v>
      </c>
      <c r="DA48" s="43" t="s">
        <v>293</v>
      </c>
      <c r="DB48" s="9">
        <v>1.5</v>
      </c>
      <c r="DC48" s="42">
        <v>46</v>
      </c>
      <c r="DD48" s="7"/>
    </row>
    <row r="49" spans="1:108" x14ac:dyDescent="0.2">
      <c r="A49" s="43">
        <v>419.18799999999999</v>
      </c>
      <c r="B49" s="42">
        <v>1.46</v>
      </c>
      <c r="M49" s="43">
        <v>419.18799999999999</v>
      </c>
      <c r="N49" s="42">
        <v>1.46</v>
      </c>
      <c r="Y49" s="43">
        <v>71</v>
      </c>
      <c r="Z49" s="42">
        <v>1.46</v>
      </c>
      <c r="AK49" s="43">
        <v>419.18799999999999</v>
      </c>
      <c r="AP49" s="42">
        <v>1.46</v>
      </c>
      <c r="BR49" s="43" t="s">
        <v>293</v>
      </c>
      <c r="BS49" s="42">
        <v>51</v>
      </c>
      <c r="BT49" s="42">
        <v>1.46</v>
      </c>
      <c r="CD49" s="42">
        <v>51</v>
      </c>
      <c r="CE49" s="42">
        <v>1.46</v>
      </c>
      <c r="CF49" s="7"/>
      <c r="CP49" s="9">
        <v>1.45</v>
      </c>
      <c r="CQ49" s="42">
        <v>51</v>
      </c>
      <c r="DA49" s="43" t="s">
        <v>293</v>
      </c>
      <c r="DB49" s="9">
        <v>1.45</v>
      </c>
      <c r="DC49" s="42">
        <v>51</v>
      </c>
      <c r="DD49" s="7"/>
    </row>
    <row r="50" spans="1:108" x14ac:dyDescent="0.2">
      <c r="A50" s="43">
        <v>475.39800000000002</v>
      </c>
      <c r="B50" s="42">
        <v>3.39</v>
      </c>
      <c r="M50" s="43">
        <v>475.39800000000002</v>
      </c>
      <c r="N50" s="42">
        <v>3.39</v>
      </c>
      <c r="Y50" s="43">
        <v>98</v>
      </c>
      <c r="Z50" s="42">
        <v>3.39</v>
      </c>
      <c r="AK50" s="43">
        <v>475.39800000000002</v>
      </c>
      <c r="AP50" s="42">
        <v>3.39</v>
      </c>
      <c r="BR50" s="43" t="s">
        <v>293</v>
      </c>
      <c r="BS50" s="42">
        <v>67</v>
      </c>
      <c r="BT50" s="42">
        <v>3.39</v>
      </c>
      <c r="CD50" s="42">
        <v>67</v>
      </c>
      <c r="CE50" s="42">
        <v>3.39</v>
      </c>
      <c r="CF50" s="7"/>
      <c r="CP50" s="9">
        <v>1.8</v>
      </c>
      <c r="CQ50" s="42">
        <v>67</v>
      </c>
      <c r="DA50" s="43" t="s">
        <v>293</v>
      </c>
      <c r="DB50" s="9">
        <v>1.8</v>
      </c>
      <c r="DC50" s="42">
        <v>67</v>
      </c>
      <c r="DD50" s="7"/>
    </row>
    <row r="51" spans="1:108" x14ac:dyDescent="0.2">
      <c r="A51" s="43">
        <v>421.19200000000001</v>
      </c>
      <c r="B51" s="42">
        <v>2.42</v>
      </c>
      <c r="M51" s="43">
        <v>421.19200000000001</v>
      </c>
      <c r="N51" s="42">
        <v>2.42</v>
      </c>
      <c r="Y51" s="43">
        <v>76</v>
      </c>
      <c r="Z51" s="42">
        <v>2.42</v>
      </c>
      <c r="AK51" s="43">
        <v>421.19200000000001</v>
      </c>
      <c r="AP51" s="42">
        <v>2.42</v>
      </c>
      <c r="BR51" s="43" t="s">
        <v>293</v>
      </c>
      <c r="BS51" s="42">
        <v>57</v>
      </c>
      <c r="BT51" s="42">
        <v>2.42</v>
      </c>
      <c r="CD51" s="42">
        <v>57</v>
      </c>
      <c r="CE51" s="42">
        <v>2.42</v>
      </c>
      <c r="CF51" s="7"/>
      <c r="CP51" s="9">
        <v>1.45</v>
      </c>
      <c r="CQ51" s="42">
        <v>57</v>
      </c>
      <c r="DA51" s="43" t="s">
        <v>293</v>
      </c>
      <c r="DB51" s="9">
        <v>1.45</v>
      </c>
      <c r="DC51" s="42">
        <v>57</v>
      </c>
      <c r="DD51" s="7"/>
    </row>
    <row r="52" spans="1:108" x14ac:dyDescent="0.2">
      <c r="A52" s="43">
        <v>475.04399999999998</v>
      </c>
      <c r="B52" s="42">
        <v>2.2200000000000002</v>
      </c>
      <c r="M52" s="43">
        <v>475.04399999999998</v>
      </c>
      <c r="N52" s="42">
        <v>2.2200000000000002</v>
      </c>
      <c r="Y52" s="43">
        <v>96</v>
      </c>
      <c r="Z52" s="42">
        <v>2.2200000000000002</v>
      </c>
      <c r="AK52" s="43">
        <v>475.04399999999998</v>
      </c>
      <c r="AP52" s="42">
        <v>2.2200000000000002</v>
      </c>
      <c r="BR52" s="43" t="s">
        <v>293</v>
      </c>
      <c r="BS52" s="42">
        <v>59</v>
      </c>
      <c r="BT52" s="42">
        <v>2.2200000000000002</v>
      </c>
      <c r="CD52" s="42">
        <v>59</v>
      </c>
      <c r="CE52" s="42">
        <v>2.2200000000000002</v>
      </c>
      <c r="CF52" s="7"/>
      <c r="CP52" s="9">
        <v>1.5</v>
      </c>
      <c r="CQ52" s="42">
        <v>59</v>
      </c>
      <c r="DA52" s="43" t="s">
        <v>293</v>
      </c>
      <c r="DB52" s="9">
        <v>1.5</v>
      </c>
      <c r="DC52" s="42">
        <v>59</v>
      </c>
      <c r="DD52" s="7"/>
    </row>
    <row r="53" spans="1:108" x14ac:dyDescent="0.2">
      <c r="A53" s="43"/>
      <c r="B53" s="42">
        <v>0.86</v>
      </c>
      <c r="M53" s="43"/>
      <c r="N53" s="42">
        <v>0.86</v>
      </c>
      <c r="Y53" s="43"/>
      <c r="Z53" s="42">
        <v>0.86</v>
      </c>
      <c r="AK53" s="43"/>
      <c r="AP53" s="42">
        <v>0.86</v>
      </c>
      <c r="BR53" s="43" t="s">
        <v>293</v>
      </c>
      <c r="BS53" s="42">
        <v>44</v>
      </c>
      <c r="BT53" s="42">
        <v>0.86</v>
      </c>
      <c r="CD53" s="42">
        <v>44</v>
      </c>
      <c r="CE53" s="42">
        <v>0.86</v>
      </c>
      <c r="CF53" s="7"/>
      <c r="CP53" s="9">
        <v>1.3</v>
      </c>
      <c r="CQ53" s="42">
        <v>44</v>
      </c>
      <c r="DA53" s="43" t="s">
        <v>293</v>
      </c>
      <c r="DB53" s="9">
        <v>1.3</v>
      </c>
      <c r="DC53" s="42">
        <v>44</v>
      </c>
      <c r="DD53" s="7"/>
    </row>
    <row r="54" spans="1:108" x14ac:dyDescent="0.2">
      <c r="A54" s="43">
        <v>423.18400000000003</v>
      </c>
      <c r="B54" s="42">
        <v>2.39</v>
      </c>
      <c r="M54" s="43">
        <v>423.18400000000003</v>
      </c>
      <c r="N54" s="42">
        <v>2.39</v>
      </c>
      <c r="Y54" s="43">
        <v>83</v>
      </c>
      <c r="Z54" s="42">
        <v>2.39</v>
      </c>
      <c r="AK54" s="43">
        <v>423.18400000000003</v>
      </c>
      <c r="AQ54" s="42">
        <v>2.39</v>
      </c>
      <c r="BR54" s="43" t="s">
        <v>293</v>
      </c>
      <c r="BS54" s="42">
        <v>63</v>
      </c>
      <c r="BT54" s="42">
        <v>2.39</v>
      </c>
      <c r="CD54" s="42">
        <v>63</v>
      </c>
      <c r="CE54" s="42">
        <v>2.39</v>
      </c>
      <c r="CF54" s="7"/>
      <c r="CP54" s="9">
        <v>1.45</v>
      </c>
      <c r="CQ54" s="42">
        <v>63</v>
      </c>
      <c r="DA54" s="43" t="s">
        <v>293</v>
      </c>
      <c r="DB54" s="9">
        <v>1.45</v>
      </c>
      <c r="DC54" s="42">
        <v>63</v>
      </c>
      <c r="DD54" s="7"/>
    </row>
    <row r="55" spans="1:108" x14ac:dyDescent="0.2">
      <c r="A55" s="43">
        <v>367.39100000000002</v>
      </c>
      <c r="B55" s="42">
        <v>0.98</v>
      </c>
      <c r="M55" s="43">
        <v>367.39100000000002</v>
      </c>
      <c r="N55" s="42">
        <v>0.98</v>
      </c>
      <c r="Y55" s="43">
        <v>55</v>
      </c>
      <c r="Z55" s="42">
        <v>0.98</v>
      </c>
      <c r="AK55" s="43">
        <v>367.39100000000002</v>
      </c>
      <c r="AQ55" s="42">
        <v>0.98</v>
      </c>
      <c r="BR55" s="43" t="s">
        <v>293</v>
      </c>
      <c r="BS55" s="42">
        <v>47</v>
      </c>
      <c r="BT55" s="42">
        <v>0.98</v>
      </c>
      <c r="CD55" s="42">
        <v>47</v>
      </c>
      <c r="CE55" s="42">
        <v>0.98</v>
      </c>
      <c r="CF55" s="7"/>
      <c r="CP55" s="9">
        <v>1.25</v>
      </c>
      <c r="CQ55" s="42">
        <v>47</v>
      </c>
      <c r="DA55" s="43" t="s">
        <v>293</v>
      </c>
      <c r="DB55" s="9">
        <v>1.25</v>
      </c>
      <c r="DC55" s="42">
        <v>47</v>
      </c>
      <c r="DD55" s="7"/>
    </row>
    <row r="56" spans="1:108" x14ac:dyDescent="0.2">
      <c r="A56" s="43">
        <v>439.904</v>
      </c>
      <c r="B56" s="42">
        <v>1.19</v>
      </c>
      <c r="M56" s="43">
        <v>439.904</v>
      </c>
      <c r="N56" s="42">
        <v>1.19</v>
      </c>
      <c r="Y56" s="43">
        <v>78</v>
      </c>
      <c r="Z56" s="42">
        <v>1.19</v>
      </c>
      <c r="AK56" s="43">
        <v>439.904</v>
      </c>
      <c r="AQ56" s="42">
        <v>1.19</v>
      </c>
      <c r="BR56" s="43" t="s">
        <v>293</v>
      </c>
      <c r="BS56" s="42">
        <v>48</v>
      </c>
      <c r="BT56" s="42">
        <v>1.19</v>
      </c>
      <c r="CD56" s="42">
        <v>48</v>
      </c>
      <c r="CE56" s="42">
        <v>1.19</v>
      </c>
      <c r="CF56" s="7"/>
      <c r="CP56" s="9">
        <v>1.4</v>
      </c>
      <c r="CQ56" s="42">
        <v>48</v>
      </c>
      <c r="DA56" s="43" t="s">
        <v>293</v>
      </c>
      <c r="DB56" s="9">
        <v>1.4</v>
      </c>
      <c r="DC56" s="42">
        <v>48</v>
      </c>
      <c r="DD56" s="7"/>
    </row>
    <row r="57" spans="1:108" x14ac:dyDescent="0.2">
      <c r="A57" s="43">
        <v>444.10700000000003</v>
      </c>
      <c r="B57" s="42">
        <v>3.03</v>
      </c>
      <c r="M57" s="43">
        <v>444.10700000000003</v>
      </c>
      <c r="N57" s="42">
        <v>3.03</v>
      </c>
      <c r="Y57" s="43">
        <v>87</v>
      </c>
      <c r="Z57" s="42">
        <v>3.03</v>
      </c>
      <c r="AK57" s="43">
        <v>444.10700000000003</v>
      </c>
      <c r="AQ57" s="42">
        <v>3.03</v>
      </c>
      <c r="BR57" s="43" t="s">
        <v>293</v>
      </c>
      <c r="BS57" s="42">
        <v>67</v>
      </c>
      <c r="BT57" s="42">
        <v>3.03</v>
      </c>
      <c r="CD57" s="42">
        <v>67</v>
      </c>
      <c r="CE57" s="42">
        <v>3.03</v>
      </c>
      <c r="CF57" s="7"/>
      <c r="CP57" s="9">
        <v>1.55</v>
      </c>
      <c r="CQ57" s="42">
        <v>67</v>
      </c>
      <c r="DA57" s="43" t="s">
        <v>293</v>
      </c>
      <c r="DB57" s="9">
        <v>1.55</v>
      </c>
      <c r="DC57" s="42">
        <v>67</v>
      </c>
      <c r="DD57" s="7"/>
    </row>
    <row r="58" spans="1:108" x14ac:dyDescent="0.2">
      <c r="A58" s="43">
        <v>387.48500000000001</v>
      </c>
      <c r="B58" s="42">
        <v>0.95</v>
      </c>
      <c r="M58" s="43">
        <v>387.48500000000001</v>
      </c>
      <c r="N58" s="42">
        <v>0.95</v>
      </c>
      <c r="Y58" s="43">
        <v>62</v>
      </c>
      <c r="Z58" s="42">
        <v>0.95</v>
      </c>
      <c r="AK58" s="43">
        <v>387.48500000000001</v>
      </c>
      <c r="AQ58" s="42">
        <v>0.95</v>
      </c>
      <c r="BR58" s="43" t="s">
        <v>293</v>
      </c>
      <c r="BS58" s="42">
        <v>46</v>
      </c>
      <c r="BT58" s="42">
        <v>0.95</v>
      </c>
      <c r="CD58" s="42">
        <v>46</v>
      </c>
      <c r="CE58" s="42">
        <v>0.95</v>
      </c>
      <c r="CF58" s="7"/>
      <c r="CP58" s="9">
        <v>1.4</v>
      </c>
      <c r="CQ58" s="42">
        <v>46</v>
      </c>
      <c r="DA58" s="43" t="s">
        <v>293</v>
      </c>
      <c r="DB58" s="9">
        <v>1.4</v>
      </c>
      <c r="DC58" s="42">
        <v>46</v>
      </c>
      <c r="DD58" s="7"/>
    </row>
    <row r="59" spans="1:108" x14ac:dyDescent="0.2">
      <c r="A59" s="43">
        <v>442.93099999999998</v>
      </c>
      <c r="B59" s="42">
        <v>1.78</v>
      </c>
      <c r="M59" s="43">
        <v>442.93099999999998</v>
      </c>
      <c r="N59" s="42">
        <v>1.78</v>
      </c>
      <c r="Y59" s="43">
        <v>79</v>
      </c>
      <c r="Z59" s="42">
        <v>1.78</v>
      </c>
      <c r="AK59" s="43">
        <v>442.93099999999998</v>
      </c>
      <c r="AQ59" s="42">
        <v>1.78</v>
      </c>
      <c r="BR59" s="43" t="s">
        <v>293</v>
      </c>
      <c r="BS59" s="42">
        <v>57</v>
      </c>
      <c r="BT59" s="42">
        <v>1.78</v>
      </c>
      <c r="CD59" s="42">
        <v>57</v>
      </c>
      <c r="CE59" s="42">
        <v>1.78</v>
      </c>
      <c r="CF59" s="7"/>
      <c r="CP59" s="9">
        <v>1.45</v>
      </c>
      <c r="CQ59" s="42">
        <v>57</v>
      </c>
      <c r="DA59" s="43" t="s">
        <v>293</v>
      </c>
      <c r="DB59" s="9">
        <v>1.45</v>
      </c>
      <c r="DC59" s="42">
        <v>57</v>
      </c>
      <c r="DD59" s="7"/>
    </row>
    <row r="60" spans="1:108" x14ac:dyDescent="0.2">
      <c r="A60" s="43">
        <v>453.89800000000002</v>
      </c>
      <c r="B60" s="42">
        <v>2.97</v>
      </c>
      <c r="M60" s="43">
        <v>453.89800000000002</v>
      </c>
      <c r="N60" s="42">
        <v>2.97</v>
      </c>
      <c r="Y60" s="43">
        <v>85</v>
      </c>
      <c r="Z60" s="42">
        <v>2.97</v>
      </c>
      <c r="AK60" s="43">
        <v>453.89800000000002</v>
      </c>
      <c r="AQ60" s="42">
        <v>2.97</v>
      </c>
      <c r="BR60" s="43" t="s">
        <v>293</v>
      </c>
      <c r="BS60" s="42">
        <v>65</v>
      </c>
      <c r="BT60" s="42">
        <v>2.97</v>
      </c>
      <c r="CD60" s="42">
        <v>65</v>
      </c>
      <c r="CE60" s="42">
        <v>2.97</v>
      </c>
      <c r="CF60" s="7"/>
      <c r="CP60" s="9">
        <v>1.5</v>
      </c>
      <c r="CQ60" s="42">
        <v>65</v>
      </c>
      <c r="DA60" s="43" t="s">
        <v>293</v>
      </c>
      <c r="DB60" s="9">
        <v>1.5</v>
      </c>
      <c r="DC60" s="42">
        <v>65</v>
      </c>
      <c r="DD60" s="7"/>
    </row>
    <row r="61" spans="1:108" x14ac:dyDescent="0.2">
      <c r="A61" s="43">
        <v>441.97</v>
      </c>
      <c r="B61" s="42">
        <v>2.48</v>
      </c>
      <c r="M61" s="43">
        <v>441.97</v>
      </c>
      <c r="N61" s="42">
        <v>2.48</v>
      </c>
      <c r="Y61" s="43">
        <v>82</v>
      </c>
      <c r="Z61" s="42">
        <v>2.48</v>
      </c>
      <c r="AK61" s="43">
        <v>441.97</v>
      </c>
      <c r="AQ61" s="42">
        <v>2.48</v>
      </c>
      <c r="BR61" s="43" t="s">
        <v>293</v>
      </c>
      <c r="BS61" s="42">
        <v>63</v>
      </c>
      <c r="BT61" s="42">
        <v>2.48</v>
      </c>
      <c r="CD61" s="42">
        <v>63</v>
      </c>
      <c r="CE61" s="42">
        <v>2.48</v>
      </c>
      <c r="CF61" s="7"/>
      <c r="CP61" s="9">
        <v>1.5</v>
      </c>
      <c r="CQ61" s="42">
        <v>63</v>
      </c>
      <c r="DA61" s="43" t="s">
        <v>293</v>
      </c>
      <c r="DB61" s="9">
        <v>1.5</v>
      </c>
      <c r="DC61" s="42">
        <v>63</v>
      </c>
      <c r="DD61" s="7"/>
    </row>
    <row r="62" spans="1:108" x14ac:dyDescent="0.2">
      <c r="A62" s="43">
        <v>466.09199999999998</v>
      </c>
      <c r="B62" s="42">
        <v>3.21</v>
      </c>
      <c r="M62" s="43">
        <v>466.09199999999998</v>
      </c>
      <c r="N62" s="42">
        <v>3.21</v>
      </c>
      <c r="Y62" s="43">
        <v>92</v>
      </c>
      <c r="Z62" s="42">
        <v>3.21</v>
      </c>
      <c r="AK62" s="43">
        <v>466.09199999999998</v>
      </c>
      <c r="AQ62" s="42">
        <v>3.21</v>
      </c>
      <c r="BR62" s="43" t="s">
        <v>293</v>
      </c>
      <c r="BS62" s="42">
        <v>66</v>
      </c>
      <c r="BT62" s="42">
        <v>3.21</v>
      </c>
      <c r="CD62" s="42">
        <v>66</v>
      </c>
      <c r="CE62" s="42">
        <v>3.21</v>
      </c>
      <c r="CF62" s="7"/>
      <c r="CP62" s="9">
        <v>1.6</v>
      </c>
      <c r="CQ62" s="42">
        <v>66</v>
      </c>
      <c r="DA62" s="43" t="s">
        <v>293</v>
      </c>
      <c r="DB62" s="9">
        <v>1.6</v>
      </c>
      <c r="DC62" s="42">
        <v>66</v>
      </c>
      <c r="DD62" s="7"/>
    </row>
    <row r="63" spans="1:108" x14ac:dyDescent="0.2">
      <c r="A63" s="43">
        <v>470.00700000000001</v>
      </c>
      <c r="B63" s="42">
        <v>4.0599999999999996</v>
      </c>
      <c r="M63" s="43">
        <v>470.00700000000001</v>
      </c>
      <c r="N63" s="42">
        <v>4.0599999999999996</v>
      </c>
      <c r="Y63" s="43">
        <v>92</v>
      </c>
      <c r="Z63" s="42">
        <v>4.0599999999999996</v>
      </c>
      <c r="AK63" s="43">
        <v>470.00700000000001</v>
      </c>
      <c r="AQ63" s="42">
        <v>4.0599999999999996</v>
      </c>
      <c r="BR63" s="43" t="s">
        <v>293</v>
      </c>
      <c r="BS63" s="42">
        <v>72</v>
      </c>
      <c r="BT63" s="42">
        <v>4.0599999999999996</v>
      </c>
      <c r="CD63" s="42">
        <v>72</v>
      </c>
      <c r="CE63" s="42">
        <v>4.0599999999999996</v>
      </c>
      <c r="CF63" s="7"/>
      <c r="CP63" s="9">
        <v>1.6</v>
      </c>
      <c r="CQ63" s="42">
        <v>72</v>
      </c>
      <c r="DA63" s="43" t="s">
        <v>293</v>
      </c>
      <c r="DB63" s="9">
        <v>1.6</v>
      </c>
      <c r="DC63" s="42">
        <v>72</v>
      </c>
      <c r="DD63" s="7"/>
    </row>
    <row r="64" spans="1:108" x14ac:dyDescent="0.2">
      <c r="A64" s="43">
        <v>557.90499999999997</v>
      </c>
      <c r="B64" s="42">
        <v>3.22</v>
      </c>
      <c r="M64" s="43">
        <v>557.90499999999997</v>
      </c>
      <c r="N64" s="42">
        <v>3.22</v>
      </c>
      <c r="Y64" s="43">
        <v>119</v>
      </c>
      <c r="Z64" s="42">
        <v>3.22</v>
      </c>
      <c r="AK64" s="43">
        <v>557.90499999999997</v>
      </c>
      <c r="AR64" s="42">
        <v>3.22</v>
      </c>
      <c r="BR64" s="43" t="s">
        <v>293</v>
      </c>
      <c r="BS64" s="42">
        <v>63</v>
      </c>
      <c r="BT64" s="42">
        <v>3.22</v>
      </c>
      <c r="CD64" s="42">
        <v>63</v>
      </c>
      <c r="CE64" s="42">
        <v>3.22</v>
      </c>
      <c r="CF64" s="7"/>
      <c r="CP64" s="9">
        <v>1.75</v>
      </c>
      <c r="CQ64" s="42">
        <v>63</v>
      </c>
      <c r="DA64" s="43" t="s">
        <v>293</v>
      </c>
      <c r="DB64" s="9">
        <v>1.75</v>
      </c>
      <c r="DC64" s="42">
        <v>63</v>
      </c>
      <c r="DD64" s="7"/>
    </row>
    <row r="65" spans="1:108" x14ac:dyDescent="0.2">
      <c r="A65" s="43"/>
      <c r="B65" s="42">
        <v>3.55</v>
      </c>
      <c r="M65" s="43"/>
      <c r="N65" s="42">
        <v>3.55</v>
      </c>
      <c r="Y65" s="43"/>
      <c r="Z65" s="42">
        <v>3.55</v>
      </c>
      <c r="AK65" s="43"/>
      <c r="AR65" s="42">
        <v>3.55</v>
      </c>
      <c r="BR65" s="43" t="s">
        <v>293</v>
      </c>
      <c r="BS65" s="42">
        <v>68</v>
      </c>
      <c r="BT65" s="42">
        <v>3.55</v>
      </c>
      <c r="CD65" s="42">
        <v>68</v>
      </c>
      <c r="CE65" s="42">
        <v>3.55</v>
      </c>
      <c r="CF65" s="7"/>
      <c r="CP65" s="9">
        <v>1.75</v>
      </c>
      <c r="CQ65" s="42">
        <v>68</v>
      </c>
      <c r="DA65" s="43" t="s">
        <v>293</v>
      </c>
      <c r="DB65" s="9">
        <v>1.75</v>
      </c>
      <c r="DC65" s="42">
        <v>68</v>
      </c>
      <c r="DD65" s="7"/>
    </row>
    <row r="66" spans="1:108" x14ac:dyDescent="0.2">
      <c r="A66" s="43">
        <v>440.399</v>
      </c>
      <c r="B66" s="42">
        <v>1.72</v>
      </c>
      <c r="M66" s="43">
        <v>440.399</v>
      </c>
      <c r="N66" s="42">
        <v>1.72</v>
      </c>
      <c r="Y66" s="43">
        <v>76</v>
      </c>
      <c r="Z66" s="42">
        <v>1.72</v>
      </c>
      <c r="AK66" s="43">
        <v>440.399</v>
      </c>
      <c r="AR66" s="42">
        <v>1.72</v>
      </c>
      <c r="BR66" s="43" t="s">
        <v>293</v>
      </c>
      <c r="BS66" s="42">
        <v>51</v>
      </c>
      <c r="BT66" s="42">
        <v>1.72</v>
      </c>
      <c r="CD66" s="42">
        <v>51</v>
      </c>
      <c r="CE66" s="42">
        <v>1.72</v>
      </c>
      <c r="CF66" s="7"/>
      <c r="CP66" s="9">
        <v>1.4</v>
      </c>
      <c r="CQ66" s="42">
        <v>51</v>
      </c>
      <c r="DA66" s="43" t="s">
        <v>293</v>
      </c>
      <c r="DB66" s="9">
        <v>1.4</v>
      </c>
      <c r="DC66" s="42">
        <v>51</v>
      </c>
      <c r="DD66" s="7"/>
    </row>
    <row r="67" spans="1:108" x14ac:dyDescent="0.2">
      <c r="A67" s="43">
        <v>546.50699999999995</v>
      </c>
      <c r="B67" s="42">
        <v>5.18</v>
      </c>
      <c r="M67" s="43">
        <v>546.50699999999995</v>
      </c>
      <c r="N67" s="42">
        <v>5.18</v>
      </c>
      <c r="Y67" s="43">
        <v>121</v>
      </c>
      <c r="Z67" s="42">
        <v>5.18</v>
      </c>
      <c r="AK67" s="43">
        <v>546.50699999999995</v>
      </c>
      <c r="AR67" s="42">
        <v>5.18</v>
      </c>
      <c r="BR67" s="43" t="s">
        <v>293</v>
      </c>
      <c r="BS67" s="42">
        <v>76</v>
      </c>
      <c r="BT67" s="42">
        <v>5.18</v>
      </c>
      <c r="CD67" s="42">
        <v>76</v>
      </c>
      <c r="CE67" s="42">
        <v>5.18</v>
      </c>
      <c r="CF67" s="7"/>
      <c r="CP67" s="9">
        <v>1.8</v>
      </c>
      <c r="CQ67" s="42">
        <v>76</v>
      </c>
      <c r="DA67" s="43" t="s">
        <v>293</v>
      </c>
      <c r="DB67" s="9">
        <v>1.8</v>
      </c>
      <c r="DC67" s="42">
        <v>76</v>
      </c>
      <c r="DD67" s="7"/>
    </row>
    <row r="68" spans="1:108" x14ac:dyDescent="0.2">
      <c r="A68" s="43">
        <v>446.185</v>
      </c>
      <c r="B68" s="42">
        <v>2.11</v>
      </c>
      <c r="M68" s="43">
        <v>446.185</v>
      </c>
      <c r="N68" s="42">
        <v>2.11</v>
      </c>
      <c r="Y68" s="43">
        <v>81</v>
      </c>
      <c r="Z68" s="42">
        <v>2.11</v>
      </c>
      <c r="AK68" s="43">
        <v>446.185</v>
      </c>
      <c r="AR68" s="42">
        <v>2.11</v>
      </c>
      <c r="BR68" s="43" t="s">
        <v>293</v>
      </c>
      <c r="BS68" s="42">
        <v>54</v>
      </c>
      <c r="BT68" s="42">
        <v>2.11</v>
      </c>
      <c r="CD68" s="42">
        <v>54</v>
      </c>
      <c r="CE68" s="42">
        <v>2.11</v>
      </c>
      <c r="CF68" s="7"/>
      <c r="CP68" s="9">
        <v>1.5</v>
      </c>
      <c r="CQ68" s="42">
        <v>54</v>
      </c>
      <c r="DA68" s="43" t="s">
        <v>293</v>
      </c>
      <c r="DB68" s="9">
        <v>1.5</v>
      </c>
      <c r="DC68" s="42">
        <v>54</v>
      </c>
      <c r="DD68" s="7"/>
    </row>
    <row r="69" spans="1:108" x14ac:dyDescent="0.2">
      <c r="A69" s="43">
        <v>517.05200000000002</v>
      </c>
      <c r="B69" s="42">
        <v>6.44</v>
      </c>
      <c r="M69" s="43">
        <v>517.05200000000002</v>
      </c>
      <c r="N69" s="42">
        <v>6.44</v>
      </c>
      <c r="Y69" s="43">
        <v>102</v>
      </c>
      <c r="Z69" s="42">
        <v>6.44</v>
      </c>
      <c r="AK69" s="43">
        <v>517.05200000000002</v>
      </c>
      <c r="AR69" s="42">
        <v>6.44</v>
      </c>
      <c r="BR69" s="43" t="s">
        <v>293</v>
      </c>
      <c r="BS69" s="42">
        <v>87</v>
      </c>
      <c r="BT69" s="42">
        <v>6.44</v>
      </c>
      <c r="CD69" s="42">
        <v>87</v>
      </c>
      <c r="CE69" s="42">
        <v>6.44</v>
      </c>
      <c r="CF69" s="7"/>
      <c r="CP69" s="9">
        <v>1.95</v>
      </c>
      <c r="CQ69" s="42">
        <v>87</v>
      </c>
      <c r="DA69" s="43" t="s">
        <v>293</v>
      </c>
      <c r="DB69" s="9">
        <v>1.95</v>
      </c>
      <c r="DC69" s="42">
        <v>87</v>
      </c>
      <c r="DD69" s="7"/>
    </row>
    <row r="70" spans="1:108" x14ac:dyDescent="0.2">
      <c r="A70" s="43">
        <v>447.09</v>
      </c>
      <c r="B70" s="42">
        <v>1.77</v>
      </c>
      <c r="M70" s="43">
        <v>447.09</v>
      </c>
      <c r="N70" s="42">
        <v>1.77</v>
      </c>
      <c r="Y70" s="43">
        <v>79</v>
      </c>
      <c r="Z70" s="42">
        <v>1.77</v>
      </c>
      <c r="AK70" s="43">
        <v>447.09</v>
      </c>
      <c r="AR70" s="42">
        <v>1.77</v>
      </c>
      <c r="BR70" s="43" t="s">
        <v>293</v>
      </c>
      <c r="BS70" s="42">
        <v>51</v>
      </c>
      <c r="BT70" s="42">
        <v>1.77</v>
      </c>
      <c r="CD70" s="42">
        <v>51</v>
      </c>
      <c r="CE70" s="42">
        <v>1.77</v>
      </c>
      <c r="CF70" s="7"/>
      <c r="CP70" s="9">
        <v>1.35</v>
      </c>
      <c r="CQ70" s="42">
        <v>51</v>
      </c>
      <c r="DA70" s="43" t="s">
        <v>293</v>
      </c>
      <c r="DB70" s="9">
        <v>1.35</v>
      </c>
      <c r="DC70" s="42">
        <v>51</v>
      </c>
      <c r="DD70" s="7"/>
    </row>
    <row r="71" spans="1:108" x14ac:dyDescent="0.2">
      <c r="A71" s="43">
        <v>511.77300000000002</v>
      </c>
      <c r="B71" s="42">
        <v>4.0999999999999996</v>
      </c>
      <c r="M71" s="43">
        <v>511.77300000000002</v>
      </c>
      <c r="N71" s="42">
        <v>4.0999999999999996</v>
      </c>
      <c r="Y71" s="43">
        <v>107</v>
      </c>
      <c r="Z71" s="42">
        <v>4.0999999999999996</v>
      </c>
      <c r="AK71" s="43">
        <v>511.77300000000002</v>
      </c>
      <c r="AR71" s="42">
        <v>4.0999999999999996</v>
      </c>
      <c r="BR71" s="43" t="s">
        <v>293</v>
      </c>
      <c r="BS71" s="42">
        <v>71</v>
      </c>
      <c r="BT71" s="42">
        <v>4.0999999999999996</v>
      </c>
      <c r="CD71" s="42">
        <v>71</v>
      </c>
      <c r="CE71" s="42">
        <v>4.0999999999999996</v>
      </c>
      <c r="CF71" s="7"/>
      <c r="CP71" s="9">
        <v>1.8</v>
      </c>
      <c r="CQ71" s="42">
        <v>71</v>
      </c>
      <c r="DA71" s="43" t="s">
        <v>293</v>
      </c>
      <c r="DB71" s="9">
        <v>1.8</v>
      </c>
      <c r="DC71" s="42">
        <v>71</v>
      </c>
      <c r="DD71" s="7"/>
    </row>
    <row r="72" spans="1:108" x14ac:dyDescent="0.2">
      <c r="A72" s="43">
        <v>482.36900000000003</v>
      </c>
      <c r="B72" s="42">
        <v>2.58</v>
      </c>
      <c r="M72" s="43">
        <v>482.36900000000003</v>
      </c>
      <c r="N72" s="42">
        <v>2.58</v>
      </c>
      <c r="Y72" s="43">
        <v>97</v>
      </c>
      <c r="Z72" s="42">
        <v>2.58</v>
      </c>
      <c r="AK72" s="43">
        <v>482.36900000000003</v>
      </c>
      <c r="AR72" s="42">
        <v>2.58</v>
      </c>
      <c r="BR72" s="43" t="s">
        <v>293</v>
      </c>
      <c r="BS72" s="42">
        <v>57</v>
      </c>
      <c r="BT72" s="42">
        <v>2.58</v>
      </c>
      <c r="CD72" s="42">
        <v>57</v>
      </c>
      <c r="CE72" s="42">
        <v>2.58</v>
      </c>
      <c r="CF72" s="7"/>
      <c r="CP72" s="9">
        <v>1.65</v>
      </c>
      <c r="CQ72" s="42">
        <v>57</v>
      </c>
      <c r="DA72" s="43" t="s">
        <v>293</v>
      </c>
      <c r="DB72" s="9">
        <v>1.65</v>
      </c>
      <c r="DC72" s="42">
        <v>57</v>
      </c>
      <c r="DD72" s="7"/>
    </row>
    <row r="73" spans="1:108" x14ac:dyDescent="0.2">
      <c r="A73" s="43">
        <v>558.04600000000005</v>
      </c>
      <c r="B73" s="42">
        <v>5.0999999999999996</v>
      </c>
      <c r="M73" s="43">
        <v>558.04600000000005</v>
      </c>
      <c r="N73" s="42">
        <v>5.0999999999999996</v>
      </c>
      <c r="Y73" s="43">
        <v>122</v>
      </c>
      <c r="Z73" s="42">
        <v>5.0999999999999996</v>
      </c>
      <c r="AK73" s="43">
        <v>558.04600000000005</v>
      </c>
      <c r="AR73" s="42">
        <v>5.0999999999999996</v>
      </c>
      <c r="BR73" s="43" t="s">
        <v>293</v>
      </c>
      <c r="BS73" s="42">
        <v>72</v>
      </c>
      <c r="BT73" s="42">
        <v>5.0999999999999996</v>
      </c>
      <c r="CD73" s="42">
        <v>72</v>
      </c>
      <c r="CE73" s="42">
        <v>5.0999999999999996</v>
      </c>
      <c r="CF73" s="7"/>
      <c r="CP73" s="9">
        <v>1.85</v>
      </c>
      <c r="CQ73" s="42">
        <v>72</v>
      </c>
      <c r="DA73" s="43" t="s">
        <v>293</v>
      </c>
      <c r="DB73" s="9">
        <v>1.85</v>
      </c>
      <c r="DC73" s="42">
        <v>72</v>
      </c>
      <c r="DD73" s="7"/>
    </row>
    <row r="74" spans="1:108" x14ac:dyDescent="0.2">
      <c r="A74" s="43">
        <v>472.87900000000002</v>
      </c>
      <c r="B74" s="42">
        <v>4.17</v>
      </c>
      <c r="M74" s="43">
        <v>472.87900000000002</v>
      </c>
      <c r="N74" s="42">
        <v>4.17</v>
      </c>
      <c r="Y74" s="43">
        <v>101</v>
      </c>
      <c r="Z74" s="42">
        <v>4.17</v>
      </c>
      <c r="AK74" s="43">
        <v>472.87900000000002</v>
      </c>
      <c r="AS74" s="42">
        <v>4.17</v>
      </c>
      <c r="BR74" s="43" t="s">
        <v>293</v>
      </c>
      <c r="BS74" s="42">
        <v>73</v>
      </c>
      <c r="BT74" s="42">
        <v>4.17</v>
      </c>
      <c r="CD74" s="42">
        <v>73</v>
      </c>
      <c r="CE74" s="42">
        <v>4.17</v>
      </c>
      <c r="CF74" s="7"/>
      <c r="CP74" s="9">
        <v>1.65</v>
      </c>
      <c r="CQ74" s="42">
        <v>73</v>
      </c>
      <c r="DA74" s="43" t="s">
        <v>293</v>
      </c>
      <c r="DB74" s="9">
        <v>1.65</v>
      </c>
      <c r="DC74" s="42">
        <v>73</v>
      </c>
      <c r="DD74" s="7"/>
    </row>
    <row r="75" spans="1:108" x14ac:dyDescent="0.2">
      <c r="A75" s="43">
        <v>503.58600000000001</v>
      </c>
      <c r="B75" s="42">
        <v>6.64</v>
      </c>
      <c r="M75" s="43">
        <v>503.58600000000001</v>
      </c>
      <c r="N75" s="42">
        <v>6.64</v>
      </c>
      <c r="Y75" s="43">
        <v>107</v>
      </c>
      <c r="Z75" s="42">
        <v>6.64</v>
      </c>
      <c r="AK75" s="43">
        <v>503.58600000000001</v>
      </c>
      <c r="AS75" s="42">
        <v>6.64</v>
      </c>
      <c r="BR75" s="43" t="s">
        <v>293</v>
      </c>
      <c r="BS75" s="42">
        <v>84</v>
      </c>
      <c r="BT75" s="42">
        <v>6.64</v>
      </c>
      <c r="CD75" s="42">
        <v>84</v>
      </c>
      <c r="CE75" s="42">
        <v>6.64</v>
      </c>
      <c r="CF75" s="7"/>
      <c r="CP75" s="9">
        <v>1.75</v>
      </c>
      <c r="CQ75" s="42">
        <v>84</v>
      </c>
      <c r="DA75" s="43" t="s">
        <v>293</v>
      </c>
      <c r="DB75" s="9">
        <v>1.75</v>
      </c>
      <c r="DC75" s="42">
        <v>84</v>
      </c>
      <c r="DD75" s="7"/>
    </row>
    <row r="76" spans="1:108" x14ac:dyDescent="0.2">
      <c r="A76" s="43">
        <v>492.04300000000001</v>
      </c>
      <c r="B76" s="42">
        <v>4.54</v>
      </c>
      <c r="M76" s="43">
        <v>492.04300000000001</v>
      </c>
      <c r="N76" s="42">
        <v>4.54</v>
      </c>
      <c r="Y76" s="43">
        <v>108</v>
      </c>
      <c r="Z76" s="42">
        <v>4.54</v>
      </c>
      <c r="AK76" s="43">
        <v>492.04300000000001</v>
      </c>
      <c r="AS76" s="42">
        <v>4.54</v>
      </c>
      <c r="BR76" s="43" t="s">
        <v>293</v>
      </c>
      <c r="BS76" s="42">
        <v>75</v>
      </c>
      <c r="BT76" s="42">
        <v>4.54</v>
      </c>
      <c r="CD76" s="42">
        <v>75</v>
      </c>
      <c r="CE76" s="42">
        <v>4.54</v>
      </c>
      <c r="CF76" s="7"/>
      <c r="CP76" s="9">
        <v>1.7</v>
      </c>
      <c r="CQ76" s="42">
        <v>75</v>
      </c>
      <c r="DA76" s="43" t="s">
        <v>293</v>
      </c>
      <c r="DB76" s="9">
        <v>1.7</v>
      </c>
      <c r="DC76" s="42">
        <v>75</v>
      </c>
      <c r="DD76" s="7"/>
    </row>
    <row r="77" spans="1:108" x14ac:dyDescent="0.2">
      <c r="A77" s="43">
        <v>532.44200000000001</v>
      </c>
      <c r="B77" s="42">
        <v>5.59</v>
      </c>
      <c r="M77" s="43">
        <v>532.44200000000001</v>
      </c>
      <c r="N77" s="42">
        <v>5.59</v>
      </c>
      <c r="Y77" s="43">
        <v>121</v>
      </c>
      <c r="Z77" s="42">
        <v>5.59</v>
      </c>
      <c r="AK77" s="43">
        <v>532.44200000000001</v>
      </c>
      <c r="AS77" s="42">
        <v>5.59</v>
      </c>
      <c r="BR77" s="43" t="s">
        <v>293</v>
      </c>
      <c r="BS77" s="42">
        <v>86</v>
      </c>
      <c r="BT77" s="42">
        <v>5.59</v>
      </c>
      <c r="CD77" s="42">
        <v>86</v>
      </c>
      <c r="CE77" s="42">
        <v>5.59</v>
      </c>
      <c r="CF77" s="7"/>
      <c r="CP77" s="9">
        <v>1.85</v>
      </c>
      <c r="CQ77" s="42">
        <v>86</v>
      </c>
      <c r="DA77" s="43" t="s">
        <v>293</v>
      </c>
      <c r="DB77" s="9">
        <v>1.85</v>
      </c>
      <c r="DC77" s="42">
        <v>86</v>
      </c>
      <c r="DD77" s="7"/>
    </row>
    <row r="78" spans="1:108" x14ac:dyDescent="0.2">
      <c r="A78" s="43">
        <v>479.92399999999998</v>
      </c>
      <c r="B78" s="42">
        <v>5.39</v>
      </c>
      <c r="M78" s="43">
        <v>479.92399999999998</v>
      </c>
      <c r="N78" s="42">
        <v>5.39</v>
      </c>
      <c r="Y78" s="43">
        <v>106</v>
      </c>
      <c r="Z78" s="42">
        <v>5.39</v>
      </c>
      <c r="AK78" s="43">
        <v>479.92399999999998</v>
      </c>
      <c r="AS78" s="42">
        <v>5.39</v>
      </c>
      <c r="BR78" s="43" t="s">
        <v>293</v>
      </c>
      <c r="BS78" s="42">
        <v>84</v>
      </c>
      <c r="BT78" s="42">
        <v>5.39</v>
      </c>
      <c r="CD78" s="42">
        <v>84</v>
      </c>
      <c r="CE78" s="42">
        <v>5.39</v>
      </c>
      <c r="CF78" s="7"/>
      <c r="CP78" s="9">
        <v>1.75</v>
      </c>
      <c r="CQ78" s="42">
        <v>84</v>
      </c>
      <c r="DA78" s="43" t="s">
        <v>293</v>
      </c>
      <c r="DB78" s="9">
        <v>1.75</v>
      </c>
      <c r="DC78" s="42">
        <v>84</v>
      </c>
      <c r="DD78" s="7"/>
    </row>
    <row r="79" spans="1:108" x14ac:dyDescent="0.2">
      <c r="A79" s="43">
        <v>440.97699999999998</v>
      </c>
      <c r="B79" s="42">
        <v>2.44</v>
      </c>
      <c r="M79" s="43">
        <v>440.97699999999998</v>
      </c>
      <c r="N79" s="42">
        <v>2.44</v>
      </c>
      <c r="Y79" s="43">
        <v>76</v>
      </c>
      <c r="Z79" s="42">
        <v>2.44</v>
      </c>
      <c r="AK79" s="43">
        <v>440.97699999999998</v>
      </c>
      <c r="AS79" s="42">
        <v>2.44</v>
      </c>
      <c r="BR79" s="43" t="s">
        <v>293</v>
      </c>
      <c r="BS79" s="42">
        <v>62</v>
      </c>
      <c r="BT79" s="42">
        <v>2.44</v>
      </c>
      <c r="CD79" s="42">
        <v>62</v>
      </c>
      <c r="CE79" s="42">
        <v>2.44</v>
      </c>
      <c r="CF79" s="7"/>
      <c r="CP79" s="9">
        <v>1.45</v>
      </c>
      <c r="CQ79" s="42">
        <v>62</v>
      </c>
      <c r="DA79" s="43" t="s">
        <v>293</v>
      </c>
      <c r="DB79" s="9">
        <v>1.45</v>
      </c>
      <c r="DC79" s="42">
        <v>62</v>
      </c>
      <c r="DD79" s="7"/>
    </row>
    <row r="80" spans="1:108" x14ac:dyDescent="0.2">
      <c r="A80" s="43">
        <v>467.78699999999998</v>
      </c>
      <c r="B80" s="42">
        <v>4.1100000000000003</v>
      </c>
      <c r="M80" s="43">
        <v>467.78699999999998</v>
      </c>
      <c r="N80" s="42">
        <v>4.1100000000000003</v>
      </c>
      <c r="Y80" s="43">
        <v>97</v>
      </c>
      <c r="Z80" s="42">
        <v>4.1100000000000003</v>
      </c>
      <c r="AK80" s="43">
        <v>467.78699999999998</v>
      </c>
      <c r="AS80" s="42">
        <v>4.1100000000000003</v>
      </c>
      <c r="BR80" s="43" t="s">
        <v>293</v>
      </c>
      <c r="BS80" s="42">
        <v>76</v>
      </c>
      <c r="BT80" s="42">
        <v>4.1100000000000003</v>
      </c>
      <c r="CD80" s="42">
        <v>76</v>
      </c>
      <c r="CE80" s="42">
        <v>4.1100000000000003</v>
      </c>
      <c r="CF80" s="7"/>
      <c r="CP80" s="9">
        <v>1.8</v>
      </c>
      <c r="CQ80" s="42">
        <v>76</v>
      </c>
      <c r="DA80" s="43" t="s">
        <v>293</v>
      </c>
      <c r="DB80" s="9">
        <v>1.8</v>
      </c>
      <c r="DC80" s="42">
        <v>76</v>
      </c>
      <c r="DD80" s="7"/>
    </row>
    <row r="81" spans="1:108" x14ac:dyDescent="0.2">
      <c r="A81" s="43">
        <v>441.22500000000002</v>
      </c>
      <c r="B81" s="42">
        <v>2.63</v>
      </c>
      <c r="M81" s="43">
        <v>441.22500000000002</v>
      </c>
      <c r="N81" s="42">
        <v>2.63</v>
      </c>
      <c r="Y81" s="43">
        <v>84</v>
      </c>
      <c r="Z81" s="42">
        <v>2.63</v>
      </c>
      <c r="AK81" s="43">
        <v>441.22500000000002</v>
      </c>
      <c r="AS81" s="42">
        <v>2.63</v>
      </c>
      <c r="BR81" s="43" t="s">
        <v>293</v>
      </c>
      <c r="BS81" s="42">
        <v>59</v>
      </c>
      <c r="BT81" s="42">
        <v>2.63</v>
      </c>
      <c r="CD81" s="42">
        <v>59</v>
      </c>
      <c r="CE81" s="42">
        <v>2.63</v>
      </c>
      <c r="CF81" s="7"/>
      <c r="CP81" s="9">
        <v>1.55</v>
      </c>
      <c r="CQ81" s="42">
        <v>59</v>
      </c>
      <c r="DA81" s="43" t="s">
        <v>293</v>
      </c>
      <c r="DB81" s="9">
        <v>1.55</v>
      </c>
      <c r="DC81" s="42">
        <v>59</v>
      </c>
      <c r="DD81" s="7"/>
    </row>
    <row r="82" spans="1:108" x14ac:dyDescent="0.2">
      <c r="A82" s="43">
        <v>511.84800000000001</v>
      </c>
      <c r="B82" s="42">
        <v>5.19</v>
      </c>
      <c r="M82" s="43">
        <v>511.84800000000001</v>
      </c>
      <c r="N82" s="42">
        <v>5.19</v>
      </c>
      <c r="Y82" s="43">
        <v>115</v>
      </c>
      <c r="Z82" s="42">
        <v>5.19</v>
      </c>
      <c r="AK82" s="43">
        <v>511.84800000000001</v>
      </c>
      <c r="AS82" s="42">
        <v>5.19</v>
      </c>
      <c r="BR82" s="43" t="s">
        <v>293</v>
      </c>
      <c r="BS82" s="42">
        <v>77</v>
      </c>
      <c r="BT82" s="42">
        <v>5.19</v>
      </c>
      <c r="CD82" s="42">
        <v>77</v>
      </c>
      <c r="CE82" s="42">
        <v>5.19</v>
      </c>
      <c r="CF82" s="7"/>
      <c r="CP82" s="9">
        <v>1.85</v>
      </c>
      <c r="CQ82" s="42">
        <v>77</v>
      </c>
      <c r="DA82" s="43" t="s">
        <v>293</v>
      </c>
      <c r="DB82" s="9">
        <v>1.85</v>
      </c>
      <c r="DC82" s="42">
        <v>77</v>
      </c>
      <c r="DD82" s="7"/>
    </row>
    <row r="83" spans="1:108" x14ac:dyDescent="0.2">
      <c r="A83" s="43">
        <v>559.79399999999998</v>
      </c>
      <c r="B83" s="46">
        <v>7.34</v>
      </c>
      <c r="M83" s="43">
        <v>559.79399999999998</v>
      </c>
      <c r="N83" s="46">
        <v>7.34</v>
      </c>
      <c r="Y83" s="43">
        <v>118</v>
      </c>
      <c r="Z83" s="46">
        <v>7.34</v>
      </c>
      <c r="AK83" s="43">
        <v>559.79399999999998</v>
      </c>
      <c r="AT83" s="46">
        <v>7.34</v>
      </c>
      <c r="BR83" s="43" t="s">
        <v>293</v>
      </c>
      <c r="BS83" s="46">
        <v>85</v>
      </c>
      <c r="BT83" s="46">
        <v>7.34</v>
      </c>
      <c r="CD83" s="46">
        <v>85</v>
      </c>
      <c r="CE83" s="46">
        <v>7.34</v>
      </c>
      <c r="CF83" s="7"/>
      <c r="CP83" s="9">
        <v>2.2000000000000002</v>
      </c>
      <c r="CQ83" s="46">
        <v>85</v>
      </c>
      <c r="DA83" s="43" t="s">
        <v>293</v>
      </c>
      <c r="DB83" s="9">
        <v>2.2000000000000002</v>
      </c>
      <c r="DC83" s="46">
        <v>85</v>
      </c>
      <c r="DD83" s="7"/>
    </row>
    <row r="84" spans="1:108" x14ac:dyDescent="0.2">
      <c r="A84" s="43">
        <v>497.26600000000002</v>
      </c>
      <c r="B84" s="46">
        <v>6.83</v>
      </c>
      <c r="M84" s="43">
        <v>497.26600000000002</v>
      </c>
      <c r="N84" s="46">
        <v>6.83</v>
      </c>
      <c r="Y84" s="43">
        <v>108</v>
      </c>
      <c r="Z84" s="46">
        <v>6.83</v>
      </c>
      <c r="AK84" s="43">
        <v>497.26600000000002</v>
      </c>
      <c r="AT84" s="46">
        <v>6.83</v>
      </c>
      <c r="BR84" s="43" t="s">
        <v>293</v>
      </c>
      <c r="BS84" s="46">
        <v>84</v>
      </c>
      <c r="BT84" s="46">
        <v>6.83</v>
      </c>
      <c r="CD84" s="46">
        <v>84</v>
      </c>
      <c r="CE84" s="46">
        <v>6.83</v>
      </c>
      <c r="CF84" s="7"/>
      <c r="CP84" s="9">
        <v>2.0499999999999998</v>
      </c>
      <c r="CQ84" s="46">
        <v>84</v>
      </c>
      <c r="DA84" s="43" t="s">
        <v>293</v>
      </c>
      <c r="DB84" s="9">
        <v>2.0499999999999998</v>
      </c>
      <c r="DC84" s="46">
        <v>84</v>
      </c>
      <c r="DD84" s="7"/>
    </row>
    <row r="85" spans="1:108" x14ac:dyDescent="0.2">
      <c r="A85" s="43">
        <v>596.25099999999998</v>
      </c>
      <c r="B85" s="46">
        <v>4.5999999999999996</v>
      </c>
      <c r="M85" s="43">
        <v>596.25099999999998</v>
      </c>
      <c r="N85" s="46">
        <v>4.5999999999999996</v>
      </c>
      <c r="Y85" s="43">
        <v>123</v>
      </c>
      <c r="Z85" s="46">
        <v>4.5999999999999996</v>
      </c>
      <c r="AK85" s="43">
        <v>596.25099999999998</v>
      </c>
      <c r="AT85" s="46">
        <v>4.5999999999999996</v>
      </c>
      <c r="BR85" s="43" t="s">
        <v>293</v>
      </c>
      <c r="BS85" s="46">
        <v>75</v>
      </c>
      <c r="BT85" s="46">
        <v>4.5999999999999996</v>
      </c>
      <c r="CD85" s="46">
        <v>75</v>
      </c>
      <c r="CE85" s="46">
        <v>4.5999999999999996</v>
      </c>
      <c r="CF85" s="7"/>
      <c r="CP85" s="9">
        <v>1.75</v>
      </c>
      <c r="CQ85" s="46">
        <v>75</v>
      </c>
      <c r="DA85" s="43" t="s">
        <v>293</v>
      </c>
      <c r="DB85" s="9">
        <v>1.75</v>
      </c>
      <c r="DC85" s="46">
        <v>75</v>
      </c>
      <c r="DD85" s="7"/>
    </row>
    <row r="86" spans="1:108" x14ac:dyDescent="0.2">
      <c r="A86" s="43">
        <v>524.12099999999998</v>
      </c>
      <c r="B86" s="46">
        <v>8.3000000000000007</v>
      </c>
      <c r="M86" s="43">
        <v>524.12099999999998</v>
      </c>
      <c r="N86" s="46">
        <v>8.3000000000000007</v>
      </c>
      <c r="Y86" s="43">
        <v>115</v>
      </c>
      <c r="Z86" s="46">
        <v>8.3000000000000007</v>
      </c>
      <c r="AK86" s="43">
        <v>524.12099999999998</v>
      </c>
      <c r="AT86" s="46">
        <v>8.3000000000000007</v>
      </c>
      <c r="BR86" s="43" t="s">
        <v>293</v>
      </c>
      <c r="BS86" s="46">
        <v>89</v>
      </c>
      <c r="BT86" s="46">
        <v>8.3000000000000007</v>
      </c>
      <c r="CD86" s="46">
        <v>89</v>
      </c>
      <c r="CE86" s="46">
        <v>8.3000000000000007</v>
      </c>
      <c r="CF86" s="7"/>
      <c r="CP86" s="9">
        <v>2</v>
      </c>
      <c r="CQ86" s="46">
        <v>89</v>
      </c>
      <c r="DA86" s="43" t="s">
        <v>293</v>
      </c>
      <c r="DB86" s="9">
        <v>2</v>
      </c>
      <c r="DC86" s="46">
        <v>89</v>
      </c>
      <c r="DD86" s="7"/>
    </row>
    <row r="87" spans="1:108" x14ac:dyDescent="0.2">
      <c r="A87" s="43">
        <v>537.66800000000001</v>
      </c>
      <c r="B87" s="46">
        <v>4.5999999999999996</v>
      </c>
      <c r="M87" s="43">
        <v>537.66800000000001</v>
      </c>
      <c r="N87" s="46">
        <v>4.5999999999999996</v>
      </c>
      <c r="Y87" s="43">
        <v>117</v>
      </c>
      <c r="Z87" s="46">
        <v>4.5999999999999996</v>
      </c>
      <c r="AK87" s="43">
        <v>537.66800000000001</v>
      </c>
      <c r="AT87" s="46">
        <v>4.5999999999999996</v>
      </c>
      <c r="BR87" s="43" t="s">
        <v>293</v>
      </c>
      <c r="BS87" s="46">
        <v>74</v>
      </c>
      <c r="BT87" s="46">
        <v>4.5999999999999996</v>
      </c>
      <c r="CD87" s="46">
        <v>74</v>
      </c>
      <c r="CE87" s="46">
        <v>4.5999999999999996</v>
      </c>
      <c r="CF87" s="7"/>
      <c r="CP87" s="9">
        <v>1.9</v>
      </c>
      <c r="CQ87" s="46">
        <v>74</v>
      </c>
      <c r="DA87" s="43" t="s">
        <v>293</v>
      </c>
      <c r="DB87" s="9">
        <v>1.9</v>
      </c>
      <c r="DC87" s="46">
        <v>74</v>
      </c>
      <c r="DD87" s="7"/>
    </row>
    <row r="88" spans="1:108" x14ac:dyDescent="0.2">
      <c r="A88" s="43"/>
      <c r="B88" s="46">
        <v>6.46</v>
      </c>
      <c r="M88" s="43"/>
      <c r="N88" s="46">
        <v>6.46</v>
      </c>
      <c r="Y88" s="43"/>
      <c r="Z88" s="46">
        <v>6.46</v>
      </c>
      <c r="AK88" s="43"/>
      <c r="AT88" s="46">
        <v>6.46</v>
      </c>
      <c r="BR88" s="43" t="s">
        <v>293</v>
      </c>
      <c r="BS88" s="46">
        <v>83</v>
      </c>
      <c r="BT88" s="46">
        <v>6.46</v>
      </c>
      <c r="CD88" s="46">
        <v>83</v>
      </c>
      <c r="CE88" s="46">
        <v>6.46</v>
      </c>
      <c r="CF88" s="7"/>
      <c r="CP88" s="9">
        <v>2</v>
      </c>
      <c r="CQ88" s="46">
        <v>83</v>
      </c>
      <c r="DA88" s="43" t="s">
        <v>293</v>
      </c>
      <c r="DB88" s="9">
        <v>2</v>
      </c>
      <c r="DC88" s="46">
        <v>83</v>
      </c>
      <c r="DD88" s="7"/>
    </row>
    <row r="89" spans="1:108" x14ac:dyDescent="0.2">
      <c r="A89" s="43">
        <v>475.87299999999999</v>
      </c>
      <c r="B89" s="46">
        <v>4.99</v>
      </c>
      <c r="M89" s="43">
        <v>475.87299999999999</v>
      </c>
      <c r="N89" s="46">
        <v>4.99</v>
      </c>
      <c r="Y89" s="43">
        <v>97</v>
      </c>
      <c r="Z89" s="46">
        <v>4.99</v>
      </c>
      <c r="AK89" s="43">
        <v>475.87299999999999</v>
      </c>
      <c r="AT89" s="46">
        <v>4.99</v>
      </c>
      <c r="BR89" s="43" t="s">
        <v>293</v>
      </c>
      <c r="BS89" s="46">
        <v>78</v>
      </c>
      <c r="BT89" s="46">
        <v>4.99</v>
      </c>
      <c r="CD89" s="46">
        <v>78</v>
      </c>
      <c r="CE89" s="46">
        <v>4.99</v>
      </c>
      <c r="CF89" s="7"/>
      <c r="CP89" s="9">
        <v>1.9</v>
      </c>
      <c r="CQ89" s="46">
        <v>78</v>
      </c>
      <c r="DA89" s="43" t="s">
        <v>293</v>
      </c>
      <c r="DB89" s="9">
        <v>1.9</v>
      </c>
      <c r="DC89" s="46">
        <v>78</v>
      </c>
      <c r="DD89" s="7"/>
    </row>
    <row r="90" spans="1:108" x14ac:dyDescent="0.2">
      <c r="A90" s="43">
        <v>532.07100000000003</v>
      </c>
      <c r="B90" s="46">
        <v>6</v>
      </c>
      <c r="M90" s="43">
        <v>532.07100000000003</v>
      </c>
      <c r="N90" s="46">
        <v>6</v>
      </c>
      <c r="Y90" s="43">
        <v>111</v>
      </c>
      <c r="Z90" s="46">
        <v>6</v>
      </c>
      <c r="AK90" s="43">
        <v>532.07100000000003</v>
      </c>
      <c r="AT90" s="46">
        <v>6</v>
      </c>
      <c r="BR90" s="43" t="s">
        <v>293</v>
      </c>
      <c r="BS90" s="46">
        <v>79</v>
      </c>
      <c r="BT90" s="46">
        <v>6</v>
      </c>
      <c r="CD90" s="46">
        <v>79</v>
      </c>
      <c r="CE90" s="46">
        <v>6</v>
      </c>
      <c r="CF90" s="7"/>
      <c r="CP90" s="9">
        <v>1.85</v>
      </c>
      <c r="CQ90" s="46">
        <v>79</v>
      </c>
      <c r="DA90" s="43" t="s">
        <v>293</v>
      </c>
      <c r="DB90" s="9">
        <v>1.85</v>
      </c>
      <c r="DC90" s="46">
        <v>79</v>
      </c>
      <c r="DD90" s="7"/>
    </row>
    <row r="91" spans="1:108" x14ac:dyDescent="0.2">
      <c r="A91" s="43"/>
      <c r="B91" s="46">
        <v>5.18</v>
      </c>
      <c r="M91" s="43"/>
      <c r="N91" s="46">
        <v>5.18</v>
      </c>
      <c r="Y91" s="43"/>
      <c r="Z91" s="46">
        <v>5.18</v>
      </c>
      <c r="AK91" s="43"/>
      <c r="AT91" s="46">
        <v>5.18</v>
      </c>
      <c r="BR91" s="43" t="s">
        <v>293</v>
      </c>
      <c r="BS91" s="46">
        <v>76</v>
      </c>
      <c r="BT91" s="46">
        <v>5.18</v>
      </c>
      <c r="CD91" s="46">
        <v>76</v>
      </c>
      <c r="CE91" s="46">
        <v>5.18</v>
      </c>
      <c r="CF91" s="7"/>
      <c r="CP91" s="9">
        <v>1.9</v>
      </c>
      <c r="CQ91" s="46">
        <v>76</v>
      </c>
      <c r="DA91" s="43" t="s">
        <v>293</v>
      </c>
      <c r="DB91" s="9">
        <v>1.9</v>
      </c>
      <c r="DC91" s="46">
        <v>76</v>
      </c>
      <c r="DD91" s="7"/>
    </row>
    <row r="92" spans="1:108" x14ac:dyDescent="0.2">
      <c r="A92" s="43"/>
      <c r="B92" s="46">
        <v>5.98</v>
      </c>
      <c r="M92" s="43"/>
      <c r="N92" s="46">
        <v>5.98</v>
      </c>
      <c r="Y92" s="43"/>
      <c r="Z92" s="46">
        <v>5.98</v>
      </c>
      <c r="AK92" s="43"/>
      <c r="AT92" s="46">
        <v>5.98</v>
      </c>
      <c r="BR92" s="43" t="s">
        <v>293</v>
      </c>
      <c r="BS92" s="46">
        <v>82</v>
      </c>
      <c r="BT92" s="46">
        <v>5.98</v>
      </c>
      <c r="CD92" s="46">
        <v>82</v>
      </c>
      <c r="CE92" s="46">
        <v>5.98</v>
      </c>
      <c r="CF92" s="7"/>
      <c r="CP92" s="9">
        <v>1.9</v>
      </c>
      <c r="CQ92" s="46">
        <v>82</v>
      </c>
      <c r="DA92" s="43" t="s">
        <v>293</v>
      </c>
      <c r="DB92" s="9">
        <v>1.9</v>
      </c>
      <c r="DC92" s="46">
        <v>82</v>
      </c>
      <c r="DD92" s="7"/>
    </row>
    <row r="93" spans="1:108" x14ac:dyDescent="0.2">
      <c r="A93" s="43">
        <v>528.57500000000005</v>
      </c>
      <c r="B93" s="14">
        <v>3.46</v>
      </c>
      <c r="M93" s="43">
        <v>528.57500000000005</v>
      </c>
      <c r="N93" s="14">
        <v>3.46</v>
      </c>
      <c r="Y93" s="43">
        <v>115</v>
      </c>
      <c r="Z93" s="14">
        <v>3.46</v>
      </c>
      <c r="AK93" s="43">
        <v>528.57500000000005</v>
      </c>
      <c r="AU93" s="14">
        <v>3.46</v>
      </c>
      <c r="BR93" s="43" t="s">
        <v>293</v>
      </c>
      <c r="BS93" s="14">
        <v>68</v>
      </c>
      <c r="BT93" s="14">
        <v>3.46</v>
      </c>
      <c r="CD93" s="14">
        <v>68</v>
      </c>
      <c r="CE93" s="14">
        <v>3.46</v>
      </c>
      <c r="CF93" s="7"/>
      <c r="CP93" s="9">
        <v>1.75</v>
      </c>
      <c r="CQ93" s="14">
        <v>68</v>
      </c>
      <c r="DA93" s="43" t="s">
        <v>293</v>
      </c>
      <c r="DB93" s="9">
        <v>1.75</v>
      </c>
      <c r="DC93" s="14">
        <v>68</v>
      </c>
      <c r="DD93" s="7"/>
    </row>
    <row r="94" spans="1:108" x14ac:dyDescent="0.2">
      <c r="A94" s="43">
        <v>509.21300000000002</v>
      </c>
      <c r="B94" s="14">
        <v>3.73</v>
      </c>
      <c r="M94" s="43">
        <v>509.21300000000002</v>
      </c>
      <c r="N94" s="14">
        <v>3.73</v>
      </c>
      <c r="Y94" s="43">
        <v>108</v>
      </c>
      <c r="Z94" s="14">
        <v>3.73</v>
      </c>
      <c r="AK94" s="43">
        <v>509.21300000000002</v>
      </c>
      <c r="AU94" s="14">
        <v>3.73</v>
      </c>
      <c r="BR94" s="43" t="s">
        <v>293</v>
      </c>
      <c r="BS94" s="14">
        <v>69</v>
      </c>
      <c r="BT94" s="14">
        <v>3.73</v>
      </c>
      <c r="CD94" s="14">
        <v>69</v>
      </c>
      <c r="CE94" s="14">
        <v>3.73</v>
      </c>
      <c r="CF94" s="7"/>
      <c r="CP94" s="9">
        <v>1.8</v>
      </c>
      <c r="CQ94" s="14">
        <v>69</v>
      </c>
      <c r="DA94" s="43" t="s">
        <v>293</v>
      </c>
      <c r="DB94" s="9">
        <v>1.8</v>
      </c>
      <c r="DC94" s="14">
        <v>69</v>
      </c>
      <c r="DD94" s="7"/>
    </row>
    <row r="95" spans="1:108" x14ac:dyDescent="0.2">
      <c r="A95" s="43">
        <v>536.40700000000004</v>
      </c>
      <c r="B95" s="14">
        <v>4.17</v>
      </c>
      <c r="M95" s="43">
        <v>536.40700000000004</v>
      </c>
      <c r="N95" s="14">
        <v>4.17</v>
      </c>
      <c r="Y95" s="43">
        <v>112</v>
      </c>
      <c r="Z95" s="14">
        <v>4.17</v>
      </c>
      <c r="AK95" s="43">
        <v>536.40700000000004</v>
      </c>
      <c r="AU95" s="14">
        <v>4.17</v>
      </c>
      <c r="BR95" s="43" t="s">
        <v>293</v>
      </c>
      <c r="BS95" s="14">
        <v>77</v>
      </c>
      <c r="BT95" s="14">
        <v>4.17</v>
      </c>
      <c r="CD95" s="14">
        <v>77</v>
      </c>
      <c r="CE95" s="14">
        <v>4.17</v>
      </c>
      <c r="CF95" s="7"/>
      <c r="CP95" s="9">
        <v>1.8</v>
      </c>
      <c r="CQ95" s="14">
        <v>77</v>
      </c>
      <c r="DA95" s="43" t="s">
        <v>293</v>
      </c>
      <c r="DB95" s="9">
        <v>1.8</v>
      </c>
      <c r="DC95" s="14">
        <v>77</v>
      </c>
      <c r="DD95" s="7"/>
    </row>
    <row r="96" spans="1:108" x14ac:dyDescent="0.2">
      <c r="A96" s="43">
        <v>660.15200000000004</v>
      </c>
      <c r="B96" s="42">
        <v>4.3</v>
      </c>
      <c r="M96" s="43">
        <v>660.15200000000004</v>
      </c>
      <c r="O96" s="42">
        <v>4.3</v>
      </c>
      <c r="Y96" s="43">
        <v>152</v>
      </c>
      <c r="AA96" s="42">
        <v>4.3</v>
      </c>
      <c r="AK96" s="43">
        <v>369.48200000000003</v>
      </c>
      <c r="AV96" s="9">
        <v>1.26</v>
      </c>
      <c r="BR96" s="43" t="s">
        <v>294</v>
      </c>
      <c r="BS96" s="42">
        <v>76</v>
      </c>
      <c r="BT96" s="42">
        <v>4.3</v>
      </c>
      <c r="CD96" s="42">
        <v>76</v>
      </c>
      <c r="CE96" s="7"/>
      <c r="CF96" s="42">
        <v>4.3</v>
      </c>
      <c r="CP96" s="9">
        <v>2</v>
      </c>
      <c r="CQ96" s="42">
        <v>76</v>
      </c>
      <c r="DA96" s="43" t="s">
        <v>294</v>
      </c>
      <c r="DB96" s="9">
        <v>2</v>
      </c>
      <c r="DC96" s="7"/>
      <c r="DD96" s="42">
        <v>76</v>
      </c>
    </row>
    <row r="97" spans="1:108" x14ac:dyDescent="0.2">
      <c r="A97" s="43"/>
      <c r="B97" s="42">
        <v>7.26</v>
      </c>
      <c r="M97" s="43"/>
      <c r="O97" s="42">
        <v>7.26</v>
      </c>
      <c r="Y97" s="43"/>
      <c r="AA97" s="42">
        <v>7.26</v>
      </c>
      <c r="AK97" s="43">
        <v>373.46100000000001</v>
      </c>
      <c r="AV97" s="9">
        <v>0.82</v>
      </c>
      <c r="BR97" s="43" t="s">
        <v>294</v>
      </c>
      <c r="BS97" s="42">
        <v>83</v>
      </c>
      <c r="BT97" s="42">
        <v>7.26</v>
      </c>
      <c r="CD97" s="42">
        <v>83</v>
      </c>
      <c r="CE97" s="7"/>
      <c r="CF97" s="42">
        <v>7.26</v>
      </c>
      <c r="CP97" s="9">
        <v>2.2000000000000002</v>
      </c>
      <c r="CQ97" s="42">
        <v>83</v>
      </c>
      <c r="DA97" s="43" t="s">
        <v>294</v>
      </c>
      <c r="DB97" s="9">
        <v>2.2000000000000002</v>
      </c>
      <c r="DC97" s="7"/>
      <c r="DD97" s="42">
        <v>83</v>
      </c>
    </row>
    <row r="98" spans="1:108" x14ac:dyDescent="0.2">
      <c r="A98" s="43">
        <v>650.15599999999995</v>
      </c>
      <c r="B98" s="42">
        <v>7</v>
      </c>
      <c r="M98" s="43">
        <v>650.15599999999995</v>
      </c>
      <c r="O98" s="42">
        <v>7</v>
      </c>
      <c r="Y98" s="43">
        <v>165</v>
      </c>
      <c r="AA98" s="42">
        <v>7</v>
      </c>
      <c r="AK98" s="43">
        <v>419.71899999999999</v>
      </c>
      <c r="AV98" s="9">
        <v>2.2999999999999998</v>
      </c>
      <c r="BR98" s="43" t="s">
        <v>294</v>
      </c>
      <c r="BS98" s="42">
        <v>91</v>
      </c>
      <c r="BT98" s="42">
        <v>7</v>
      </c>
      <c r="CD98" s="42">
        <v>91</v>
      </c>
      <c r="CE98" s="7"/>
      <c r="CF98" s="42">
        <v>7</v>
      </c>
      <c r="CP98" s="9">
        <v>2.25</v>
      </c>
      <c r="CQ98" s="42">
        <v>91</v>
      </c>
      <c r="DA98" s="43" t="s">
        <v>294</v>
      </c>
      <c r="DB98" s="9">
        <v>2.25</v>
      </c>
      <c r="DC98" s="7"/>
      <c r="DD98" s="42">
        <v>91</v>
      </c>
    </row>
    <row r="99" spans="1:108" x14ac:dyDescent="0.2">
      <c r="A99" s="43">
        <v>597.12199999999996</v>
      </c>
      <c r="B99" s="42">
        <v>5.17</v>
      </c>
      <c r="M99" s="43">
        <v>597.12199999999996</v>
      </c>
      <c r="O99" s="42">
        <v>5.17</v>
      </c>
      <c r="Y99" s="43">
        <v>146</v>
      </c>
      <c r="AA99" s="42">
        <v>5.17</v>
      </c>
      <c r="AK99" s="43">
        <v>412.63900000000001</v>
      </c>
      <c r="AV99" s="9">
        <v>2.97</v>
      </c>
      <c r="BR99" s="43" t="s">
        <v>294</v>
      </c>
      <c r="BS99" s="42">
        <v>79</v>
      </c>
      <c r="BT99" s="42">
        <v>5.17</v>
      </c>
      <c r="CD99" s="42">
        <v>79</v>
      </c>
      <c r="CE99" s="7"/>
      <c r="CF99" s="42">
        <v>5.17</v>
      </c>
      <c r="CP99" s="9">
        <v>2</v>
      </c>
      <c r="CQ99" s="42">
        <v>79</v>
      </c>
      <c r="DA99" s="43" t="s">
        <v>294</v>
      </c>
      <c r="DB99" s="9">
        <v>2</v>
      </c>
      <c r="DC99" s="7"/>
      <c r="DD99" s="42">
        <v>79</v>
      </c>
    </row>
    <row r="100" spans="1:108" x14ac:dyDescent="0.2">
      <c r="A100" s="43"/>
      <c r="B100" s="42">
        <v>6.04</v>
      </c>
      <c r="M100" s="43"/>
      <c r="O100" s="42">
        <v>6.04</v>
      </c>
      <c r="Y100" s="43"/>
      <c r="AA100" s="42">
        <v>6.04</v>
      </c>
      <c r="AK100" s="43">
        <v>348.57799999999997</v>
      </c>
      <c r="AV100" s="9">
        <v>3.18</v>
      </c>
      <c r="BR100" s="43" t="s">
        <v>294</v>
      </c>
      <c r="BS100" s="42">
        <v>84</v>
      </c>
      <c r="BT100" s="42">
        <v>6.04</v>
      </c>
      <c r="CD100" s="42">
        <v>84</v>
      </c>
      <c r="CE100" s="7"/>
      <c r="CF100" s="42">
        <v>6.04</v>
      </c>
      <c r="CP100" s="9">
        <v>2.25</v>
      </c>
      <c r="CQ100" s="42">
        <v>84</v>
      </c>
      <c r="DA100" s="43" t="s">
        <v>294</v>
      </c>
      <c r="DB100" s="9">
        <v>2.25</v>
      </c>
      <c r="DC100" s="7"/>
      <c r="DD100" s="42">
        <v>84</v>
      </c>
    </row>
    <row r="101" spans="1:108" x14ac:dyDescent="0.2">
      <c r="A101" s="43">
        <v>652.66800000000001</v>
      </c>
      <c r="B101" s="42">
        <v>5.81</v>
      </c>
      <c r="M101" s="43">
        <v>652.66800000000001</v>
      </c>
      <c r="O101" s="42">
        <v>5.81</v>
      </c>
      <c r="Y101" s="43">
        <v>157</v>
      </c>
      <c r="AA101" s="42">
        <v>5.81</v>
      </c>
      <c r="AK101" s="43">
        <v>342.18</v>
      </c>
      <c r="AV101" s="9">
        <v>0.88</v>
      </c>
      <c r="BR101" s="43" t="s">
        <v>294</v>
      </c>
      <c r="BS101" s="42">
        <v>83</v>
      </c>
      <c r="BT101" s="42">
        <v>5.81</v>
      </c>
      <c r="CD101" s="42">
        <v>83</v>
      </c>
      <c r="CE101" s="7"/>
      <c r="CF101" s="42">
        <v>5.81</v>
      </c>
      <c r="CP101" s="9">
        <v>2.2000000000000002</v>
      </c>
      <c r="CQ101" s="42">
        <v>83</v>
      </c>
      <c r="DA101" s="43" t="s">
        <v>294</v>
      </c>
      <c r="DB101" s="9">
        <v>2.2000000000000002</v>
      </c>
      <c r="DC101" s="7"/>
      <c r="DD101" s="42">
        <v>83</v>
      </c>
    </row>
    <row r="102" spans="1:108" x14ac:dyDescent="0.2">
      <c r="A102" s="43">
        <v>630.91</v>
      </c>
      <c r="B102" s="16">
        <v>5.16</v>
      </c>
      <c r="M102" s="43">
        <v>630.91</v>
      </c>
      <c r="O102" s="16">
        <v>5.16</v>
      </c>
      <c r="Y102" s="43">
        <v>153</v>
      </c>
      <c r="AA102" s="16">
        <v>5.16</v>
      </c>
      <c r="AK102" s="43">
        <v>383.89</v>
      </c>
      <c r="AV102" s="9">
        <v>1.4</v>
      </c>
      <c r="BR102" s="43" t="s">
        <v>294</v>
      </c>
      <c r="BS102" s="16">
        <v>75</v>
      </c>
      <c r="BT102" s="16">
        <v>5.16</v>
      </c>
      <c r="CD102" s="16">
        <v>75</v>
      </c>
      <c r="CE102" s="7"/>
      <c r="CF102" s="16">
        <v>5.16</v>
      </c>
      <c r="CP102" s="9">
        <v>2.25</v>
      </c>
      <c r="CQ102" s="16">
        <v>75</v>
      </c>
      <c r="DA102" s="43" t="s">
        <v>294</v>
      </c>
      <c r="DB102" s="9">
        <v>2.25</v>
      </c>
      <c r="DC102" s="7"/>
      <c r="DD102" s="16">
        <v>75</v>
      </c>
    </row>
    <row r="103" spans="1:108" x14ac:dyDescent="0.2">
      <c r="A103" s="43">
        <v>578.62900000000002</v>
      </c>
      <c r="B103" s="16">
        <v>4.76</v>
      </c>
      <c r="M103" s="43">
        <v>578.62900000000002</v>
      </c>
      <c r="O103" s="16">
        <v>4.76</v>
      </c>
      <c r="Y103" s="43">
        <v>128</v>
      </c>
      <c r="AA103" s="16">
        <v>4.76</v>
      </c>
      <c r="AK103" s="43">
        <v>403.642</v>
      </c>
      <c r="AV103" s="9">
        <v>1.1200000000000001</v>
      </c>
      <c r="BR103" s="43" t="s">
        <v>294</v>
      </c>
      <c r="BS103" s="16">
        <v>77</v>
      </c>
      <c r="BT103" s="16">
        <v>4.76</v>
      </c>
      <c r="CD103" s="16">
        <v>77</v>
      </c>
      <c r="CE103" s="7"/>
      <c r="CF103" s="16">
        <v>4.76</v>
      </c>
      <c r="CP103" s="9">
        <v>2</v>
      </c>
      <c r="CQ103" s="16">
        <v>77</v>
      </c>
      <c r="DA103" s="43" t="s">
        <v>294</v>
      </c>
      <c r="DB103" s="9">
        <v>2</v>
      </c>
      <c r="DC103" s="7"/>
      <c r="DD103" s="16">
        <v>77</v>
      </c>
    </row>
    <row r="104" spans="1:108" x14ac:dyDescent="0.2">
      <c r="A104" s="43"/>
      <c r="B104" s="16">
        <v>5.74</v>
      </c>
      <c r="M104" s="43"/>
      <c r="O104" s="16">
        <v>5.74</v>
      </c>
      <c r="Y104" s="43"/>
      <c r="AA104" s="16">
        <v>5.74</v>
      </c>
      <c r="AK104" s="43">
        <v>409.53500000000003</v>
      </c>
      <c r="AV104" s="9">
        <v>1.67</v>
      </c>
      <c r="BR104" s="43" t="s">
        <v>294</v>
      </c>
      <c r="BS104" s="16">
        <v>82</v>
      </c>
      <c r="BT104" s="16">
        <v>5.74</v>
      </c>
      <c r="CD104" s="16">
        <v>82</v>
      </c>
      <c r="CE104" s="7"/>
      <c r="CF104" s="16">
        <v>5.74</v>
      </c>
      <c r="CP104" s="9">
        <v>2.15</v>
      </c>
      <c r="CQ104" s="16">
        <v>82</v>
      </c>
      <c r="DA104" s="43" t="s">
        <v>294</v>
      </c>
      <c r="DB104" s="9">
        <v>2.15</v>
      </c>
      <c r="DC104" s="7"/>
      <c r="DD104" s="16">
        <v>82</v>
      </c>
    </row>
    <row r="105" spans="1:108" x14ac:dyDescent="0.2">
      <c r="A105" s="43"/>
      <c r="B105" s="16">
        <v>10.58</v>
      </c>
      <c r="M105" s="43"/>
      <c r="O105" s="16">
        <v>10.58</v>
      </c>
      <c r="Y105" s="43"/>
      <c r="AA105" s="16">
        <v>10.58</v>
      </c>
      <c r="AK105" s="43">
        <v>442.50900000000001</v>
      </c>
      <c r="AV105" s="9">
        <v>1.56</v>
      </c>
      <c r="BR105" s="43" t="s">
        <v>294</v>
      </c>
      <c r="BS105" s="16">
        <v>98</v>
      </c>
      <c r="BT105" s="16">
        <v>10.58</v>
      </c>
      <c r="CD105" s="16">
        <v>98</v>
      </c>
      <c r="CE105" s="7"/>
      <c r="CF105" s="16">
        <v>10.58</v>
      </c>
      <c r="CP105" s="9">
        <v>2.8</v>
      </c>
      <c r="CQ105" s="16">
        <v>98</v>
      </c>
      <c r="DA105" s="43" t="s">
        <v>294</v>
      </c>
      <c r="DB105" s="9">
        <v>2.8</v>
      </c>
      <c r="DC105" s="7"/>
      <c r="DD105" s="16">
        <v>98</v>
      </c>
    </row>
    <row r="106" spans="1:108" x14ac:dyDescent="0.2">
      <c r="A106" s="43">
        <v>550.25099999999998</v>
      </c>
      <c r="B106" s="16">
        <v>4.1100000000000003</v>
      </c>
      <c r="M106" s="43">
        <v>550.25099999999998</v>
      </c>
      <c r="O106" s="16">
        <v>4.1100000000000003</v>
      </c>
      <c r="Y106" s="43">
        <v>115</v>
      </c>
      <c r="AA106" s="16">
        <v>4.1100000000000003</v>
      </c>
      <c r="BR106" s="43" t="s">
        <v>294</v>
      </c>
      <c r="BS106" s="16">
        <v>73</v>
      </c>
      <c r="BT106" s="16">
        <v>4.1100000000000003</v>
      </c>
      <c r="CD106" s="16">
        <v>73</v>
      </c>
      <c r="CE106" s="7"/>
      <c r="CF106" s="16">
        <v>4.1100000000000003</v>
      </c>
      <c r="CP106" s="9">
        <v>2</v>
      </c>
      <c r="CQ106" s="16">
        <v>73</v>
      </c>
      <c r="DA106" s="43" t="s">
        <v>294</v>
      </c>
      <c r="DB106" s="9">
        <v>2</v>
      </c>
      <c r="DC106" s="7"/>
      <c r="DD106" s="16">
        <v>73</v>
      </c>
    </row>
    <row r="107" spans="1:108" x14ac:dyDescent="0.2">
      <c r="A107" s="43">
        <v>593.452</v>
      </c>
      <c r="B107" s="16">
        <v>3.12</v>
      </c>
      <c r="M107" s="43">
        <v>593.452</v>
      </c>
      <c r="O107" s="16">
        <v>3.12</v>
      </c>
      <c r="Y107" s="43">
        <v>132</v>
      </c>
      <c r="AA107" s="16">
        <v>3.12</v>
      </c>
      <c r="BR107" s="43" t="s">
        <v>294</v>
      </c>
      <c r="BS107" s="16">
        <v>64</v>
      </c>
      <c r="BT107" s="16">
        <v>3.12</v>
      </c>
      <c r="CD107" s="16">
        <v>64</v>
      </c>
      <c r="CE107" s="7"/>
      <c r="CF107" s="16">
        <v>3.12</v>
      </c>
      <c r="CP107" s="9">
        <v>1.95</v>
      </c>
      <c r="CQ107" s="16">
        <v>64</v>
      </c>
      <c r="DA107" s="43" t="s">
        <v>294</v>
      </c>
      <c r="DB107" s="9">
        <v>1.95</v>
      </c>
      <c r="DC107" s="7"/>
      <c r="DD107" s="16">
        <v>64</v>
      </c>
    </row>
    <row r="108" spans="1:108" x14ac:dyDescent="0.2">
      <c r="A108" s="43">
        <v>552.23099999999999</v>
      </c>
      <c r="B108" s="42">
        <v>2.42</v>
      </c>
      <c r="M108" s="43">
        <v>552.23099999999999</v>
      </c>
      <c r="O108" s="42">
        <v>2.42</v>
      </c>
      <c r="Y108" s="43">
        <v>114</v>
      </c>
      <c r="AA108" s="42">
        <v>2.42</v>
      </c>
      <c r="BR108" s="43" t="s">
        <v>294</v>
      </c>
      <c r="BS108" s="42">
        <v>58</v>
      </c>
      <c r="BT108" s="42">
        <v>2.42</v>
      </c>
      <c r="CD108" s="42">
        <v>58</v>
      </c>
      <c r="CE108" s="7"/>
      <c r="CF108" s="42">
        <v>2.42</v>
      </c>
      <c r="CP108" s="9">
        <v>1.8</v>
      </c>
      <c r="CQ108" s="42">
        <v>58</v>
      </c>
      <c r="DA108" s="43" t="s">
        <v>294</v>
      </c>
      <c r="DB108" s="9">
        <v>1.8</v>
      </c>
      <c r="DC108" s="7"/>
      <c r="DD108" s="42">
        <v>58</v>
      </c>
    </row>
    <row r="109" spans="1:108" x14ac:dyDescent="0.2">
      <c r="A109" s="43">
        <v>481.22699999999998</v>
      </c>
      <c r="B109" s="42">
        <v>1.78</v>
      </c>
      <c r="M109" s="43">
        <v>481.22699999999998</v>
      </c>
      <c r="O109" s="42">
        <v>1.78</v>
      </c>
      <c r="Y109" s="43">
        <v>93</v>
      </c>
      <c r="AA109" s="42">
        <v>1.78</v>
      </c>
      <c r="BR109" s="43" t="s">
        <v>294</v>
      </c>
      <c r="BS109" s="42">
        <v>59</v>
      </c>
      <c r="BT109" s="42">
        <v>1.78</v>
      </c>
      <c r="CD109" s="42">
        <v>59</v>
      </c>
      <c r="CE109" s="7"/>
      <c r="CF109" s="42">
        <v>1.78</v>
      </c>
      <c r="CP109" s="9">
        <v>1.7</v>
      </c>
      <c r="CQ109" s="42">
        <v>59</v>
      </c>
      <c r="DA109" s="43" t="s">
        <v>294</v>
      </c>
      <c r="DB109" s="9">
        <v>1.7</v>
      </c>
      <c r="DC109" s="7"/>
      <c r="DD109" s="42">
        <v>59</v>
      </c>
    </row>
    <row r="110" spans="1:108" x14ac:dyDescent="0.2">
      <c r="A110" s="43">
        <v>601.27</v>
      </c>
      <c r="B110" s="42">
        <v>6.26</v>
      </c>
      <c r="M110" s="43">
        <v>601.27</v>
      </c>
      <c r="O110" s="42">
        <v>6.26</v>
      </c>
      <c r="Y110" s="43">
        <v>130</v>
      </c>
      <c r="AA110" s="42">
        <v>6.26</v>
      </c>
      <c r="BR110" s="43" t="s">
        <v>294</v>
      </c>
      <c r="BS110" s="42">
        <v>86</v>
      </c>
      <c r="BT110" s="42">
        <v>6.26</v>
      </c>
      <c r="CD110" s="42">
        <v>86</v>
      </c>
      <c r="CE110" s="7"/>
      <c r="CF110" s="42">
        <v>6.26</v>
      </c>
      <c r="CP110" s="9">
        <v>2.2999999999999998</v>
      </c>
      <c r="CQ110" s="42">
        <v>86</v>
      </c>
      <c r="DA110" s="43" t="s">
        <v>294</v>
      </c>
      <c r="DB110" s="9">
        <v>2.2999999999999998</v>
      </c>
      <c r="DC110" s="7"/>
      <c r="DD110" s="42">
        <v>86</v>
      </c>
    </row>
    <row r="111" spans="1:108" x14ac:dyDescent="0.2">
      <c r="A111" s="43">
        <v>465.60500000000002</v>
      </c>
      <c r="B111" s="42">
        <v>0.65</v>
      </c>
      <c r="M111" s="43">
        <v>465.60500000000002</v>
      </c>
      <c r="O111" s="42">
        <v>0.65</v>
      </c>
      <c r="Y111" s="43">
        <v>93</v>
      </c>
      <c r="AA111" s="42">
        <v>0.65</v>
      </c>
      <c r="BR111" s="43" t="s">
        <v>294</v>
      </c>
      <c r="BS111" s="42">
        <v>46</v>
      </c>
      <c r="BT111" s="42">
        <v>0.65</v>
      </c>
      <c r="CD111" s="42">
        <v>46</v>
      </c>
      <c r="CE111" s="7"/>
      <c r="CF111" s="42">
        <v>0.65</v>
      </c>
      <c r="CP111" s="9">
        <v>1.35</v>
      </c>
      <c r="CQ111" s="42">
        <v>46</v>
      </c>
      <c r="DA111" s="43" t="s">
        <v>294</v>
      </c>
      <c r="DB111" s="9">
        <v>1.35</v>
      </c>
      <c r="DC111" s="7"/>
      <c r="DD111" s="42">
        <v>46</v>
      </c>
    </row>
    <row r="112" spans="1:108" x14ac:dyDescent="0.2">
      <c r="A112" s="43">
        <v>574.827</v>
      </c>
      <c r="B112" s="42">
        <v>2.5299999999999998</v>
      </c>
      <c r="M112" s="43">
        <v>574.827</v>
      </c>
      <c r="O112" s="42">
        <v>2.5299999999999998</v>
      </c>
      <c r="Y112" s="43">
        <v>125</v>
      </c>
      <c r="AA112" s="42">
        <v>2.5299999999999998</v>
      </c>
      <c r="BR112" s="43" t="s">
        <v>294</v>
      </c>
      <c r="BS112" s="42">
        <v>64</v>
      </c>
      <c r="BT112" s="42">
        <v>2.5299999999999998</v>
      </c>
      <c r="CD112" s="42">
        <v>64</v>
      </c>
      <c r="CE112" s="7"/>
      <c r="CF112" s="42">
        <v>2.5299999999999998</v>
      </c>
      <c r="CP112" s="9">
        <v>1.85</v>
      </c>
      <c r="CQ112" s="42">
        <v>64</v>
      </c>
      <c r="DA112" s="43" t="s">
        <v>294</v>
      </c>
      <c r="DB112" s="9">
        <v>1.85</v>
      </c>
      <c r="DC112" s="7"/>
      <c r="DD112" s="42">
        <v>64</v>
      </c>
    </row>
    <row r="113" spans="1:108" x14ac:dyDescent="0.2">
      <c r="A113" s="43">
        <v>499.33100000000002</v>
      </c>
      <c r="B113" s="42">
        <v>1.78</v>
      </c>
      <c r="M113" s="43">
        <v>499.33100000000002</v>
      </c>
      <c r="O113" s="42">
        <v>1.78</v>
      </c>
      <c r="Y113" s="43">
        <v>125</v>
      </c>
      <c r="AA113" s="42">
        <v>1.78</v>
      </c>
      <c r="BR113" s="43" t="s">
        <v>294</v>
      </c>
      <c r="BS113" s="42">
        <v>56</v>
      </c>
      <c r="BT113" s="42">
        <v>1.78</v>
      </c>
      <c r="CD113" s="42">
        <v>56</v>
      </c>
      <c r="CE113" s="7"/>
      <c r="CF113" s="42">
        <v>1.78</v>
      </c>
      <c r="CP113" s="9">
        <v>1.65</v>
      </c>
      <c r="CQ113" s="42">
        <v>56</v>
      </c>
      <c r="DA113" s="43" t="s">
        <v>294</v>
      </c>
      <c r="DB113" s="9">
        <v>1.65</v>
      </c>
      <c r="DC113" s="7"/>
      <c r="DD113" s="42">
        <v>56</v>
      </c>
    </row>
    <row r="114" spans="1:108" x14ac:dyDescent="0.2">
      <c r="A114" s="43">
        <v>606.56600000000003</v>
      </c>
      <c r="B114" s="42">
        <v>6.58</v>
      </c>
      <c r="M114" s="43">
        <v>606.56600000000003</v>
      </c>
      <c r="O114" s="42">
        <v>6.58</v>
      </c>
      <c r="Y114" s="43">
        <v>148</v>
      </c>
      <c r="AA114" s="42">
        <v>6.58</v>
      </c>
      <c r="BR114" s="43" t="s">
        <v>294</v>
      </c>
      <c r="BS114" s="42">
        <v>84</v>
      </c>
      <c r="BT114" s="42">
        <v>6.58</v>
      </c>
      <c r="CD114" s="42">
        <v>84</v>
      </c>
      <c r="CE114" s="7"/>
      <c r="CF114" s="42">
        <v>6.58</v>
      </c>
      <c r="CP114" s="9">
        <v>2.15</v>
      </c>
      <c r="CQ114" s="42">
        <v>84</v>
      </c>
      <c r="DA114" s="43" t="s">
        <v>294</v>
      </c>
      <c r="DB114" s="9">
        <v>2.15</v>
      </c>
      <c r="DC114" s="7"/>
      <c r="DD114" s="42">
        <v>84</v>
      </c>
    </row>
    <row r="115" spans="1:108" x14ac:dyDescent="0.2">
      <c r="A115" s="43">
        <v>632.35199999999998</v>
      </c>
      <c r="B115" s="42">
        <v>5.49</v>
      </c>
      <c r="M115" s="43">
        <v>632.35199999999998</v>
      </c>
      <c r="O115" s="42">
        <v>5.49</v>
      </c>
      <c r="Y115" s="43">
        <v>142</v>
      </c>
      <c r="AA115" s="42">
        <v>5.49</v>
      </c>
      <c r="BR115" s="43" t="s">
        <v>294</v>
      </c>
      <c r="BS115" s="42">
        <v>82</v>
      </c>
      <c r="BT115" s="42">
        <v>5.49</v>
      </c>
      <c r="CD115" s="42">
        <v>82</v>
      </c>
      <c r="CE115" s="7"/>
      <c r="CF115" s="42">
        <v>5.49</v>
      </c>
      <c r="CP115" s="9">
        <v>2.0499999999999998</v>
      </c>
      <c r="CQ115" s="42">
        <v>82</v>
      </c>
      <c r="DA115" s="43" t="s">
        <v>294</v>
      </c>
      <c r="DB115" s="9">
        <v>2.0499999999999998</v>
      </c>
      <c r="DC115" s="7"/>
      <c r="DD115" s="42">
        <v>82</v>
      </c>
    </row>
    <row r="116" spans="1:108" x14ac:dyDescent="0.2">
      <c r="A116" s="43">
        <v>636.24800000000005</v>
      </c>
      <c r="B116" s="42">
        <v>5.2</v>
      </c>
      <c r="M116" s="43">
        <v>636.24800000000005</v>
      </c>
      <c r="O116" s="42">
        <v>5.2</v>
      </c>
      <c r="Y116" s="43">
        <v>147</v>
      </c>
      <c r="AA116" s="42">
        <v>5.2</v>
      </c>
      <c r="BR116" s="43" t="s">
        <v>294</v>
      </c>
      <c r="BS116" s="42">
        <v>78</v>
      </c>
      <c r="BT116" s="42">
        <v>5.2</v>
      </c>
      <c r="CD116" s="42">
        <v>78</v>
      </c>
      <c r="CE116" s="7"/>
      <c r="CF116" s="42">
        <v>5.2</v>
      </c>
      <c r="CP116" s="9">
        <v>1.85</v>
      </c>
      <c r="CQ116" s="42">
        <v>78</v>
      </c>
      <c r="DA116" s="43" t="s">
        <v>294</v>
      </c>
      <c r="DB116" s="9">
        <v>1.85</v>
      </c>
      <c r="DC116" s="7"/>
      <c r="DD116" s="42">
        <v>78</v>
      </c>
    </row>
    <row r="117" spans="1:108" x14ac:dyDescent="0.2">
      <c r="A117" s="43">
        <v>652.23099999999999</v>
      </c>
      <c r="B117" s="42">
        <v>6.61</v>
      </c>
      <c r="M117" s="43">
        <v>652.23099999999999</v>
      </c>
      <c r="O117" s="42">
        <v>6.61</v>
      </c>
      <c r="Y117" s="43">
        <v>156</v>
      </c>
      <c r="AA117" s="42">
        <v>6.61</v>
      </c>
      <c r="BR117" s="43" t="s">
        <v>294</v>
      </c>
      <c r="BS117" s="42">
        <v>88</v>
      </c>
      <c r="BT117" s="42">
        <v>6.61</v>
      </c>
      <c r="CD117" s="42">
        <v>88</v>
      </c>
      <c r="CE117" s="7"/>
      <c r="CF117" s="42">
        <v>6.61</v>
      </c>
      <c r="CP117" s="9">
        <v>2.25</v>
      </c>
      <c r="CQ117" s="42">
        <v>88</v>
      </c>
      <c r="DA117" s="43" t="s">
        <v>294</v>
      </c>
      <c r="DB117" s="9">
        <v>2.25</v>
      </c>
      <c r="DC117" s="7"/>
      <c r="DD117" s="42">
        <v>88</v>
      </c>
    </row>
    <row r="118" spans="1:108" x14ac:dyDescent="0.2">
      <c r="A118" s="43">
        <v>610.53399999999999</v>
      </c>
      <c r="B118" s="42">
        <v>5.68</v>
      </c>
      <c r="M118" s="43">
        <v>610.53399999999999</v>
      </c>
      <c r="O118" s="42">
        <v>5.68</v>
      </c>
      <c r="Y118" s="43">
        <v>144</v>
      </c>
      <c r="AA118" s="42">
        <v>5.68</v>
      </c>
      <c r="BR118" s="43" t="s">
        <v>294</v>
      </c>
      <c r="BS118" s="42">
        <v>81</v>
      </c>
      <c r="BT118" s="42">
        <v>5.68</v>
      </c>
      <c r="CD118" s="42">
        <v>81</v>
      </c>
      <c r="CE118" s="7"/>
      <c r="CF118" s="42">
        <v>5.68</v>
      </c>
      <c r="CP118" s="9">
        <v>2.1</v>
      </c>
      <c r="CQ118" s="42">
        <v>81</v>
      </c>
      <c r="DA118" s="43" t="s">
        <v>294</v>
      </c>
      <c r="DB118" s="9">
        <v>2.1</v>
      </c>
      <c r="DC118" s="7"/>
      <c r="DD118" s="42">
        <v>81</v>
      </c>
    </row>
    <row r="119" spans="1:108" x14ac:dyDescent="0.2">
      <c r="A119" s="43">
        <v>547.19799999999998</v>
      </c>
      <c r="B119" s="42">
        <v>3.35</v>
      </c>
      <c r="M119" s="43">
        <v>547.19799999999998</v>
      </c>
      <c r="O119" s="42">
        <v>3.35</v>
      </c>
      <c r="Y119" s="43">
        <v>117</v>
      </c>
      <c r="AA119" s="42">
        <v>3.35</v>
      </c>
      <c r="BR119" s="43" t="s">
        <v>294</v>
      </c>
      <c r="BS119" s="42">
        <v>69</v>
      </c>
      <c r="BT119" s="42">
        <v>3.35</v>
      </c>
      <c r="CD119" s="42">
        <v>69</v>
      </c>
      <c r="CE119" s="7"/>
      <c r="CF119" s="42">
        <v>3.35</v>
      </c>
      <c r="CP119" s="9">
        <v>1.8</v>
      </c>
      <c r="CQ119" s="42">
        <v>69</v>
      </c>
      <c r="DA119" s="43" t="s">
        <v>294</v>
      </c>
      <c r="DB119" s="9">
        <v>1.8</v>
      </c>
      <c r="DC119" s="7"/>
      <c r="DD119" s="42">
        <v>69</v>
      </c>
    </row>
    <row r="120" spans="1:108" x14ac:dyDescent="0.2">
      <c r="A120" s="43">
        <v>569.10400000000004</v>
      </c>
      <c r="B120" s="17">
        <v>2.8</v>
      </c>
      <c r="M120" s="43">
        <v>569.10400000000004</v>
      </c>
      <c r="O120" s="17">
        <v>2.8</v>
      </c>
      <c r="Y120" s="43">
        <v>127</v>
      </c>
      <c r="AA120" s="17">
        <v>2.8</v>
      </c>
      <c r="BR120" s="43" t="s">
        <v>294</v>
      </c>
      <c r="BS120" s="17">
        <v>63</v>
      </c>
      <c r="BT120" s="17">
        <v>2.8</v>
      </c>
      <c r="CD120" s="17">
        <v>63</v>
      </c>
      <c r="CE120" s="7"/>
      <c r="CF120" s="17">
        <v>2.8</v>
      </c>
      <c r="CP120" s="9">
        <v>1.9</v>
      </c>
      <c r="CQ120" s="17">
        <v>63</v>
      </c>
      <c r="DA120" s="43" t="s">
        <v>294</v>
      </c>
      <c r="DB120" s="9">
        <v>1.9</v>
      </c>
      <c r="DC120" s="7"/>
      <c r="DD120" s="17">
        <v>63</v>
      </c>
    </row>
    <row r="121" spans="1:108" x14ac:dyDescent="0.2">
      <c r="A121" s="43">
        <v>623.024</v>
      </c>
      <c r="B121" s="17">
        <v>6.86</v>
      </c>
      <c r="M121" s="43">
        <v>623.024</v>
      </c>
      <c r="O121" s="17">
        <v>6.86</v>
      </c>
      <c r="Y121" s="43">
        <v>153</v>
      </c>
      <c r="AA121" s="17">
        <v>6.86</v>
      </c>
      <c r="BR121" s="43" t="s">
        <v>294</v>
      </c>
      <c r="BS121" s="17">
        <v>74</v>
      </c>
      <c r="BT121" s="17">
        <v>6.86</v>
      </c>
      <c r="CD121" s="17">
        <v>74</v>
      </c>
      <c r="CE121" s="7"/>
      <c r="CF121" s="17">
        <v>6.86</v>
      </c>
      <c r="CP121" s="9">
        <v>2.15</v>
      </c>
      <c r="CQ121" s="17">
        <v>74</v>
      </c>
      <c r="DA121" s="43" t="s">
        <v>294</v>
      </c>
      <c r="DB121" s="9">
        <v>2.15</v>
      </c>
      <c r="DC121" s="7"/>
      <c r="DD121" s="17">
        <v>74</v>
      </c>
    </row>
    <row r="122" spans="1:108" x14ac:dyDescent="0.2">
      <c r="A122" s="43"/>
      <c r="B122" s="17">
        <v>5.86</v>
      </c>
      <c r="M122" s="43"/>
      <c r="O122" s="17">
        <v>5.86</v>
      </c>
      <c r="Y122" s="43"/>
      <c r="AA122" s="17">
        <v>5.86</v>
      </c>
      <c r="BR122" s="43" t="s">
        <v>294</v>
      </c>
      <c r="BS122" s="17">
        <v>82</v>
      </c>
      <c r="BT122" s="17">
        <v>5.86</v>
      </c>
      <c r="CD122" s="17">
        <v>82</v>
      </c>
      <c r="CE122" s="7"/>
      <c r="CF122" s="17">
        <v>5.86</v>
      </c>
      <c r="CP122" s="9">
        <v>2.2000000000000002</v>
      </c>
      <c r="CQ122" s="17">
        <v>82</v>
      </c>
      <c r="DA122" s="43" t="s">
        <v>294</v>
      </c>
      <c r="DB122" s="9">
        <v>2.2000000000000002</v>
      </c>
      <c r="DC122" s="7"/>
      <c r="DD122" s="17">
        <v>82</v>
      </c>
    </row>
    <row r="123" spans="1:108" x14ac:dyDescent="0.2">
      <c r="A123" s="43">
        <v>594.41399999999999</v>
      </c>
      <c r="B123" s="17">
        <v>5.23</v>
      </c>
      <c r="M123" s="43">
        <v>594.41399999999999</v>
      </c>
      <c r="O123" s="17">
        <v>5.23</v>
      </c>
      <c r="Y123" s="43">
        <v>142</v>
      </c>
      <c r="AA123" s="17">
        <v>5.23</v>
      </c>
      <c r="BR123" s="43" t="s">
        <v>294</v>
      </c>
      <c r="BS123" s="17">
        <v>82</v>
      </c>
      <c r="BT123" s="17">
        <v>5.23</v>
      </c>
      <c r="CD123" s="17">
        <v>82</v>
      </c>
      <c r="CE123" s="7"/>
      <c r="CF123" s="17">
        <v>5.23</v>
      </c>
      <c r="CP123" s="9">
        <v>2.1</v>
      </c>
      <c r="CQ123" s="17">
        <v>82</v>
      </c>
      <c r="DA123" s="43" t="s">
        <v>294</v>
      </c>
      <c r="DB123" s="9">
        <v>2.1</v>
      </c>
      <c r="DC123" s="7"/>
      <c r="DD123" s="17">
        <v>82</v>
      </c>
    </row>
    <row r="124" spans="1:108" x14ac:dyDescent="0.2">
      <c r="A124" s="43"/>
      <c r="B124" s="17">
        <v>5.41</v>
      </c>
      <c r="M124" s="43"/>
      <c r="O124" s="17">
        <v>5.41</v>
      </c>
      <c r="Y124" s="43"/>
      <c r="AA124" s="17">
        <v>5.41</v>
      </c>
      <c r="BR124" s="43" t="s">
        <v>294</v>
      </c>
      <c r="BS124" s="17">
        <v>84</v>
      </c>
      <c r="BT124" s="17">
        <v>5.41</v>
      </c>
      <c r="CD124" s="17">
        <v>84</v>
      </c>
      <c r="CE124" s="7"/>
      <c r="CF124" s="17">
        <v>5.41</v>
      </c>
      <c r="CP124" s="9">
        <v>1.85</v>
      </c>
      <c r="CQ124" s="17">
        <v>84</v>
      </c>
      <c r="DA124" s="43" t="s">
        <v>294</v>
      </c>
      <c r="DB124" s="9">
        <v>1.85</v>
      </c>
      <c r="DC124" s="7"/>
      <c r="DD124" s="17">
        <v>84</v>
      </c>
    </row>
    <row r="125" spans="1:108" x14ac:dyDescent="0.2">
      <c r="A125" s="43">
        <v>632.846</v>
      </c>
      <c r="B125" s="17">
        <v>7.15</v>
      </c>
      <c r="M125" s="43">
        <v>632.846</v>
      </c>
      <c r="O125" s="17">
        <v>7.15</v>
      </c>
      <c r="Y125" s="43">
        <v>145</v>
      </c>
      <c r="AA125" s="17">
        <v>7.15</v>
      </c>
      <c r="BR125" s="43" t="s">
        <v>294</v>
      </c>
      <c r="BS125" s="17">
        <v>87</v>
      </c>
      <c r="BT125" s="17">
        <v>7.15</v>
      </c>
      <c r="CD125" s="17">
        <v>87</v>
      </c>
      <c r="CE125" s="7"/>
      <c r="CF125" s="17">
        <v>7.15</v>
      </c>
      <c r="CP125" s="9">
        <v>2</v>
      </c>
      <c r="CQ125" s="17">
        <v>87</v>
      </c>
      <c r="DA125" s="43" t="s">
        <v>294</v>
      </c>
      <c r="DB125" s="9">
        <v>2</v>
      </c>
      <c r="DC125" s="7"/>
      <c r="DD125" s="17">
        <v>87</v>
      </c>
    </row>
    <row r="126" spans="1:108" x14ac:dyDescent="0.2">
      <c r="A126" s="43">
        <v>572.12699999999995</v>
      </c>
      <c r="B126" s="19">
        <v>3.05</v>
      </c>
      <c r="M126" s="43">
        <v>572.12699999999995</v>
      </c>
      <c r="O126" s="19">
        <v>3.05</v>
      </c>
      <c r="Y126" s="43">
        <v>131</v>
      </c>
      <c r="AA126" s="19">
        <v>3.05</v>
      </c>
      <c r="BR126" s="43" t="s">
        <v>294</v>
      </c>
      <c r="BS126" s="19">
        <v>68</v>
      </c>
      <c r="BT126" s="19">
        <v>3.05</v>
      </c>
      <c r="CD126" s="19">
        <v>68</v>
      </c>
      <c r="CE126" s="7"/>
      <c r="CF126" s="19">
        <v>3.05</v>
      </c>
      <c r="CP126" s="9">
        <v>1.85</v>
      </c>
      <c r="CQ126" s="19">
        <v>68</v>
      </c>
      <c r="DA126" s="43" t="s">
        <v>294</v>
      </c>
      <c r="DB126" s="9">
        <v>1.85</v>
      </c>
      <c r="DC126" s="7"/>
      <c r="DD126" s="19">
        <v>68</v>
      </c>
    </row>
    <row r="127" spans="1:108" x14ac:dyDescent="0.2">
      <c r="A127" s="43">
        <v>560.202</v>
      </c>
      <c r="B127" s="19">
        <v>3.23</v>
      </c>
      <c r="M127" s="43">
        <v>560.202</v>
      </c>
      <c r="O127" s="19">
        <v>3.23</v>
      </c>
      <c r="Y127" s="43">
        <v>127</v>
      </c>
      <c r="AA127" s="19">
        <v>3.23</v>
      </c>
      <c r="BR127" s="43" t="s">
        <v>294</v>
      </c>
      <c r="BS127" s="19">
        <v>68</v>
      </c>
      <c r="BT127" s="19">
        <v>3.23</v>
      </c>
      <c r="CD127" s="19">
        <v>68</v>
      </c>
      <c r="CE127" s="7"/>
      <c r="CF127" s="19">
        <v>3.23</v>
      </c>
      <c r="CP127" s="9">
        <v>1.8</v>
      </c>
      <c r="CQ127" s="19">
        <v>68</v>
      </c>
      <c r="DA127" s="43" t="s">
        <v>294</v>
      </c>
      <c r="DB127" s="9">
        <v>1.8</v>
      </c>
      <c r="DC127" s="7"/>
      <c r="DD127" s="19">
        <v>68</v>
      </c>
    </row>
    <row r="128" spans="1:108" x14ac:dyDescent="0.2">
      <c r="A128" s="43">
        <v>512.44299999999998</v>
      </c>
      <c r="B128" s="19">
        <v>2.0299999999999998</v>
      </c>
      <c r="M128" s="43">
        <v>512.44299999999998</v>
      </c>
      <c r="O128" s="19">
        <v>2.0299999999999998</v>
      </c>
      <c r="Y128" s="43">
        <v>101</v>
      </c>
      <c r="AA128" s="19">
        <v>2.0299999999999998</v>
      </c>
      <c r="BR128" s="43" t="s">
        <v>294</v>
      </c>
      <c r="BS128" s="19">
        <v>63</v>
      </c>
      <c r="BT128" s="19">
        <v>2.0299999999999998</v>
      </c>
      <c r="CD128" s="19">
        <v>63</v>
      </c>
      <c r="CE128" s="7"/>
      <c r="CF128" s="19">
        <v>2.0299999999999998</v>
      </c>
      <c r="CP128" s="9">
        <v>1.6</v>
      </c>
      <c r="CQ128" s="19">
        <v>63</v>
      </c>
      <c r="DA128" s="43" t="s">
        <v>294</v>
      </c>
      <c r="DB128" s="9">
        <v>1.6</v>
      </c>
      <c r="DC128" s="7"/>
      <c r="DD128" s="19">
        <v>63</v>
      </c>
    </row>
    <row r="129" spans="1:108" x14ac:dyDescent="0.2">
      <c r="A129" s="43">
        <v>561.18100000000004</v>
      </c>
      <c r="B129" s="19">
        <v>4.37</v>
      </c>
      <c r="M129" s="43">
        <v>561.18100000000004</v>
      </c>
      <c r="O129" s="19">
        <v>4.37</v>
      </c>
      <c r="Y129" s="43">
        <v>122</v>
      </c>
      <c r="AA129" s="19">
        <v>4.37</v>
      </c>
      <c r="BR129" s="43" t="s">
        <v>294</v>
      </c>
      <c r="BS129" s="19">
        <v>74</v>
      </c>
      <c r="BT129" s="19">
        <v>4.37</v>
      </c>
      <c r="CD129" s="19">
        <v>74</v>
      </c>
      <c r="CE129" s="7"/>
      <c r="CF129" s="19">
        <v>4.37</v>
      </c>
      <c r="CP129" s="9">
        <v>1.95</v>
      </c>
      <c r="CQ129" s="19">
        <v>74</v>
      </c>
      <c r="DA129" s="43" t="s">
        <v>294</v>
      </c>
      <c r="DB129" s="9">
        <v>1.95</v>
      </c>
      <c r="DC129" s="7"/>
      <c r="DD129" s="19">
        <v>74</v>
      </c>
    </row>
    <row r="130" spans="1:108" x14ac:dyDescent="0.2">
      <c r="A130" s="43">
        <v>630.399</v>
      </c>
      <c r="B130" s="19">
        <v>6.44</v>
      </c>
      <c r="M130" s="43">
        <v>630.399</v>
      </c>
      <c r="O130" s="19">
        <v>6.44</v>
      </c>
      <c r="Y130" s="43">
        <v>149</v>
      </c>
      <c r="AA130" s="19">
        <v>6.44</v>
      </c>
      <c r="BR130" s="43" t="s">
        <v>294</v>
      </c>
      <c r="BS130" s="19">
        <v>83</v>
      </c>
      <c r="BT130" s="19">
        <v>6.44</v>
      </c>
      <c r="CD130" s="19">
        <v>83</v>
      </c>
      <c r="CE130" s="7"/>
      <c r="CF130" s="19">
        <v>6.44</v>
      </c>
      <c r="CP130" s="9">
        <v>2.1</v>
      </c>
      <c r="CQ130" s="19">
        <v>83</v>
      </c>
      <c r="DA130" s="43" t="s">
        <v>294</v>
      </c>
      <c r="DB130" s="9">
        <v>2.1</v>
      </c>
      <c r="DC130" s="7"/>
      <c r="DD130" s="19">
        <v>83</v>
      </c>
    </row>
    <row r="131" spans="1:108" x14ac:dyDescent="0.2">
      <c r="A131" s="43">
        <v>558.10699999999997</v>
      </c>
      <c r="B131" s="19">
        <v>2.97</v>
      </c>
      <c r="M131" s="43">
        <v>558.10699999999997</v>
      </c>
      <c r="O131" s="19">
        <v>2.97</v>
      </c>
      <c r="Y131" s="43">
        <v>126</v>
      </c>
      <c r="AA131" s="19">
        <v>2.97</v>
      </c>
      <c r="BR131" s="43" t="s">
        <v>294</v>
      </c>
      <c r="BS131" s="19">
        <v>67</v>
      </c>
      <c r="BT131" s="19">
        <v>2.97</v>
      </c>
      <c r="CD131" s="19">
        <v>67</v>
      </c>
      <c r="CE131" s="7"/>
      <c r="CF131" s="19">
        <v>2.97</v>
      </c>
      <c r="CP131" s="9">
        <v>1.95</v>
      </c>
      <c r="CQ131" s="19">
        <v>67</v>
      </c>
      <c r="DA131" s="43" t="s">
        <v>294</v>
      </c>
      <c r="DB131" s="9">
        <v>1.95</v>
      </c>
      <c r="DC131" s="7"/>
      <c r="DD131" s="19">
        <v>67</v>
      </c>
    </row>
    <row r="132" spans="1:108" x14ac:dyDescent="0.2">
      <c r="A132" s="43">
        <v>369.48200000000003</v>
      </c>
      <c r="B132" s="9">
        <v>1.26</v>
      </c>
      <c r="M132" s="43">
        <v>369.48200000000003</v>
      </c>
      <c r="N132" s="9">
        <v>1.26</v>
      </c>
      <c r="Y132" s="43">
        <v>57</v>
      </c>
      <c r="Z132" s="9">
        <v>1.26</v>
      </c>
      <c r="BR132" s="43" t="s">
        <v>293</v>
      </c>
      <c r="BS132" s="9">
        <v>48</v>
      </c>
      <c r="BT132" s="9">
        <v>1.26</v>
      </c>
      <c r="CD132" s="9">
        <v>48</v>
      </c>
      <c r="CE132" s="9">
        <v>1.26</v>
      </c>
      <c r="CF132" s="7"/>
      <c r="CP132" s="23">
        <v>1.2</v>
      </c>
      <c r="CQ132" s="9">
        <v>48</v>
      </c>
      <c r="DA132" s="43" t="s">
        <v>293</v>
      </c>
      <c r="DB132" s="23">
        <v>1.2</v>
      </c>
      <c r="DC132" s="9">
        <v>48</v>
      </c>
      <c r="DD132" s="7"/>
    </row>
    <row r="133" spans="1:108" x14ac:dyDescent="0.2">
      <c r="A133" s="43">
        <v>373.46100000000001</v>
      </c>
      <c r="B133" s="9">
        <v>0.82</v>
      </c>
      <c r="M133" s="43">
        <v>373.46100000000001</v>
      </c>
      <c r="N133" s="9">
        <v>0.82</v>
      </c>
      <c r="Y133" s="43">
        <v>59</v>
      </c>
      <c r="Z133" s="9">
        <v>0.82</v>
      </c>
      <c r="BR133" s="43" t="s">
        <v>293</v>
      </c>
      <c r="BS133" s="9">
        <v>43</v>
      </c>
      <c r="BT133" s="9">
        <v>0.82</v>
      </c>
      <c r="CD133" s="9">
        <v>43</v>
      </c>
      <c r="CE133" s="9">
        <v>0.82</v>
      </c>
      <c r="CF133" s="7"/>
      <c r="CP133" s="23">
        <v>1.25</v>
      </c>
      <c r="CQ133" s="9">
        <v>43</v>
      </c>
      <c r="DA133" s="43" t="s">
        <v>293</v>
      </c>
      <c r="DB133" s="23">
        <v>1.25</v>
      </c>
      <c r="DC133" s="9">
        <v>43</v>
      </c>
      <c r="DD133" s="7"/>
    </row>
    <row r="134" spans="1:108" x14ac:dyDescent="0.2">
      <c r="A134" s="43">
        <v>419.71899999999999</v>
      </c>
      <c r="B134" s="9">
        <v>2.2999999999999998</v>
      </c>
      <c r="M134" s="43">
        <v>419.71899999999999</v>
      </c>
      <c r="N134" s="9">
        <v>2.2999999999999998</v>
      </c>
      <c r="Y134" s="43">
        <v>79</v>
      </c>
      <c r="Z134" s="9">
        <v>2.2999999999999998</v>
      </c>
      <c r="BR134" s="43" t="s">
        <v>293</v>
      </c>
      <c r="BS134" s="9">
        <v>67</v>
      </c>
      <c r="BT134" s="9">
        <v>2.2999999999999998</v>
      </c>
      <c r="CD134" s="9">
        <v>67</v>
      </c>
      <c r="CE134" s="9">
        <v>2.2999999999999998</v>
      </c>
      <c r="CF134" s="7"/>
      <c r="CP134" s="23">
        <v>1.5</v>
      </c>
      <c r="CQ134" s="9">
        <v>67</v>
      </c>
      <c r="DA134" s="43" t="s">
        <v>293</v>
      </c>
      <c r="DB134" s="23">
        <v>1.5</v>
      </c>
      <c r="DC134" s="9">
        <v>67</v>
      </c>
      <c r="DD134" s="7"/>
    </row>
    <row r="135" spans="1:108" x14ac:dyDescent="0.2">
      <c r="A135" s="43">
        <v>412.63900000000001</v>
      </c>
      <c r="B135" s="9">
        <v>2.97</v>
      </c>
      <c r="M135" s="43">
        <v>412.63900000000001</v>
      </c>
      <c r="N135" s="9">
        <v>2.97</v>
      </c>
      <c r="Y135" s="43">
        <v>73</v>
      </c>
      <c r="Z135" s="9">
        <v>2.97</v>
      </c>
      <c r="BR135" s="43" t="s">
        <v>293</v>
      </c>
      <c r="BS135" s="9">
        <v>63</v>
      </c>
      <c r="BT135" s="9">
        <v>2.97</v>
      </c>
      <c r="CD135" s="9">
        <v>63</v>
      </c>
      <c r="CE135" s="9">
        <v>2.97</v>
      </c>
      <c r="CF135" s="7"/>
      <c r="CP135" s="23">
        <v>1.4</v>
      </c>
      <c r="CQ135" s="9">
        <v>63</v>
      </c>
      <c r="DA135" s="43" t="s">
        <v>293</v>
      </c>
      <c r="DB135" s="23">
        <v>1.4</v>
      </c>
      <c r="DC135" s="9">
        <v>63</v>
      </c>
      <c r="DD135" s="7"/>
    </row>
    <row r="136" spans="1:108" x14ac:dyDescent="0.2">
      <c r="A136" s="43">
        <v>348.57799999999997</v>
      </c>
      <c r="B136" s="9">
        <v>3.18</v>
      </c>
      <c r="M136" s="43">
        <v>348.57799999999997</v>
      </c>
      <c r="N136" s="9">
        <v>3.18</v>
      </c>
      <c r="Y136" s="43">
        <v>53</v>
      </c>
      <c r="Z136" s="9">
        <v>3.18</v>
      </c>
      <c r="BR136" s="43" t="s">
        <v>293</v>
      </c>
      <c r="BS136" s="9">
        <v>68</v>
      </c>
      <c r="BT136" s="9">
        <v>3.18</v>
      </c>
      <c r="CD136" s="9">
        <v>68</v>
      </c>
      <c r="CE136" s="9">
        <v>3.18</v>
      </c>
      <c r="CF136" s="7"/>
      <c r="CP136" s="9">
        <v>1.3</v>
      </c>
      <c r="CQ136" s="9">
        <v>68</v>
      </c>
      <c r="DA136" s="43" t="s">
        <v>293</v>
      </c>
      <c r="DB136" s="9">
        <v>1.3</v>
      </c>
      <c r="DC136" s="9">
        <v>68</v>
      </c>
      <c r="DD136" s="7"/>
    </row>
    <row r="137" spans="1:108" x14ac:dyDescent="0.2">
      <c r="A137" s="43">
        <v>342.18</v>
      </c>
      <c r="B137" s="9">
        <v>0.88</v>
      </c>
      <c r="M137" s="43">
        <v>342.18</v>
      </c>
      <c r="N137" s="9">
        <v>0.88</v>
      </c>
      <c r="Y137" s="43">
        <v>47</v>
      </c>
      <c r="Z137" s="9">
        <v>0.88</v>
      </c>
      <c r="BR137" s="43" t="s">
        <v>293</v>
      </c>
      <c r="BS137" s="9">
        <v>44</v>
      </c>
      <c r="BT137" s="9">
        <v>0.88</v>
      </c>
      <c r="CD137" s="9">
        <v>44</v>
      </c>
      <c r="CE137" s="9">
        <v>0.88</v>
      </c>
      <c r="CF137" s="7"/>
      <c r="CP137" s="23">
        <v>1.2</v>
      </c>
      <c r="CQ137" s="9">
        <v>44</v>
      </c>
      <c r="DA137" s="43" t="s">
        <v>293</v>
      </c>
      <c r="DB137" s="23">
        <v>1.2</v>
      </c>
      <c r="DC137" s="9">
        <v>44</v>
      </c>
      <c r="DD137" s="7"/>
    </row>
    <row r="138" spans="1:108" x14ac:dyDescent="0.2">
      <c r="A138" s="43">
        <v>383.89</v>
      </c>
      <c r="B138" s="9">
        <v>1.4</v>
      </c>
      <c r="M138" s="43">
        <v>383.89</v>
      </c>
      <c r="N138" s="9">
        <v>1.4</v>
      </c>
      <c r="Y138" s="43">
        <v>62</v>
      </c>
      <c r="Z138" s="9">
        <v>1.4</v>
      </c>
      <c r="BR138" s="43" t="s">
        <v>293</v>
      </c>
      <c r="BS138" s="9">
        <v>46</v>
      </c>
      <c r="BT138" s="9">
        <v>1.4</v>
      </c>
      <c r="CD138" s="9">
        <v>46</v>
      </c>
      <c r="CE138" s="9">
        <v>1.4</v>
      </c>
      <c r="CF138" s="7"/>
      <c r="CP138" s="23">
        <v>1.35</v>
      </c>
      <c r="CQ138" s="9">
        <v>46</v>
      </c>
      <c r="DA138" s="43" t="s">
        <v>293</v>
      </c>
      <c r="DB138" s="23">
        <v>1.35</v>
      </c>
      <c r="DC138" s="9">
        <v>46</v>
      </c>
      <c r="DD138" s="7"/>
    </row>
    <row r="139" spans="1:108" x14ac:dyDescent="0.2">
      <c r="A139" s="43">
        <v>403.642</v>
      </c>
      <c r="B139" s="9">
        <v>1.1200000000000001</v>
      </c>
      <c r="M139" s="43">
        <v>403.642</v>
      </c>
      <c r="N139" s="9">
        <v>1.1200000000000001</v>
      </c>
      <c r="Y139" s="43">
        <v>67</v>
      </c>
      <c r="Z139" s="9">
        <v>1.1200000000000001</v>
      </c>
      <c r="BR139" s="43" t="s">
        <v>293</v>
      </c>
      <c r="BS139" s="9">
        <v>47</v>
      </c>
      <c r="BT139" s="9">
        <v>1.1200000000000001</v>
      </c>
      <c r="CD139" s="9">
        <v>47</v>
      </c>
      <c r="CE139" s="9">
        <v>1.1200000000000001</v>
      </c>
      <c r="CF139" s="7"/>
      <c r="CP139" s="23">
        <v>1.3</v>
      </c>
      <c r="CQ139" s="9">
        <v>47</v>
      </c>
      <c r="DA139" s="43" t="s">
        <v>293</v>
      </c>
      <c r="DB139" s="23">
        <v>1.3</v>
      </c>
      <c r="DC139" s="9">
        <v>47</v>
      </c>
      <c r="DD139" s="7"/>
    </row>
    <row r="140" spans="1:108" x14ac:dyDescent="0.2">
      <c r="A140" s="43">
        <v>409.53500000000003</v>
      </c>
      <c r="B140" s="9">
        <v>1.67</v>
      </c>
      <c r="M140" s="43">
        <v>409.53500000000003</v>
      </c>
      <c r="N140" s="9">
        <v>1.67</v>
      </c>
      <c r="Y140" s="43">
        <v>73</v>
      </c>
      <c r="Z140" s="9">
        <v>1.67</v>
      </c>
      <c r="BR140" s="43" t="s">
        <v>293</v>
      </c>
      <c r="BS140" s="9">
        <v>53</v>
      </c>
      <c r="BT140" s="9">
        <v>1.67</v>
      </c>
      <c r="CD140" s="9">
        <v>53</v>
      </c>
      <c r="CE140" s="9">
        <v>1.67</v>
      </c>
      <c r="CF140" s="7"/>
      <c r="CP140" s="23">
        <v>1.35</v>
      </c>
      <c r="CQ140" s="9">
        <v>53</v>
      </c>
      <c r="DA140" s="43" t="s">
        <v>293</v>
      </c>
      <c r="DB140" s="23">
        <v>1.35</v>
      </c>
      <c r="DC140" s="9">
        <v>53</v>
      </c>
      <c r="DD140" s="7"/>
    </row>
    <row r="141" spans="1:108" x14ac:dyDescent="0.2">
      <c r="A141" s="43">
        <v>442.50900000000001</v>
      </c>
      <c r="B141" s="9">
        <v>1.56</v>
      </c>
      <c r="M141" s="43">
        <v>442.50900000000001</v>
      </c>
      <c r="N141" s="9">
        <v>1.56</v>
      </c>
      <c r="Y141" s="43">
        <v>82</v>
      </c>
      <c r="Z141" s="9">
        <v>1.56</v>
      </c>
      <c r="BR141" s="43" t="s">
        <v>293</v>
      </c>
      <c r="BS141" s="9">
        <v>53</v>
      </c>
      <c r="BT141" s="9">
        <v>1.56</v>
      </c>
      <c r="CD141" s="9">
        <v>53</v>
      </c>
      <c r="CE141" s="9">
        <v>1.56</v>
      </c>
      <c r="CF141" s="7"/>
      <c r="CP141" s="58">
        <v>1.5</v>
      </c>
      <c r="CQ141" s="9">
        <v>53</v>
      </c>
      <c r="DA141" s="43" t="s">
        <v>293</v>
      </c>
      <c r="DB141" s="58">
        <v>1.5</v>
      </c>
      <c r="DC141" s="9">
        <v>53</v>
      </c>
      <c r="DD141" s="7"/>
    </row>
  </sheetData>
  <pageMargins left="0.7" right="0.7" top="0.75" bottom="0.75" header="0.3" footer="0.3"/>
  <pageSetup paperSize="0" orientation="portrait" horizontalDpi="4294967295" verticalDpi="4294967295"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2"/>
  <sheetViews>
    <sheetView workbookViewId="0">
      <selection activeCell="K6" sqref="K6"/>
    </sheetView>
  </sheetViews>
  <sheetFormatPr baseColWidth="10" defaultColWidth="8.83203125" defaultRowHeight="15" x14ac:dyDescent="0.2"/>
  <cols>
    <col min="9" max="9" width="13.5" customWidth="1"/>
  </cols>
  <sheetData>
    <row r="1" spans="1:10" x14ac:dyDescent="0.2">
      <c r="A1" t="s">
        <v>354</v>
      </c>
    </row>
    <row r="2" spans="1:10" x14ac:dyDescent="0.2">
      <c r="I2" t="s">
        <v>358</v>
      </c>
      <c r="J2" t="s">
        <v>359</v>
      </c>
    </row>
    <row r="3" spans="1:10" ht="17" x14ac:dyDescent="0.25">
      <c r="I3" t="s">
        <v>356</v>
      </c>
      <c r="J3" t="s">
        <v>360</v>
      </c>
    </row>
    <row r="4" spans="1:10" ht="17" x14ac:dyDescent="0.25">
      <c r="I4" t="s">
        <v>355</v>
      </c>
      <c r="J4" t="s">
        <v>357</v>
      </c>
    </row>
    <row r="5" spans="1:10" ht="16" thickBot="1" x14ac:dyDescent="0.25">
      <c r="A5" s="110" t="s">
        <v>293</v>
      </c>
      <c r="B5" s="115" t="s">
        <v>294</v>
      </c>
      <c r="D5" t="s">
        <v>346</v>
      </c>
    </row>
    <row r="6" spans="1:10" ht="16" thickBot="1" x14ac:dyDescent="0.25">
      <c r="A6" s="107">
        <v>204.48699999999999</v>
      </c>
      <c r="B6" s="107">
        <v>207.148</v>
      </c>
    </row>
    <row r="7" spans="1:10" x14ac:dyDescent="0.2">
      <c r="A7" s="43">
        <v>202.15</v>
      </c>
      <c r="B7" s="43">
        <v>204.00700000000001</v>
      </c>
      <c r="D7" s="116"/>
      <c r="E7" s="116" t="s">
        <v>293</v>
      </c>
      <c r="F7" s="116" t="s">
        <v>294</v>
      </c>
    </row>
    <row r="8" spans="1:10" x14ac:dyDescent="0.2">
      <c r="A8" s="43">
        <v>202.93299999999999</v>
      </c>
      <c r="B8" s="43">
        <v>206.75299999999999</v>
      </c>
      <c r="D8" s="117" t="s">
        <v>347</v>
      </c>
      <c r="E8" s="117">
        <v>204.6670309278351</v>
      </c>
      <c r="F8" s="117">
        <v>206.11703333333335</v>
      </c>
    </row>
    <row r="9" spans="1:10" x14ac:dyDescent="0.2">
      <c r="A9" s="43">
        <v>202.40600000000001</v>
      </c>
      <c r="B9" s="43">
        <v>211.447</v>
      </c>
      <c r="D9" s="117" t="s">
        <v>348</v>
      </c>
      <c r="E9" s="117">
        <v>12.1387535302835</v>
      </c>
      <c r="F9" s="117">
        <v>11.794279481609207</v>
      </c>
    </row>
    <row r="10" spans="1:10" x14ac:dyDescent="0.2">
      <c r="A10" s="43">
        <v>206.82900000000001</v>
      </c>
      <c r="B10" s="43">
        <v>206.06700000000001</v>
      </c>
      <c r="D10" s="117" t="s">
        <v>349</v>
      </c>
      <c r="E10" s="117">
        <v>97</v>
      </c>
      <c r="F10" s="117">
        <v>30</v>
      </c>
    </row>
    <row r="11" spans="1:10" x14ac:dyDescent="0.2">
      <c r="A11" s="43">
        <v>209.14</v>
      </c>
      <c r="B11" s="43">
        <v>201.41399999999999</v>
      </c>
      <c r="D11" s="117" t="s">
        <v>350</v>
      </c>
      <c r="E11" s="117">
        <v>96</v>
      </c>
      <c r="F11" s="117">
        <v>29</v>
      </c>
    </row>
    <row r="12" spans="1:10" x14ac:dyDescent="0.2">
      <c r="A12" s="43">
        <v>204.37700000000001</v>
      </c>
      <c r="B12" s="43">
        <v>206.51900000000001</v>
      </c>
      <c r="D12" s="117" t="s">
        <v>351</v>
      </c>
      <c r="E12" s="117">
        <v>1.0292068751814327</v>
      </c>
      <c r="F12" s="117"/>
    </row>
    <row r="13" spans="1:10" x14ac:dyDescent="0.2">
      <c r="A13" s="43">
        <v>203.953</v>
      </c>
      <c r="B13" s="43">
        <v>211.393</v>
      </c>
      <c r="D13" s="117" t="s">
        <v>352</v>
      </c>
      <c r="E13" s="117">
        <v>0.48337887986803307</v>
      </c>
      <c r="F13" s="117"/>
    </row>
    <row r="14" spans="1:10" ht="16" thickBot="1" x14ac:dyDescent="0.25">
      <c r="A14" s="43">
        <v>209.29599999999999</v>
      </c>
      <c r="B14" s="43">
        <v>206.58199999999999</v>
      </c>
      <c r="D14" s="118" t="s">
        <v>353</v>
      </c>
      <c r="E14" s="118">
        <v>1.7124119650493406</v>
      </c>
      <c r="F14" s="118"/>
    </row>
    <row r="15" spans="1:10" x14ac:dyDescent="0.2">
      <c r="A15" s="43">
        <v>200.04</v>
      </c>
      <c r="B15" s="43">
        <v>203.54</v>
      </c>
    </row>
    <row r="16" spans="1:10" x14ac:dyDescent="0.2">
      <c r="A16" s="43">
        <v>208.82300000000001</v>
      </c>
      <c r="B16" s="43">
        <v>209.43600000000001</v>
      </c>
    </row>
    <row r="17" spans="1:2" x14ac:dyDescent="0.2">
      <c r="A17" s="43">
        <v>199.12100000000001</v>
      </c>
      <c r="B17" s="43">
        <v>202.30199999999999</v>
      </c>
    </row>
    <row r="18" spans="1:2" x14ac:dyDescent="0.2">
      <c r="A18" s="43">
        <v>202.285</v>
      </c>
      <c r="B18" s="43">
        <v>202.55799999999999</v>
      </c>
    </row>
    <row r="19" spans="1:2" x14ac:dyDescent="0.2">
      <c r="A19" s="43">
        <v>200.21700000000001</v>
      </c>
      <c r="B19" s="43">
        <v>205.494</v>
      </c>
    </row>
    <row r="20" spans="1:2" x14ac:dyDescent="0.2">
      <c r="A20" s="43">
        <v>205.75800000000001</v>
      </c>
      <c r="B20" s="43">
        <v>204.14099999999999</v>
      </c>
    </row>
    <row r="21" spans="1:2" x14ac:dyDescent="0.2">
      <c r="A21" s="43">
        <v>200.649</v>
      </c>
      <c r="B21" s="43">
        <v>204.91900000000001</v>
      </c>
    </row>
    <row r="22" spans="1:2" x14ac:dyDescent="0.2">
      <c r="A22" s="43">
        <v>202.03200000000001</v>
      </c>
      <c r="B22" s="43">
        <v>209.096</v>
      </c>
    </row>
    <row r="23" spans="1:2" x14ac:dyDescent="0.2">
      <c r="A23" s="43">
        <v>200.44200000000001</v>
      </c>
      <c r="B23" s="43">
        <v>207.24100000000001</v>
      </c>
    </row>
    <row r="24" spans="1:2" x14ac:dyDescent="0.2">
      <c r="A24" s="43">
        <v>200.22</v>
      </c>
      <c r="B24" s="43">
        <v>210.22499999999999</v>
      </c>
    </row>
    <row r="25" spans="1:2" x14ac:dyDescent="0.2">
      <c r="A25" s="43">
        <v>201.767</v>
      </c>
      <c r="B25" s="43">
        <v>209.38</v>
      </c>
    </row>
    <row r="26" spans="1:2" x14ac:dyDescent="0.2">
      <c r="A26" s="43">
        <v>202.49600000000001</v>
      </c>
      <c r="B26" s="43">
        <v>200.88399999999999</v>
      </c>
    </row>
    <row r="27" spans="1:2" x14ac:dyDescent="0.2">
      <c r="A27" s="43">
        <v>201.51</v>
      </c>
      <c r="B27" s="43">
        <v>207.351</v>
      </c>
    </row>
    <row r="28" spans="1:2" x14ac:dyDescent="0.2">
      <c r="A28" s="43">
        <v>200.82</v>
      </c>
      <c r="B28" s="43">
        <v>202.434</v>
      </c>
    </row>
    <row r="29" spans="1:2" x14ac:dyDescent="0.2">
      <c r="A29" s="43">
        <v>201.399</v>
      </c>
      <c r="B29" s="43">
        <v>211.154</v>
      </c>
    </row>
    <row r="30" spans="1:2" x14ac:dyDescent="0.2">
      <c r="A30" s="43">
        <v>205.376</v>
      </c>
      <c r="B30" s="43">
        <v>202.673</v>
      </c>
    </row>
    <row r="31" spans="1:2" x14ac:dyDescent="0.2">
      <c r="A31" s="43">
        <v>200.89099999999999</v>
      </c>
      <c r="B31" s="43">
        <v>208.018</v>
      </c>
    </row>
    <row r="32" spans="1:2" x14ac:dyDescent="0.2">
      <c r="A32" s="43">
        <v>208.72300000000001</v>
      </c>
      <c r="B32" s="43">
        <v>209.92</v>
      </c>
    </row>
    <row r="33" spans="1:2" x14ac:dyDescent="0.2">
      <c r="A33" s="43">
        <v>201.07599999999999</v>
      </c>
      <c r="B33" s="43">
        <v>209.83799999999999</v>
      </c>
    </row>
    <row r="34" spans="1:2" x14ac:dyDescent="0.2">
      <c r="A34" s="43">
        <v>213.27699999999999</v>
      </c>
      <c r="B34" s="43">
        <v>201.37700000000001</v>
      </c>
    </row>
    <row r="35" spans="1:2" x14ac:dyDescent="0.2">
      <c r="A35" s="43">
        <v>202.077</v>
      </c>
      <c r="B35" s="43">
        <v>200.2</v>
      </c>
    </row>
    <row r="36" spans="1:2" x14ac:dyDescent="0.2">
      <c r="A36" s="43">
        <v>207.178</v>
      </c>
      <c r="B36" s="7"/>
    </row>
    <row r="37" spans="1:2" x14ac:dyDescent="0.2">
      <c r="A37" s="43">
        <v>205.75299999999999</v>
      </c>
      <c r="B37" s="7"/>
    </row>
    <row r="38" spans="1:2" x14ac:dyDescent="0.2">
      <c r="A38" s="43">
        <v>201.131</v>
      </c>
      <c r="B38" s="7"/>
    </row>
    <row r="39" spans="1:2" x14ac:dyDescent="0.2">
      <c r="A39" s="43">
        <v>215.48699999999999</v>
      </c>
      <c r="B39" s="7"/>
    </row>
    <row r="40" spans="1:2" x14ac:dyDescent="0.2">
      <c r="A40" s="43">
        <v>208.108</v>
      </c>
      <c r="B40" s="7"/>
    </row>
    <row r="41" spans="1:2" x14ac:dyDescent="0.2">
      <c r="A41" s="43">
        <v>206.72</v>
      </c>
      <c r="B41" s="7"/>
    </row>
    <row r="42" spans="1:2" x14ac:dyDescent="0.2">
      <c r="A42" s="43">
        <v>209.399</v>
      </c>
      <c r="B42" s="7"/>
    </row>
    <row r="43" spans="1:2" x14ac:dyDescent="0.2">
      <c r="A43" s="43">
        <v>206.23400000000001</v>
      </c>
      <c r="B43" s="7"/>
    </row>
    <row r="44" spans="1:2" x14ac:dyDescent="0.2">
      <c r="A44" s="43">
        <v>208.34</v>
      </c>
      <c r="B44" s="7"/>
    </row>
    <row r="45" spans="1:2" x14ac:dyDescent="0.2">
      <c r="A45" s="43">
        <v>207.334</v>
      </c>
      <c r="B45" s="7"/>
    </row>
    <row r="46" spans="1:2" x14ac:dyDescent="0.2">
      <c r="A46" s="43">
        <v>204.43799999999999</v>
      </c>
      <c r="B46" s="7"/>
    </row>
    <row r="47" spans="1:2" x14ac:dyDescent="0.2">
      <c r="A47" s="43">
        <v>200.19200000000001</v>
      </c>
      <c r="B47" s="7"/>
    </row>
    <row r="48" spans="1:2" x14ac:dyDescent="0.2">
      <c r="A48" s="43">
        <v>201.71799999999999</v>
      </c>
      <c r="B48" s="7"/>
    </row>
    <row r="49" spans="1:2" x14ac:dyDescent="0.2">
      <c r="A49" s="43">
        <v>208.566</v>
      </c>
      <c r="B49" s="7"/>
    </row>
    <row r="50" spans="1:2" x14ac:dyDescent="0.2">
      <c r="A50" s="43">
        <v>211.43799999999999</v>
      </c>
      <c r="B50" s="7"/>
    </row>
    <row r="51" spans="1:2" x14ac:dyDescent="0.2">
      <c r="A51" s="43">
        <v>204.13300000000001</v>
      </c>
      <c r="B51" s="7"/>
    </row>
    <row r="52" spans="1:2" x14ac:dyDescent="0.2">
      <c r="A52" s="43">
        <v>202.733</v>
      </c>
      <c r="B52" s="7"/>
    </row>
    <row r="53" spans="1:2" x14ac:dyDescent="0.2">
      <c r="A53" s="43">
        <v>206.447</v>
      </c>
      <c r="B53" s="7"/>
    </row>
    <row r="54" spans="1:2" x14ac:dyDescent="0.2">
      <c r="A54" s="43">
        <v>207.43299999999999</v>
      </c>
      <c r="B54" s="7"/>
    </row>
    <row r="55" spans="1:2" x14ac:dyDescent="0.2">
      <c r="A55" s="43">
        <v>203.53</v>
      </c>
      <c r="B55" s="7"/>
    </row>
    <row r="56" spans="1:2" x14ac:dyDescent="0.2">
      <c r="A56" s="43">
        <v>202.69800000000001</v>
      </c>
      <c r="B56" s="7"/>
    </row>
    <row r="57" spans="1:2" x14ac:dyDescent="0.2">
      <c r="A57" s="43">
        <v>206.751</v>
      </c>
      <c r="B57" s="7"/>
    </row>
    <row r="58" spans="1:2" x14ac:dyDescent="0.2">
      <c r="A58" s="43">
        <v>201.631</v>
      </c>
      <c r="B58" s="7"/>
    </row>
    <row r="59" spans="1:2" x14ac:dyDescent="0.2">
      <c r="A59" s="43">
        <v>203.93600000000001</v>
      </c>
      <c r="B59" s="7"/>
    </row>
    <row r="60" spans="1:2" x14ac:dyDescent="0.2">
      <c r="A60" s="43">
        <v>205.8</v>
      </c>
      <c r="B60" s="7"/>
    </row>
    <row r="61" spans="1:2" x14ac:dyDescent="0.2">
      <c r="A61" s="43">
        <v>211.845</v>
      </c>
      <c r="B61" s="7"/>
    </row>
    <row r="62" spans="1:2" x14ac:dyDescent="0.2">
      <c r="A62" s="43">
        <v>201.959</v>
      </c>
      <c r="B62" s="7"/>
    </row>
    <row r="63" spans="1:2" x14ac:dyDescent="0.2">
      <c r="A63" s="43">
        <v>214.76900000000001</v>
      </c>
      <c r="B63" s="7"/>
    </row>
    <row r="64" spans="1:2" x14ac:dyDescent="0.2">
      <c r="A64" s="43">
        <v>208.422</v>
      </c>
      <c r="B64" s="7"/>
    </row>
    <row r="65" spans="1:2" x14ac:dyDescent="0.2">
      <c r="A65" s="43">
        <v>206.83600000000001</v>
      </c>
      <c r="B65" s="7"/>
    </row>
    <row r="66" spans="1:2" x14ac:dyDescent="0.2">
      <c r="A66" s="43">
        <v>204.78299999999999</v>
      </c>
      <c r="B66" s="7"/>
    </row>
    <row r="67" spans="1:2" x14ac:dyDescent="0.2">
      <c r="A67" s="43">
        <v>204.696</v>
      </c>
      <c r="B67" s="7"/>
    </row>
    <row r="68" spans="1:2" x14ac:dyDescent="0.2">
      <c r="A68" s="43">
        <v>201.393</v>
      </c>
      <c r="B68" s="7"/>
    </row>
    <row r="69" spans="1:2" x14ac:dyDescent="0.2">
      <c r="A69" s="43">
        <v>200.494</v>
      </c>
      <c r="B69" s="7"/>
    </row>
    <row r="70" spans="1:2" x14ac:dyDescent="0.2">
      <c r="A70" s="43">
        <v>203.80500000000001</v>
      </c>
      <c r="B70" s="7"/>
    </row>
    <row r="71" spans="1:2" x14ac:dyDescent="0.2">
      <c r="A71" s="43">
        <v>202.51400000000001</v>
      </c>
      <c r="B71" s="7"/>
    </row>
    <row r="72" spans="1:2" x14ac:dyDescent="0.2">
      <c r="A72" s="43">
        <v>202.88800000000001</v>
      </c>
      <c r="B72" s="7"/>
    </row>
    <row r="73" spans="1:2" x14ac:dyDescent="0.2">
      <c r="A73" s="43">
        <v>200.19800000000001</v>
      </c>
      <c r="B73" s="7"/>
    </row>
    <row r="74" spans="1:2" x14ac:dyDescent="0.2">
      <c r="A74" s="43">
        <v>202.67500000000001</v>
      </c>
      <c r="B74" s="7"/>
    </row>
    <row r="75" spans="1:2" x14ac:dyDescent="0.2">
      <c r="A75" s="43">
        <v>206.899</v>
      </c>
      <c r="B75" s="7"/>
    </row>
    <row r="76" spans="1:2" x14ac:dyDescent="0.2">
      <c r="A76" s="43">
        <v>201.09200000000001</v>
      </c>
      <c r="B76" s="7"/>
    </row>
    <row r="77" spans="1:2" x14ac:dyDescent="0.2">
      <c r="A77" s="43">
        <v>206.602</v>
      </c>
      <c r="B77" s="7"/>
    </row>
    <row r="78" spans="1:2" x14ac:dyDescent="0.2">
      <c r="A78" s="43">
        <v>204.482</v>
      </c>
      <c r="B78" s="7"/>
    </row>
    <row r="79" spans="1:2" x14ac:dyDescent="0.2">
      <c r="A79" s="43">
        <v>204.37100000000001</v>
      </c>
      <c r="B79" s="7"/>
    </row>
    <row r="80" spans="1:2" x14ac:dyDescent="0.2">
      <c r="A80" s="43">
        <v>204.95</v>
      </c>
      <c r="B80" s="7"/>
    </row>
    <row r="81" spans="1:2" x14ac:dyDescent="0.2">
      <c r="A81" s="43">
        <v>209.21600000000001</v>
      </c>
      <c r="B81" s="7"/>
    </row>
    <row r="82" spans="1:2" x14ac:dyDescent="0.2">
      <c r="A82" s="43">
        <v>202.143</v>
      </c>
      <c r="B82" s="7"/>
    </row>
    <row r="83" spans="1:2" x14ac:dyDescent="0.2">
      <c r="A83" s="43">
        <v>211.08099999999999</v>
      </c>
      <c r="B83" s="7"/>
    </row>
    <row r="84" spans="1:2" x14ac:dyDescent="0.2">
      <c r="A84" s="43">
        <v>202.81800000000001</v>
      </c>
      <c r="B84" s="7"/>
    </row>
    <row r="85" spans="1:2" x14ac:dyDescent="0.2">
      <c r="A85" s="43">
        <v>206.95400000000001</v>
      </c>
      <c r="B85" s="7"/>
    </row>
    <row r="86" spans="1:2" x14ac:dyDescent="0.2">
      <c r="A86" s="43">
        <v>202.48400000000001</v>
      </c>
      <c r="B86" s="7"/>
    </row>
    <row r="87" spans="1:2" x14ac:dyDescent="0.2">
      <c r="A87" s="43">
        <v>200.17400000000001</v>
      </c>
      <c r="B87" s="7"/>
    </row>
    <row r="88" spans="1:2" x14ac:dyDescent="0.2">
      <c r="A88" s="43">
        <v>208.26400000000001</v>
      </c>
      <c r="B88" s="7"/>
    </row>
    <row r="89" spans="1:2" x14ac:dyDescent="0.2">
      <c r="A89" s="43">
        <v>207.85900000000001</v>
      </c>
      <c r="B89" s="7"/>
    </row>
    <row r="90" spans="1:2" x14ac:dyDescent="0.2">
      <c r="A90" s="43">
        <v>206.85499999999999</v>
      </c>
      <c r="B90" s="7"/>
    </row>
    <row r="91" spans="1:2" x14ac:dyDescent="0.2">
      <c r="A91" s="43">
        <v>206.04499999999999</v>
      </c>
      <c r="B91" s="7"/>
    </row>
    <row r="92" spans="1:2" x14ac:dyDescent="0.2">
      <c r="A92" s="43">
        <v>205.11600000000001</v>
      </c>
      <c r="B92" s="7"/>
    </row>
    <row r="93" spans="1:2" x14ac:dyDescent="0.2">
      <c r="A93" s="43">
        <v>201.20699999999999</v>
      </c>
      <c r="B93" s="7"/>
    </row>
    <row r="94" spans="1:2" x14ac:dyDescent="0.2">
      <c r="A94" s="43">
        <v>200.13300000000001</v>
      </c>
      <c r="B94" s="7"/>
    </row>
    <row r="95" spans="1:2" x14ac:dyDescent="0.2">
      <c r="A95" s="43">
        <v>204.47</v>
      </c>
      <c r="B95" s="7"/>
    </row>
    <row r="96" spans="1:2" x14ac:dyDescent="0.2">
      <c r="A96" s="43">
        <v>204.93299999999999</v>
      </c>
      <c r="B96" s="7"/>
    </row>
    <row r="97" spans="1:2" x14ac:dyDescent="0.2">
      <c r="A97" s="43">
        <v>201.114</v>
      </c>
      <c r="B97" s="7"/>
    </row>
    <row r="98" spans="1:2" x14ac:dyDescent="0.2">
      <c r="A98" s="43">
        <v>202.62700000000001</v>
      </c>
      <c r="B98" s="7"/>
    </row>
    <row r="99" spans="1:2" x14ac:dyDescent="0.2">
      <c r="A99" s="43">
        <v>207.202</v>
      </c>
      <c r="B99" s="7"/>
    </row>
    <row r="100" spans="1:2" x14ac:dyDescent="0.2">
      <c r="A100" s="43">
        <v>205.18199999999999</v>
      </c>
      <c r="B100" s="7"/>
    </row>
    <row r="101" spans="1:2" x14ac:dyDescent="0.2">
      <c r="A101" s="43">
        <v>204.63499999999999</v>
      </c>
      <c r="B101" s="7"/>
    </row>
    <row r="102" spans="1:2" x14ac:dyDescent="0.2">
      <c r="A102" s="43">
        <v>204.81899999999999</v>
      </c>
      <c r="B102" s="7"/>
    </row>
  </sheetData>
  <pageMargins left="0.7" right="0.7" top="0.75" bottom="0.75" header="0.3" footer="0.3"/>
  <pageSetup paperSize="0"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Original Data</vt:lpstr>
      <vt:lpstr>Master Oto Image Analysis</vt:lpstr>
      <vt:lpstr>DataDictionary</vt:lpstr>
      <vt:lpstr>MIW Summary</vt:lpstr>
      <vt:lpstr>Pivot Table</vt:lpstr>
      <vt:lpstr>Regressions</vt:lpstr>
      <vt:lpstr>BI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Spanjer</dc:creator>
  <cp:lastModifiedBy>Andrew R. Spanjer</cp:lastModifiedBy>
  <cp:lastPrinted>2016-08-30T21:04:49Z</cp:lastPrinted>
  <dcterms:created xsi:type="dcterms:W3CDTF">2015-11-24T15:27:34Z</dcterms:created>
  <dcterms:modified xsi:type="dcterms:W3CDTF">2016-09-06T14:53:47Z</dcterms:modified>
</cp:coreProperties>
</file>