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Spivak\MurraySw\integration\src\schedule\"/>
    </mc:Choice>
  </mc:AlternateContent>
  <xr:revisionPtr revIDLastSave="0" documentId="13_ncr:1_{7188BD6C-BA54-4BE5-9736-9CEDD65409BC}" xr6:coauthVersionLast="47" xr6:coauthVersionMax="47" xr10:uidLastSave="{00000000-0000-0000-0000-000000000000}"/>
  <bookViews>
    <workbookView xWindow="765" yWindow="-18240" windowWidth="22290" windowHeight="12360" activeTab="3" xr2:uid="{00000000-000D-0000-FFFF-FFFF00000000}"/>
  </bookViews>
  <sheets>
    <sheet name="ReadMe" sheetId="5" r:id="rId1"/>
    <sheet name="Common" sheetId="2" r:id="rId2"/>
    <sheet name="Partitions" sheetId="7" r:id="rId3"/>
    <sheet name="OperSchedule" sheetId="9" r:id="rId4"/>
  </sheets>
  <definedNames>
    <definedName name="_xlnm._FilterDatabase" localSheetId="3" hidden="1">OperSchedule!$A$1:$H$94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/>
  <c r="L23" i="7"/>
  <c r="L22" i="7"/>
  <c r="G94" i="9" l="1"/>
  <c r="F94" i="9"/>
  <c r="G93" i="9"/>
  <c r="F93" i="9"/>
  <c r="G92" i="9"/>
  <c r="F92" i="9"/>
  <c r="G91" i="9"/>
  <c r="H91" i="9" s="1"/>
  <c r="F91" i="9"/>
  <c r="G90" i="9"/>
  <c r="F90" i="9"/>
  <c r="G89" i="9"/>
  <c r="F89" i="9"/>
  <c r="G88" i="9"/>
  <c r="H88" i="9" s="1"/>
  <c r="F88" i="9"/>
  <c r="G87" i="9"/>
  <c r="F87" i="9"/>
  <c r="G86" i="9"/>
  <c r="F86" i="9"/>
  <c r="G85" i="9"/>
  <c r="F85" i="9"/>
  <c r="G84" i="9"/>
  <c r="F84" i="9"/>
  <c r="G83" i="9"/>
  <c r="H83" i="9" s="1"/>
  <c r="F83" i="9"/>
  <c r="G82" i="9"/>
  <c r="F82" i="9"/>
  <c r="G81" i="9"/>
  <c r="F81" i="9"/>
  <c r="G80" i="9"/>
  <c r="H80" i="9" s="1"/>
  <c r="F80" i="9"/>
  <c r="G79" i="9"/>
  <c r="F79" i="9"/>
  <c r="G78" i="9"/>
  <c r="H78" i="9" s="1"/>
  <c r="F78" i="9"/>
  <c r="G77" i="9"/>
  <c r="F77" i="9"/>
  <c r="G76" i="9"/>
  <c r="F76" i="9"/>
  <c r="G75" i="9"/>
  <c r="F75" i="9"/>
  <c r="G74" i="9"/>
  <c r="F74" i="9"/>
  <c r="G73" i="9"/>
  <c r="F73" i="9"/>
  <c r="G72" i="9"/>
  <c r="H72" i="9" s="1"/>
  <c r="F72" i="9"/>
  <c r="G71" i="9"/>
  <c r="F71" i="9"/>
  <c r="G70" i="9"/>
  <c r="H70" i="9" s="1"/>
  <c r="F70" i="9"/>
  <c r="G69" i="9"/>
  <c r="F69" i="9"/>
  <c r="G68" i="9"/>
  <c r="F68" i="9"/>
  <c r="G67" i="9"/>
  <c r="H67" i="9" s="1"/>
  <c r="F67" i="9"/>
  <c r="G66" i="9"/>
  <c r="F66" i="9"/>
  <c r="G65" i="9"/>
  <c r="F65" i="9"/>
  <c r="G64" i="9"/>
  <c r="H64" i="9" s="1"/>
  <c r="F64" i="9"/>
  <c r="G63" i="9"/>
  <c r="F63" i="9"/>
  <c r="G62" i="9"/>
  <c r="H62" i="9" s="1"/>
  <c r="F62" i="9"/>
  <c r="G61" i="9"/>
  <c r="F61" i="9"/>
  <c r="G60" i="9"/>
  <c r="F60" i="9"/>
  <c r="G59" i="9"/>
  <c r="H59" i="9" s="1"/>
  <c r="F59" i="9"/>
  <c r="G58" i="9"/>
  <c r="F58" i="9"/>
  <c r="G57" i="9"/>
  <c r="F57" i="9"/>
  <c r="G56" i="9"/>
  <c r="F56" i="9"/>
  <c r="G55" i="9"/>
  <c r="F55" i="9"/>
  <c r="G54" i="9"/>
  <c r="H54" i="9" s="1"/>
  <c r="F54" i="9"/>
  <c r="G53" i="9"/>
  <c r="F53" i="9"/>
  <c r="G52" i="9"/>
  <c r="F52" i="9"/>
  <c r="G51" i="9"/>
  <c r="H51" i="9" s="1"/>
  <c r="F51" i="9"/>
  <c r="G50" i="9"/>
  <c r="F50" i="9"/>
  <c r="G49" i="9"/>
  <c r="F49" i="9"/>
  <c r="G48" i="9"/>
  <c r="H48" i="9" s="1"/>
  <c r="F48" i="9"/>
  <c r="G47" i="9"/>
  <c r="F47" i="9"/>
  <c r="G46" i="9"/>
  <c r="F46" i="9"/>
  <c r="G45" i="9"/>
  <c r="F45" i="9"/>
  <c r="G44" i="9"/>
  <c r="F44" i="9"/>
  <c r="G43" i="9"/>
  <c r="H43" i="9" s="1"/>
  <c r="F43" i="9"/>
  <c r="G42" i="9"/>
  <c r="F42" i="9"/>
  <c r="G41" i="9"/>
  <c r="F41" i="9"/>
  <c r="G40" i="9"/>
  <c r="H40" i="9" s="1"/>
  <c r="F40" i="9"/>
  <c r="G39" i="9"/>
  <c r="F39" i="9"/>
  <c r="G38" i="9"/>
  <c r="H38" i="9" s="1"/>
  <c r="F38" i="9"/>
  <c r="G37" i="9"/>
  <c r="F37" i="9"/>
  <c r="G36" i="9"/>
  <c r="F36" i="9"/>
  <c r="G35" i="9"/>
  <c r="F35" i="9"/>
  <c r="G34" i="9"/>
  <c r="F34" i="9"/>
  <c r="G33" i="9"/>
  <c r="F33" i="9"/>
  <c r="G32" i="9"/>
  <c r="H32" i="9" s="1"/>
  <c r="F32" i="9"/>
  <c r="G31" i="9"/>
  <c r="F31" i="9"/>
  <c r="G30" i="9"/>
  <c r="H30" i="9" s="1"/>
  <c r="F30" i="9"/>
  <c r="G29" i="9"/>
  <c r="F29" i="9"/>
  <c r="G28" i="9"/>
  <c r="F28" i="9"/>
  <c r="G27" i="9"/>
  <c r="H27" i="9" s="1"/>
  <c r="F27" i="9"/>
  <c r="G26" i="9"/>
  <c r="F26" i="9"/>
  <c r="G25" i="9"/>
  <c r="F25" i="9"/>
  <c r="G24" i="9"/>
  <c r="H24" i="9" s="1"/>
  <c r="F24" i="9"/>
  <c r="G23" i="9"/>
  <c r="F23" i="9"/>
  <c r="G22" i="9"/>
  <c r="H22" i="9" s="1"/>
  <c r="F22" i="9"/>
  <c r="G21" i="9"/>
  <c r="F21" i="9"/>
  <c r="G20" i="9"/>
  <c r="F20" i="9"/>
  <c r="G19" i="9"/>
  <c r="H19" i="9" s="1"/>
  <c r="F19" i="9"/>
  <c r="G18" i="9"/>
  <c r="F18" i="9"/>
  <c r="G17" i="9"/>
  <c r="F17" i="9"/>
  <c r="G16" i="9"/>
  <c r="F16" i="9"/>
  <c r="G15" i="9"/>
  <c r="F15" i="9"/>
  <c r="G14" i="9"/>
  <c r="H14" i="9" s="1"/>
  <c r="F14" i="9"/>
  <c r="G13" i="9"/>
  <c r="F13" i="9"/>
  <c r="G12" i="9"/>
  <c r="F12" i="9"/>
  <c r="G11" i="9"/>
  <c r="H11" i="9" s="1"/>
  <c r="F11" i="9"/>
  <c r="G10" i="9"/>
  <c r="F10" i="9"/>
  <c r="G9" i="9"/>
  <c r="F9" i="9"/>
  <c r="G8" i="9"/>
  <c r="H8" i="9" s="1"/>
  <c r="F8" i="9"/>
  <c r="G7" i="9"/>
  <c r="F7" i="9"/>
  <c r="G6" i="9"/>
  <c r="H6" i="9" s="1"/>
  <c r="F6" i="9"/>
  <c r="G5" i="9"/>
  <c r="F5" i="9"/>
  <c r="G4" i="9"/>
  <c r="F4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G3" i="9"/>
  <c r="F3" i="9"/>
  <c r="A3" i="9"/>
  <c r="G2" i="9"/>
  <c r="F2" i="9"/>
  <c r="E3" i="9" s="1"/>
  <c r="H86" i="9" l="1"/>
  <c r="H56" i="9"/>
  <c r="H16" i="9"/>
  <c r="H75" i="9"/>
  <c r="H35" i="9"/>
  <c r="H46" i="9"/>
  <c r="H3" i="9"/>
  <c r="E4" i="9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E57" i="9" s="1"/>
  <c r="E58" i="9" s="1"/>
  <c r="E59" i="9" s="1"/>
  <c r="E60" i="9" s="1"/>
  <c r="E61" i="9" s="1"/>
  <c r="E62" i="9" s="1"/>
  <c r="E63" i="9" s="1"/>
  <c r="E64" i="9" s="1"/>
  <c r="E65" i="9" s="1"/>
  <c r="E66" i="9" s="1"/>
  <c r="E67" i="9" s="1"/>
  <c r="E68" i="9" s="1"/>
  <c r="E69" i="9" s="1"/>
  <c r="E70" i="9" s="1"/>
  <c r="E71" i="9" s="1"/>
  <c r="E72" i="9" s="1"/>
  <c r="E73" i="9" s="1"/>
  <c r="E74" i="9" s="1"/>
  <c r="E75" i="9" s="1"/>
  <c r="E76" i="9" s="1"/>
  <c r="E77" i="9" s="1"/>
  <c r="E78" i="9" s="1"/>
  <c r="E79" i="9" s="1"/>
  <c r="E80" i="9" s="1"/>
  <c r="E81" i="9" s="1"/>
  <c r="E82" i="9" s="1"/>
  <c r="E83" i="9" s="1"/>
  <c r="E84" i="9" s="1"/>
  <c r="E85" i="9" s="1"/>
  <c r="E86" i="9" s="1"/>
  <c r="E87" i="9" s="1"/>
  <c r="E88" i="9" s="1"/>
  <c r="E89" i="9" s="1"/>
  <c r="E90" i="9" s="1"/>
  <c r="E91" i="9" s="1"/>
  <c r="E92" i="9" s="1"/>
  <c r="E93" i="9" s="1"/>
  <c r="E94" i="9" s="1"/>
  <c r="H26" i="9"/>
  <c r="H74" i="9"/>
  <c r="H90" i="9"/>
  <c r="B8" i="2"/>
  <c r="H7" i="9"/>
  <c r="H15" i="9"/>
  <c r="H23" i="9"/>
  <c r="H39" i="9"/>
  <c r="H71" i="9"/>
  <c r="H79" i="9"/>
  <c r="H87" i="9"/>
  <c r="H89" i="9"/>
  <c r="H94" i="9"/>
  <c r="H4" i="9"/>
  <c r="H20" i="9"/>
  <c r="H60" i="9"/>
  <c r="H68" i="9"/>
  <c r="H84" i="9"/>
  <c r="H5" i="9"/>
  <c r="H9" i="9"/>
  <c r="H17" i="9"/>
  <c r="H37" i="9"/>
  <c r="H41" i="9"/>
  <c r="H45" i="9"/>
  <c r="H49" i="9"/>
  <c r="H53" i="9"/>
  <c r="H57" i="9"/>
  <c r="H52" i="9"/>
  <c r="H69" i="9"/>
  <c r="H73" i="9"/>
  <c r="H34" i="9"/>
  <c r="H42" i="9"/>
  <c r="H58" i="9"/>
  <c r="H12" i="9"/>
  <c r="H31" i="9"/>
  <c r="H50" i="9"/>
  <c r="H61" i="9"/>
  <c r="H65" i="9"/>
  <c r="H76" i="9"/>
  <c r="H13" i="9"/>
  <c r="H28" i="9"/>
  <c r="H47" i="9"/>
  <c r="H66" i="9"/>
  <c r="H77" i="9"/>
  <c r="H81" i="9"/>
  <c r="H92" i="9"/>
  <c r="H10" i="9"/>
  <c r="H21" i="9"/>
  <c r="H25" i="9"/>
  <c r="H36" i="9"/>
  <c r="H55" i="9"/>
  <c r="H85" i="9"/>
  <c r="H18" i="9"/>
  <c r="H29" i="9"/>
  <c r="H33" i="9"/>
  <c r="H44" i="9"/>
  <c r="H63" i="9"/>
  <c r="H82" i="9"/>
  <c r="H93" i="9"/>
  <c r="H2" i="9"/>
  <c r="B9" i="2" l="1"/>
  <c r="L21" i="7"/>
  <c r="N54" i="7" l="1"/>
  <c r="K54" i="7"/>
  <c r="N53" i="7"/>
  <c r="K53" i="7"/>
  <c r="N52" i="7"/>
  <c r="K52" i="7"/>
  <c r="N51" i="7"/>
  <c r="K51" i="7"/>
  <c r="N50" i="7"/>
  <c r="K50" i="7"/>
  <c r="N49" i="7"/>
  <c r="K49" i="7"/>
  <c r="N48" i="7"/>
  <c r="K48" i="7"/>
  <c r="N47" i="7"/>
  <c r="K47" i="7"/>
  <c r="N46" i="7"/>
  <c r="K46" i="7"/>
  <c r="N45" i="7"/>
  <c r="K45" i="7"/>
  <c r="N44" i="7"/>
  <c r="K44" i="7"/>
  <c r="N43" i="7"/>
  <c r="K43" i="7"/>
  <c r="N42" i="7"/>
  <c r="K42" i="7"/>
  <c r="N41" i="7"/>
  <c r="K41" i="7"/>
  <c r="N40" i="7"/>
  <c r="K40" i="7"/>
  <c r="N39" i="7"/>
  <c r="K39" i="7"/>
  <c r="N38" i="7"/>
  <c r="K38" i="7"/>
  <c r="N37" i="7"/>
  <c r="K37" i="7"/>
  <c r="N36" i="7"/>
  <c r="K36" i="7"/>
  <c r="N35" i="7"/>
  <c r="K35" i="7"/>
  <c r="N34" i="7"/>
  <c r="K34" i="7"/>
  <c r="N33" i="7"/>
  <c r="K33" i="7"/>
  <c r="N32" i="7"/>
  <c r="K32" i="7"/>
  <c r="N31" i="7"/>
  <c r="K31" i="7"/>
  <c r="N30" i="7"/>
  <c r="K30" i="7"/>
  <c r="N29" i="7"/>
  <c r="K29" i="7"/>
  <c r="N28" i="7"/>
  <c r="N27" i="7"/>
  <c r="N26" i="7"/>
  <c r="N25" i="7"/>
  <c r="N24" i="7"/>
  <c r="A3" i="2"/>
  <c r="B2" i="2"/>
  <c r="L12" i="7"/>
  <c r="L13" i="7"/>
  <c r="L34" i="7"/>
  <c r="L35" i="7"/>
  <c r="L15" i="7"/>
  <c r="L32" i="7"/>
  <c r="L11" i="7"/>
  <c r="L43" i="7"/>
  <c r="M6" i="7"/>
  <c r="L28" i="7"/>
  <c r="L49" i="7"/>
  <c r="L27" i="7"/>
  <c r="L52" i="7"/>
  <c r="L25" i="7"/>
  <c r="L10" i="7"/>
  <c r="L51" i="7"/>
  <c r="L14" i="7"/>
  <c r="L47" i="7"/>
  <c r="L36" i="7"/>
  <c r="L41" i="7"/>
  <c r="L46" i="7"/>
  <c r="L33" i="7"/>
  <c r="L44" i="7"/>
  <c r="L29" i="7"/>
  <c r="L17" i="7"/>
  <c r="L16" i="7"/>
  <c r="L50" i="7"/>
  <c r="L42" i="7"/>
  <c r="L9" i="7"/>
  <c r="L31" i="7"/>
  <c r="L40" i="7"/>
  <c r="L24" i="7"/>
  <c r="L53" i="7"/>
  <c r="L39" i="7"/>
  <c r="L45" i="7"/>
  <c r="L30" i="7"/>
  <c r="L48" i="7"/>
  <c r="L26" i="7"/>
  <c r="L54" i="7"/>
  <c r="L37" i="7"/>
  <c r="L19" i="7"/>
  <c r="L20" i="7"/>
  <c r="L38" i="7"/>
  <c r="L18" i="7"/>
  <c r="M22" i="7" l="1"/>
  <c r="K22" i="7"/>
  <c r="K23" i="7"/>
  <c r="M23" i="7"/>
  <c r="K25" i="7"/>
  <c r="K24" i="7"/>
  <c r="M21" i="7"/>
  <c r="K21" i="7"/>
  <c r="K9" i="7"/>
  <c r="M31" i="7"/>
  <c r="M16" i="7"/>
  <c r="K16" i="7"/>
  <c r="M43" i="7"/>
  <c r="M9" i="7"/>
  <c r="M35" i="7"/>
  <c r="M51" i="7"/>
  <c r="M12" i="7"/>
  <c r="K12" i="7"/>
  <c r="M33" i="7"/>
  <c r="M49" i="7"/>
  <c r="M45" i="7"/>
  <c r="M18" i="7"/>
  <c r="K18" i="7"/>
  <c r="M41" i="7"/>
  <c r="M25" i="7"/>
  <c r="M14" i="7"/>
  <c r="K14" i="7"/>
  <c r="M10" i="7"/>
  <c r="K10" i="7"/>
  <c r="M39" i="7"/>
  <c r="M47" i="7"/>
  <c r="M29" i="7"/>
  <c r="M11" i="7"/>
  <c r="K11" i="7"/>
  <c r="M27" i="7"/>
  <c r="K27" i="7"/>
  <c r="M37" i="7"/>
  <c r="M53" i="7"/>
  <c r="M17" i="7"/>
  <c r="K17" i="7"/>
  <c r="M20" i="7"/>
  <c r="K20" i="7"/>
  <c r="M24" i="7"/>
  <c r="M26" i="7"/>
  <c r="K26" i="7"/>
  <c r="M28" i="7"/>
  <c r="K28" i="7"/>
  <c r="M30" i="7"/>
  <c r="M32" i="7"/>
  <c r="M34" i="7"/>
  <c r="M36" i="7"/>
  <c r="M38" i="7"/>
  <c r="M40" i="7"/>
  <c r="M42" i="7"/>
  <c r="M44" i="7"/>
  <c r="M46" i="7"/>
  <c r="M48" i="7"/>
  <c r="M50" i="7"/>
  <c r="M52" i="7"/>
  <c r="M54" i="7"/>
  <c r="M15" i="7"/>
  <c r="K15" i="7"/>
  <c r="M19" i="7"/>
  <c r="K19" i="7"/>
  <c r="B4" i="2"/>
  <c r="M13" i="7"/>
  <c r="K13" i="7"/>
  <c r="M7" i="7"/>
  <c r="N22" i="7" l="1"/>
  <c r="N23" i="7"/>
  <c r="N21" i="7"/>
  <c r="N16" i="7"/>
  <c r="N20" i="7"/>
  <c r="N13" i="7"/>
  <c r="B5" i="2"/>
  <c r="B6" i="2" s="1"/>
  <c r="N9" i="7"/>
  <c r="N14" i="7"/>
  <c r="N17" i="7"/>
  <c r="N19" i="7"/>
  <c r="N15" i="7"/>
  <c r="N18" i="7"/>
  <c r="N11" i="7"/>
  <c r="N12" i="7"/>
  <c r="N10" i="7"/>
  <c r="B10" i="2" l="1"/>
</calcChain>
</file>

<file path=xl/sharedStrings.xml><?xml version="1.0" encoding="utf-8"?>
<sst xmlns="http://schemas.openxmlformats.org/spreadsheetml/2006/main" count="531" uniqueCount="78">
  <si>
    <t>Time Slot</t>
  </si>
  <si>
    <t>Partition</t>
  </si>
  <si>
    <t>% Slot</t>
  </si>
  <si>
    <t>Exec Time (ms)</t>
  </si>
  <si>
    <t>Offset(ms)</t>
  </si>
  <si>
    <t>PartitionName</t>
  </si>
  <si>
    <t>PART_KERNEL</t>
  </si>
  <si>
    <t>PartitionIdentifier</t>
  </si>
  <si>
    <t>PART_CDN</t>
  </si>
  <si>
    <t>PART_IP_SERVER</t>
  </si>
  <si>
    <t>FREE</t>
  </si>
  <si>
    <t>N/A</t>
  </si>
  <si>
    <t>TODEFINE</t>
  </si>
  <si>
    <t>Platform</t>
  </si>
  <si>
    <t>Applications</t>
  </si>
  <si>
    <t>Start Periodic</t>
  </si>
  <si>
    <t>MinorFrameReleaseSemaphore</t>
  </si>
  <si>
    <t>ScheduleTemplate</t>
  </si>
  <si>
    <t>GenericSchedule.xml</t>
  </si>
  <si>
    <t xml:space="preserve">Major Time Frame (ms)  </t>
  </si>
  <si>
    <t xml:space="preserve">Time Slot Duration (ms) </t>
  </si>
  <si>
    <t>Legend</t>
  </si>
  <si>
    <t>User Input</t>
  </si>
  <si>
    <t>Excel Output</t>
  </si>
  <si>
    <t>None</t>
  </si>
  <si>
    <t>Use by pyschedule</t>
  </si>
  <si>
    <t>Process</t>
  </si>
  <si>
    <t>Note: this workbook is protected to prevent errors. The password is: 'platform'</t>
  </si>
  <si>
    <t>Is OFP Platform</t>
  </si>
  <si>
    <t>OFP Platform Time (ms)</t>
  </si>
  <si>
    <t>OFP Platform Percent</t>
  </si>
  <si>
    <t>OFP Platform Time Contribution (ms)</t>
  </si>
  <si>
    <t>PART_DATALOADER</t>
  </si>
  <si>
    <t>MajorFrameReleaseSemaphore</t>
  </si>
  <si>
    <t>PART_EVENT_LOG</t>
  </si>
  <si>
    <t>PART_GRAPHIC_COMP_WIND</t>
  </si>
  <si>
    <t>PART_FILE_SERVER</t>
  </si>
  <si>
    <t>PART_LAN_A</t>
  </si>
  <si>
    <t>PART_LAN_B</t>
  </si>
  <si>
    <t>PART_PLATFORM_MGT_A653</t>
  </si>
  <si>
    <t>PART_PLATFORM_MGT_NATIVE</t>
  </si>
  <si>
    <t>Schedule Change Action</t>
  </si>
  <si>
    <t>SetModuleSchedule</t>
  </si>
  <si>
    <t>false</t>
  </si>
  <si>
    <t>true</t>
  </si>
  <si>
    <t>IGNORE</t>
  </si>
  <si>
    <t>Shared Schedule</t>
  </si>
  <si>
    <t>Total Execution Time per major frame (ms)</t>
  </si>
  <si>
    <t>Percent Execution Time per major frame</t>
  </si>
  <si>
    <t>Percent Platform Time per major frame</t>
  </si>
  <si>
    <t>Partition Period (ms)</t>
  </si>
  <si>
    <t>Execution Time per partition period (ms)</t>
  </si>
  <si>
    <t>OperSchedule</t>
  </si>
  <si>
    <t>Schedule Id:</t>
  </si>
  <si>
    <t>Schedule Tab name:</t>
  </si>
  <si>
    <t>Init Schedule:</t>
  </si>
  <si>
    <t>Major Frame (ms):</t>
  </si>
  <si>
    <t>OFP Platform Time (ms):</t>
  </si>
  <si>
    <t>Number of schedule</t>
  </si>
  <si>
    <t>Overview</t>
  </si>
  <si>
    <t>The 'Partitions' sheet contains a list of all partitions to be scheduled. Some attributes can be modified (e.g., partition period, shared scheduled), while others are computed from other sheets (e.g., total allocated execution time).</t>
  </si>
  <si>
    <t>The 'Common' sheet presents an overview of all define scheduled. There are currently 3 defined schedule: 2 are dedicated to platform initialization, 1 is dedicated to platform normal opertions.</t>
  </si>
  <si>
    <t>The 'InitSchedule', 'SecondInitSchedule' and 'OperSchedule' sheets defines the allocated time slots for all partitions for each defined schedule.</t>
  </si>
  <si>
    <t>On the 'Partitions' sheet, add your applications partitions.</t>
  </si>
  <si>
    <t>On the appropriate schedule definition sheet ('InitSchedule', 'SecondInitSchedule' or 'OperSchedule'), assign time slots to your partitions.</t>
  </si>
  <si>
    <t>On the schedule definition sheet, adjust your partition time window by playing with the '%slot' field.</t>
  </si>
  <si>
    <t>On the schedule definition sheet, add free slot or adjuste them to ensure that, in the 'Common' sheet, the major time frame has the desired value.</t>
  </si>
  <si>
    <t>On the 'Common' sheet, confirm the time allocated to the platform is acceptable (it will become red above 20%).</t>
  </si>
  <si>
    <t>Ensure that the contraints associated to platform partitions schedule are respected. Most are induced by the Multiple Module Schedule functionality. Refer the following wiki page for details:
https://coleng02/w/index.php/A653_Partition_Schedule_Editor</t>
  </si>
  <si>
    <t>PART_DCM</t>
  </si>
  <si>
    <t>Multicore:</t>
  </si>
  <si>
    <t>PART_CORE_IDLE_LOOP</t>
  </si>
  <si>
    <t>PART_CORE_HEALTH</t>
  </si>
  <si>
    <t>Operational schedule:</t>
  </si>
  <si>
    <t>PART_LIGHT</t>
  </si>
  <si>
    <t>PART_PLATFORM_MGT_A654</t>
  </si>
  <si>
    <t>PART_1553</t>
  </si>
  <si>
    <t>PART_CMD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</si>
</sst>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8" xfId="0" applyFill="1" applyBorder="1" applyProtection="1">
      <protection locked="0"/>
    </xf>
    <xf numFmtId="0" fontId="0" fillId="3" borderId="12" xfId="0" applyFill="1" applyBorder="1" applyProtection="1">
      <protection locked="0"/>
    </xf>
    <xf numFmtId="0" fontId="0" fillId="3" borderId="12" xfId="0" applyFill="1" applyBorder="1" applyAlignment="1" applyProtection="1">
      <alignment horizontal="center" vertical="center"/>
      <protection locked="0"/>
    </xf>
    <xf numFmtId="0" fontId="0" fillId="3" borderId="4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0" borderId="3" xfId="0" applyBorder="1"/>
    <xf numFmtId="0" fontId="0" fillId="3" borderId="21" xfId="0" applyFill="1" applyBorder="1"/>
    <xf numFmtId="0" fontId="0" fillId="0" borderId="2" xfId="0" applyBorder="1"/>
    <xf numFmtId="0" fontId="0" fillId="4" borderId="21" xfId="0" applyFill="1" applyBorder="1"/>
    <xf numFmtId="0" fontId="0" fillId="0" borderId="22" xfId="0" applyBorder="1"/>
    <xf numFmtId="0" fontId="0" fillId="0" borderId="23" xfId="0" applyBorder="1"/>
    <xf numFmtId="0" fontId="3" fillId="0" borderId="0" xfId="0" applyFont="1"/>
    <xf numFmtId="0" fontId="0" fillId="3" borderId="8" xfId="0" applyFill="1" applyBorder="1" applyAlignment="1" applyProtection="1">
      <alignment horizontal="center" vertical="center"/>
      <protection locked="0"/>
    </xf>
    <xf numFmtId="0" fontId="0" fillId="3" borderId="27" xfId="0" applyFill="1" applyBorder="1" applyAlignment="1" applyProtection="1">
      <alignment horizontal="center" vertical="center" wrapText="1"/>
      <protection locked="0"/>
    </xf>
    <xf numFmtId="0" fontId="0" fillId="3" borderId="5" xfId="0" applyFill="1" applyBorder="1" applyAlignment="1" applyProtection="1">
      <alignment horizontal="center" vertical="center" wrapText="1"/>
      <protection locked="0"/>
    </xf>
    <xf numFmtId="0" fontId="0" fillId="3" borderId="28" xfId="0" applyFill="1" applyBorder="1" applyAlignment="1" applyProtection="1">
      <alignment horizontal="center" vertical="center" wrapText="1"/>
      <protection locked="0"/>
    </xf>
    <xf numFmtId="0" fontId="0" fillId="3" borderId="32" xfId="0" applyFill="1" applyBorder="1" applyAlignment="1" applyProtection="1">
      <alignment horizontal="center" vertical="center" wrapText="1"/>
      <protection locked="0"/>
    </xf>
    <xf numFmtId="0" fontId="0" fillId="3" borderId="33" xfId="0" applyFill="1" applyBorder="1" applyAlignment="1" applyProtection="1">
      <alignment horizontal="center" vertical="center" wrapText="1"/>
      <protection locked="0"/>
    </xf>
    <xf numFmtId="0" fontId="0" fillId="3" borderId="38" xfId="0" applyFill="1" applyBorder="1" applyAlignment="1" applyProtection="1">
      <alignment horizontal="center" vertical="center" wrapText="1"/>
      <protection locked="0"/>
    </xf>
    <xf numFmtId="0" fontId="0" fillId="4" borderId="1" xfId="0" applyFill="1" applyBorder="1"/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4" xfId="0" applyFill="1" applyBorder="1" applyAlignment="1" applyProtection="1">
      <alignment horizontal="center" vertical="center" wrapText="1"/>
      <protection locked="0"/>
    </xf>
    <xf numFmtId="0" fontId="0" fillId="3" borderId="23" xfId="0" applyFill="1" applyBorder="1" applyAlignment="1" applyProtection="1">
      <alignment horizontal="center" vertical="center" wrapText="1"/>
      <protection locked="0"/>
    </xf>
    <xf numFmtId="0" fontId="1" fillId="2" borderId="35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36" xfId="0" applyFont="1" applyFill="1" applyBorder="1" applyAlignment="1">
      <alignment horizontal="center" wrapText="1"/>
    </xf>
    <xf numFmtId="0" fontId="0" fillId="4" borderId="7" xfId="0" applyFill="1" applyBorder="1"/>
    <xf numFmtId="0" fontId="0" fillId="4" borderId="8" xfId="0" applyFill="1" applyBorder="1"/>
    <xf numFmtId="10" fontId="0" fillId="4" borderId="8" xfId="0" applyNumberFormat="1" applyFill="1" applyBorder="1"/>
    <xf numFmtId="10" fontId="0" fillId="4" borderId="9" xfId="0" applyNumberFormat="1" applyFill="1" applyBorder="1"/>
    <xf numFmtId="0" fontId="0" fillId="4" borderId="10" xfId="0" applyFill="1" applyBorder="1"/>
    <xf numFmtId="10" fontId="0" fillId="4" borderId="1" xfId="0" applyNumberFormat="1" applyFill="1" applyBorder="1"/>
    <xf numFmtId="10" fontId="0" fillId="4" borderId="11" xfId="0" applyNumberFormat="1" applyFill="1" applyBorder="1"/>
    <xf numFmtId="0" fontId="0" fillId="4" borderId="35" xfId="0" applyFill="1" applyBorder="1"/>
    <xf numFmtId="0" fontId="0" fillId="4" borderId="12" xfId="0" applyFill="1" applyBorder="1"/>
    <xf numFmtId="10" fontId="0" fillId="4" borderId="12" xfId="0" applyNumberFormat="1" applyFill="1" applyBorder="1"/>
    <xf numFmtId="10" fontId="0" fillId="4" borderId="36" xfId="0" applyNumberFormat="1" applyFill="1" applyBorder="1"/>
    <xf numFmtId="0" fontId="1" fillId="2" borderId="6" xfId="0" applyFont="1" applyFill="1" applyBorder="1" applyAlignment="1">
      <alignment horizontal="center" wrapText="1"/>
    </xf>
    <xf numFmtId="0" fontId="0" fillId="4" borderId="9" xfId="0" applyFill="1" applyBorder="1"/>
    <xf numFmtId="0" fontId="0" fillId="4" borderId="5" xfId="0" applyFill="1" applyBorder="1"/>
    <xf numFmtId="0" fontId="0" fillId="4" borderId="11" xfId="0" applyFill="1" applyBorder="1"/>
    <xf numFmtId="0" fontId="0" fillId="0" borderId="0" xfId="0" applyAlignment="1">
      <alignment wrapText="1"/>
    </xf>
    <xf numFmtId="0" fontId="0" fillId="4" borderId="42" xfId="0" applyFill="1" applyBorder="1"/>
    <xf numFmtId="0" fontId="0" fillId="4" borderId="43" xfId="0" applyFill="1" applyBorder="1"/>
    <xf numFmtId="10" fontId="0" fillId="4" borderId="43" xfId="0" applyNumberFormat="1" applyFill="1" applyBorder="1"/>
    <xf numFmtId="10" fontId="0" fillId="4" borderId="44" xfId="0" applyNumberFormat="1" applyFill="1" applyBorder="1"/>
    <xf numFmtId="0" fontId="0" fillId="4" borderId="35" xfId="0" applyFill="1" applyBorder="1" applyAlignment="1">
      <alignment wrapText="1"/>
    </xf>
    <xf numFmtId="10" fontId="0" fillId="4" borderId="36" xfId="0" applyNumberFormat="1" applyFill="1" applyBorder="1" applyAlignment="1">
      <alignment wrapText="1"/>
    </xf>
    <xf numFmtId="0" fontId="2" fillId="3" borderId="7" xfId="0" applyFont="1" applyFill="1" applyBorder="1"/>
    <xf numFmtId="0" fontId="2" fillId="3" borderId="9" xfId="0" applyFont="1" applyFill="1" applyBorder="1" applyProtection="1">
      <protection locked="0"/>
    </xf>
    <xf numFmtId="0" fontId="2" fillId="3" borderId="35" xfId="0" applyFont="1" applyFill="1" applyBorder="1"/>
    <xf numFmtId="0" fontId="2" fillId="4" borderId="36" xfId="0" applyFont="1" applyFill="1" applyBorder="1"/>
    <xf numFmtId="0" fontId="0" fillId="4" borderId="44" xfId="0" applyFill="1" applyBorder="1"/>
    <xf numFmtId="0" fontId="2" fillId="4" borderId="45" xfId="0" applyFont="1" applyFill="1" applyBorder="1"/>
    <xf numFmtId="0" fontId="2" fillId="4" borderId="46" xfId="0" applyFont="1" applyFill="1" applyBorder="1"/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3" borderId="10" xfId="0" applyFill="1" applyBorder="1" applyProtection="1">
      <protection locked="0"/>
    </xf>
    <xf numFmtId="0" fontId="0" fillId="3" borderId="43" xfId="0" applyFill="1" applyBorder="1" applyAlignment="1" applyProtection="1">
      <alignment horizontal="center" vertical="center"/>
      <protection locked="0"/>
    </xf>
    <xf numFmtId="0" fontId="0" fillId="3" borderId="22" xfId="0" applyFill="1" applyBorder="1" applyAlignment="1" applyProtection="1">
      <alignment horizontal="center" vertical="center" wrapText="1"/>
      <protection locked="0"/>
    </xf>
    <xf numFmtId="0" fontId="0" fillId="3" borderId="43" xfId="0" applyFill="1" applyBorder="1" applyProtection="1">
      <protection locked="0"/>
    </xf>
    <xf numFmtId="0" fontId="0" fillId="3" borderId="35" xfId="0" applyFill="1" applyBorder="1" applyProtection="1">
      <protection locked="0"/>
    </xf>
    <xf numFmtId="0" fontId="0" fillId="3" borderId="28" xfId="0" quotePrefix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 shrinkToFit="1"/>
    </xf>
    <xf numFmtId="0" fontId="0" fillId="0" borderId="14" xfId="0" applyBorder="1" applyAlignment="1">
      <alignment wrapText="1" shrinkToFit="1"/>
    </xf>
    <xf numFmtId="0" fontId="0" fillId="0" borderId="16" xfId="0" applyBorder="1" applyAlignment="1">
      <alignment wrapText="1" shrinkToFit="1"/>
    </xf>
    <xf numFmtId="0" fontId="0" fillId="0" borderId="17" xfId="0" applyBorder="1" applyAlignment="1">
      <alignment wrapText="1" shrinkToFi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3" xfId="0" applyBorder="1" applyAlignment="1">
      <alignment wrapText="1" shrinkToFit="1"/>
    </xf>
    <xf numFmtId="0" fontId="0" fillId="0" borderId="15" xfId="0" applyBorder="1" applyAlignment="1">
      <alignment wrapText="1" shrinkToFit="1"/>
    </xf>
    <xf numFmtId="0" fontId="1" fillId="2" borderId="4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 applyProtection="1">
      <alignment horizontal="center"/>
      <protection locked="0"/>
    </xf>
    <xf numFmtId="0" fontId="4" fillId="3" borderId="11" xfId="0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Alignment="1">
      <alignment horizontal="center"/>
    </xf>
    <xf numFmtId="0" fontId="4" fillId="3" borderId="8" xfId="0" applyFont="1" applyFill="1" applyBorder="1" applyAlignment="1" applyProtection="1">
      <alignment horizontal="center"/>
      <protection locked="0"/>
    </xf>
    <xf numFmtId="0" fontId="4" fillId="3" borderId="9" xfId="0" applyFont="1" applyFill="1" applyBorder="1" applyAlignment="1" applyProtection="1">
      <alignment horizontal="center"/>
      <protection locked="0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9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31" xfId="0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4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6" xfId="0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2" xfId="0" applyBorder="1" applyAlignment="1">
      <alignment wrapText="1"/>
    </xf>
    <xf numFmtId="0" fontId="1" fillId="2" borderId="10" xfId="0" applyFont="1" applyFill="1" applyBorder="1" applyAlignment="1">
      <alignment horizontal="center" wrapText="1"/>
    </xf>
    <xf numFmtId="0" fontId="0" fillId="0" borderId="10" xfId="0" applyBorder="1"/>
    <xf numFmtId="0" fontId="0" fillId="0" borderId="39" xfId="0" applyBorder="1"/>
    <xf numFmtId="0" fontId="0" fillId="0" borderId="35" xfId="0" applyBorder="1"/>
    <xf numFmtId="0" fontId="0" fillId="0" borderId="11" xfId="0" applyBorder="1"/>
    <xf numFmtId="0" fontId="0" fillId="0" borderId="37" xfId="0" applyBorder="1"/>
    <xf numFmtId="0" fontId="0" fillId="0" borderId="36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1"/>
  <sheetViews>
    <sheetView workbookViewId="0">
      <selection activeCell="C33" sqref="C33"/>
    </sheetView>
  </sheetViews>
  <sheetFormatPr defaultColWidth="9.109375" defaultRowHeight="14.4" x14ac:dyDescent="0.3"/>
  <cols>
    <col min="5" max="5" width="9" customWidth="1"/>
  </cols>
  <sheetData>
    <row r="1" spans="1:15" x14ac:dyDescent="0.3">
      <c r="A1" s="76" t="s">
        <v>21</v>
      </c>
      <c r="B1" s="77"/>
      <c r="C1" s="78"/>
    </row>
    <row r="2" spans="1:15" x14ac:dyDescent="0.3">
      <c r="A2" s="9"/>
      <c r="B2" t="s">
        <v>22</v>
      </c>
      <c r="C2" s="10"/>
    </row>
    <row r="3" spans="1:15" ht="15" thickBot="1" x14ac:dyDescent="0.35">
      <c r="A3" s="11"/>
      <c r="B3" t="s">
        <v>23</v>
      </c>
      <c r="C3" s="10"/>
    </row>
    <row r="4" spans="1:15" ht="15" thickBot="1" x14ac:dyDescent="0.35">
      <c r="A4" s="8"/>
      <c r="B4" s="12" t="s">
        <v>25</v>
      </c>
      <c r="C4" s="13"/>
    </row>
    <row r="5" spans="1:15" ht="15" thickBot="1" x14ac:dyDescent="0.35"/>
    <row r="6" spans="1:15" x14ac:dyDescent="0.3">
      <c r="A6" s="72" t="s">
        <v>59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80"/>
    </row>
    <row r="7" spans="1:15" ht="30" customHeight="1" x14ac:dyDescent="0.3">
      <c r="A7" s="81" t="s">
        <v>61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9"/>
    </row>
    <row r="8" spans="1:15" ht="31.5" customHeight="1" x14ac:dyDescent="0.3">
      <c r="A8" s="81" t="s">
        <v>60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9"/>
    </row>
    <row r="9" spans="1:15" ht="15" thickBot="1" x14ac:dyDescent="0.35">
      <c r="A9" s="82" t="s">
        <v>62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1"/>
    </row>
    <row r="11" spans="1:15" ht="15" thickBot="1" x14ac:dyDescent="0.35"/>
    <row r="12" spans="1:15" x14ac:dyDescent="0.3">
      <c r="A12" s="72" t="s">
        <v>26</v>
      </c>
      <c r="B12" s="73"/>
      <c r="C12" s="73"/>
      <c r="D12" s="73"/>
      <c r="E12" s="73"/>
      <c r="F12" s="73"/>
      <c r="G12" s="74"/>
      <c r="H12" s="74"/>
      <c r="I12" s="74"/>
      <c r="J12" s="74"/>
      <c r="K12" s="74"/>
      <c r="L12" s="74"/>
      <c r="M12" s="74"/>
      <c r="N12" s="74"/>
      <c r="O12" s="75"/>
    </row>
    <row r="13" spans="1:15" x14ac:dyDescent="0.3">
      <c r="A13" s="58">
        <v>1</v>
      </c>
      <c r="B13" s="68" t="s">
        <v>63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9"/>
    </row>
    <row r="14" spans="1:15" x14ac:dyDescent="0.3">
      <c r="A14" s="58">
        <v>2</v>
      </c>
      <c r="B14" s="68" t="s">
        <v>64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9"/>
    </row>
    <row r="15" spans="1:15" x14ac:dyDescent="0.3">
      <c r="A15" s="58">
        <v>3</v>
      </c>
      <c r="B15" s="68" t="s">
        <v>65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9"/>
    </row>
    <row r="16" spans="1:15" ht="30.75" customHeight="1" x14ac:dyDescent="0.3">
      <c r="A16" s="58">
        <v>4</v>
      </c>
      <c r="B16" s="68" t="s">
        <v>66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9"/>
    </row>
    <row r="17" spans="1:15" ht="45.75" customHeight="1" x14ac:dyDescent="0.3">
      <c r="A17" s="58">
        <v>5</v>
      </c>
      <c r="B17" s="68" t="s">
        <v>68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9"/>
    </row>
    <row r="18" spans="1:15" ht="15" thickBot="1" x14ac:dyDescent="0.35">
      <c r="A18" s="59">
        <v>6</v>
      </c>
      <c r="B18" s="70" t="s">
        <v>67</v>
      </c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1"/>
    </row>
    <row r="21" spans="1:15" x14ac:dyDescent="0.3">
      <c r="A21" s="14" t="s">
        <v>27</v>
      </c>
    </row>
  </sheetData>
  <sheetProtection password="885B" sheet="1" objects="1" scenarios="1"/>
  <mergeCells count="12">
    <mergeCell ref="A12:O12"/>
    <mergeCell ref="A1:C1"/>
    <mergeCell ref="A6:O6"/>
    <mergeCell ref="A7:O7"/>
    <mergeCell ref="A8:O8"/>
    <mergeCell ref="A9:O9"/>
    <mergeCell ref="B13:O13"/>
    <mergeCell ref="B14:O14"/>
    <mergeCell ref="B15:O15"/>
    <mergeCell ref="B18:O18"/>
    <mergeCell ref="B16:O16"/>
    <mergeCell ref="B17:O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0"/>
  <sheetViews>
    <sheetView workbookViewId="0">
      <selection activeCell="A2" sqref="A2"/>
    </sheetView>
  </sheetViews>
  <sheetFormatPr defaultColWidth="9.109375" defaultRowHeight="14.4" x14ac:dyDescent="0.3"/>
  <cols>
    <col min="1" max="1" width="24.88671875" customWidth="1"/>
    <col min="2" max="2" width="9" customWidth="1"/>
  </cols>
  <sheetData>
    <row r="1" spans="1:3" x14ac:dyDescent="0.3">
      <c r="A1" s="51" t="s">
        <v>20</v>
      </c>
      <c r="B1" s="52">
        <v>0.5</v>
      </c>
    </row>
    <row r="2" spans="1:3" ht="15" thickBot="1" x14ac:dyDescent="0.35">
      <c r="A2" s="53" t="s">
        <v>58</v>
      </c>
      <c r="B2" s="54">
        <f>COUNTIF(Partitions!K3:BW3, "Schedule Id:")</f>
        <v>1</v>
      </c>
    </row>
    <row r="3" spans="1:3" ht="15" thickBot="1" x14ac:dyDescent="0.35">
      <c r="A3" s="56" t="str">
        <f>Partitions!M4</f>
        <v>OperSchedule</v>
      </c>
      <c r="B3" s="57"/>
    </row>
    <row r="4" spans="1:3" x14ac:dyDescent="0.3">
      <c r="A4" s="45" t="s">
        <v>19</v>
      </c>
      <c r="B4" s="55">
        <f ca="1">Partitions!M6</f>
        <v>49.999999999999993</v>
      </c>
    </row>
    <row r="5" spans="1:3" x14ac:dyDescent="0.3">
      <c r="A5" s="33" t="s">
        <v>29</v>
      </c>
      <c r="B5" s="43">
        <f ca="1">Partitions!M7</f>
        <v>17.5</v>
      </c>
    </row>
    <row r="6" spans="1:3" ht="15" thickBot="1" x14ac:dyDescent="0.35">
      <c r="A6" s="49" t="s">
        <v>30</v>
      </c>
      <c r="B6" s="50">
        <f ca="1">B5/B4</f>
        <v>0.35000000000000003</v>
      </c>
      <c r="C6" s="44"/>
    </row>
    <row r="7" spans="1:3" ht="15" thickBot="1" x14ac:dyDescent="0.35">
      <c r="A7" s="56">
        <f>Partitions!Q4</f>
        <v>0</v>
      </c>
      <c r="B7" s="57"/>
    </row>
    <row r="8" spans="1:3" x14ac:dyDescent="0.3">
      <c r="A8" s="45" t="s">
        <v>19</v>
      </c>
      <c r="B8" s="55">
        <f>Partitions!Q6</f>
        <v>0</v>
      </c>
    </row>
    <row r="9" spans="1:3" x14ac:dyDescent="0.3">
      <c r="A9" s="33" t="s">
        <v>29</v>
      </c>
      <c r="B9" s="43">
        <f>Partitions!Q7</f>
        <v>0</v>
      </c>
    </row>
    <row r="10" spans="1:3" ht="15" thickBot="1" x14ac:dyDescent="0.35">
      <c r="A10" s="49" t="s">
        <v>30</v>
      </c>
      <c r="B10" s="50" t="e">
        <f>B9/B8</f>
        <v>#DIV/0!</v>
      </c>
    </row>
  </sheetData>
  <conditionalFormatting sqref="B6">
    <cfRule type="cellIs" dxfId="1" priority="7" operator="greaterThan">
      <formula>0.2</formula>
    </cfRule>
    <cfRule type="expression" priority="8">
      <formula>$B$6</formula>
    </cfRule>
  </conditionalFormatting>
  <conditionalFormatting sqref="B10">
    <cfRule type="cellIs" dxfId="0" priority="1" operator="greaterThan">
      <formula>0.2</formula>
    </cfRule>
    <cfRule type="expression" priority="2">
      <formula>$B$6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54"/>
  <sheetViews>
    <sheetView zoomScale="70" zoomScaleNormal="70" workbookViewId="0">
      <pane xSplit="2" ySplit="8" topLeftCell="C9" activePane="bottomRight" state="frozen"/>
      <selection pane="topRight" activeCell="C1" sqref="C1"/>
      <selection pane="bottomLeft" activeCell="A7" sqref="A7"/>
      <selection pane="bottomRight" activeCell="B24" sqref="B24"/>
    </sheetView>
  </sheetViews>
  <sheetFormatPr defaultColWidth="9.109375" defaultRowHeight="14.4" x14ac:dyDescent="0.3"/>
  <cols>
    <col min="2" max="2" width="34.33203125" customWidth="1"/>
    <col min="3" max="3" width="18" customWidth="1"/>
    <col min="4" max="4" width="22" customWidth="1"/>
    <col min="5" max="5" width="19.109375" customWidth="1"/>
    <col min="6" max="6" width="23.44140625" bestFit="1" customWidth="1"/>
    <col min="7" max="7" width="32.109375" style="44" bestFit="1" customWidth="1"/>
    <col min="8" max="10" width="23.88671875" style="44" customWidth="1"/>
    <col min="11" max="12" width="15.33203125" customWidth="1"/>
    <col min="13" max="13" width="16.5546875" customWidth="1"/>
    <col min="14" max="14" width="13.88671875" customWidth="1"/>
    <col min="15" max="16" width="15.33203125" customWidth="1"/>
    <col min="17" max="17" width="16.5546875" customWidth="1"/>
    <col min="18" max="18" width="13.88671875" customWidth="1"/>
  </cols>
  <sheetData>
    <row r="1" spans="1:18" ht="15" thickBot="1" x14ac:dyDescent="0.35">
      <c r="A1" s="115"/>
      <c r="B1" s="111" t="s">
        <v>5</v>
      </c>
      <c r="C1" s="104" t="s">
        <v>7</v>
      </c>
      <c r="D1" s="104" t="s">
        <v>33</v>
      </c>
      <c r="E1" s="104" t="s">
        <v>16</v>
      </c>
      <c r="F1" s="104" t="s">
        <v>17</v>
      </c>
      <c r="G1" s="104" t="s">
        <v>46</v>
      </c>
      <c r="H1" s="104" t="s">
        <v>41</v>
      </c>
      <c r="I1" s="104" t="s">
        <v>42</v>
      </c>
      <c r="J1" s="100" t="s">
        <v>50</v>
      </c>
      <c r="K1" s="94" t="s">
        <v>55</v>
      </c>
      <c r="L1" s="95"/>
      <c r="M1" s="92" t="s">
        <v>44</v>
      </c>
      <c r="N1" s="93"/>
      <c r="O1" s="94"/>
      <c r="P1" s="95"/>
      <c r="Q1" s="92"/>
      <c r="R1" s="93"/>
    </row>
    <row r="2" spans="1:18" x14ac:dyDescent="0.3">
      <c r="A2" s="115"/>
      <c r="B2" s="111"/>
      <c r="C2" s="104"/>
      <c r="D2" s="104"/>
      <c r="E2" s="104"/>
      <c r="F2" s="104"/>
      <c r="G2" s="104"/>
      <c r="H2" s="104"/>
      <c r="I2" s="104"/>
      <c r="J2" s="100"/>
      <c r="K2" s="83" t="s">
        <v>73</v>
      </c>
      <c r="L2" s="91"/>
      <c r="M2" s="92" t="s">
        <v>44</v>
      </c>
      <c r="N2" s="93"/>
      <c r="O2" s="83"/>
      <c r="P2" s="91"/>
      <c r="Q2" s="92"/>
      <c r="R2" s="93"/>
    </row>
    <row r="3" spans="1:18" x14ac:dyDescent="0.3">
      <c r="A3" s="115"/>
      <c r="B3" s="112"/>
      <c r="C3" s="105"/>
      <c r="D3" s="105"/>
      <c r="E3" s="105"/>
      <c r="F3" s="105"/>
      <c r="G3" s="108"/>
      <c r="H3" s="108"/>
      <c r="I3" s="108"/>
      <c r="J3" s="101"/>
      <c r="K3" s="87" t="s">
        <v>53</v>
      </c>
      <c r="L3" s="96"/>
      <c r="M3" s="89">
        <v>3</v>
      </c>
      <c r="N3" s="90"/>
      <c r="O3" s="87"/>
      <c r="P3" s="96"/>
      <c r="Q3" s="89"/>
      <c r="R3" s="90"/>
    </row>
    <row r="4" spans="1:18" ht="15.75" customHeight="1" thickBot="1" x14ac:dyDescent="0.35">
      <c r="A4" s="115"/>
      <c r="B4" s="112"/>
      <c r="C4" s="105"/>
      <c r="D4" s="105"/>
      <c r="E4" s="105"/>
      <c r="F4" s="105"/>
      <c r="G4" s="108"/>
      <c r="H4" s="108"/>
      <c r="I4" s="108"/>
      <c r="J4" s="101"/>
      <c r="K4" s="87" t="s">
        <v>54</v>
      </c>
      <c r="L4" s="88"/>
      <c r="M4" s="89" t="s">
        <v>52</v>
      </c>
      <c r="N4" s="90"/>
      <c r="O4" s="87"/>
      <c r="P4" s="88"/>
      <c r="Q4" s="89"/>
      <c r="R4" s="90"/>
    </row>
    <row r="5" spans="1:18" x14ac:dyDescent="0.3">
      <c r="A5" s="116"/>
      <c r="B5" s="113"/>
      <c r="C5" s="106"/>
      <c r="D5" s="106"/>
      <c r="E5" s="106"/>
      <c r="F5" s="106"/>
      <c r="G5" s="109"/>
      <c r="H5" s="109"/>
      <c r="I5" s="109"/>
      <c r="J5" s="102"/>
      <c r="K5" s="83" t="s">
        <v>70</v>
      </c>
      <c r="L5" s="91"/>
      <c r="M5" s="92" t="s">
        <v>43</v>
      </c>
      <c r="N5" s="93"/>
      <c r="O5" s="83"/>
      <c r="P5" s="91"/>
      <c r="Q5" s="92"/>
      <c r="R5" s="93"/>
    </row>
    <row r="6" spans="1:18" ht="15.75" customHeight="1" x14ac:dyDescent="0.3">
      <c r="A6" s="116"/>
      <c r="B6" s="113"/>
      <c r="C6" s="106"/>
      <c r="D6" s="106"/>
      <c r="E6" s="106"/>
      <c r="F6" s="106"/>
      <c r="G6" s="109"/>
      <c r="H6" s="109"/>
      <c r="I6" s="109"/>
      <c r="J6" s="102"/>
      <c r="K6" s="83" t="s">
        <v>56</v>
      </c>
      <c r="L6" s="84"/>
      <c r="M6" s="85">
        <f ca="1">SUM(INDIRECT("'"&amp;M4&amp;"'!F2:F94"))</f>
        <v>49.999999999999993</v>
      </c>
      <c r="N6" s="86"/>
      <c r="O6" s="83"/>
      <c r="P6" s="84"/>
      <c r="Q6" s="85"/>
      <c r="R6" s="86"/>
    </row>
    <row r="7" spans="1:18" ht="15.75" customHeight="1" x14ac:dyDescent="0.3">
      <c r="A7" s="116"/>
      <c r="B7" s="113"/>
      <c r="C7" s="106"/>
      <c r="D7" s="106"/>
      <c r="E7" s="106"/>
      <c r="F7" s="106"/>
      <c r="G7" s="109"/>
      <c r="H7" s="109"/>
      <c r="I7" s="109"/>
      <c r="J7" s="102"/>
      <c r="K7" s="83" t="s">
        <v>57</v>
      </c>
      <c r="L7" s="84"/>
      <c r="M7" s="85">
        <f ca="1">SUM(INDIRECT("'"&amp;M4&amp;"'!H2:H94"))</f>
        <v>17.5</v>
      </c>
      <c r="N7" s="86"/>
      <c r="O7" s="83"/>
      <c r="P7" s="84"/>
      <c r="Q7" s="85"/>
      <c r="R7" s="86"/>
    </row>
    <row r="8" spans="1:18" ht="58.2" thickBot="1" x14ac:dyDescent="0.35">
      <c r="A8" s="117"/>
      <c r="B8" s="114"/>
      <c r="C8" s="107"/>
      <c r="D8" s="107"/>
      <c r="E8" s="107"/>
      <c r="F8" s="107"/>
      <c r="G8" s="110"/>
      <c r="H8" s="110"/>
      <c r="I8" s="110"/>
      <c r="J8" s="103"/>
      <c r="K8" s="26" t="s">
        <v>51</v>
      </c>
      <c r="L8" s="27" t="s">
        <v>47</v>
      </c>
      <c r="M8" s="27" t="s">
        <v>48</v>
      </c>
      <c r="N8" s="28" t="s">
        <v>49</v>
      </c>
      <c r="O8" s="26"/>
      <c r="P8" s="27"/>
      <c r="Q8" s="27"/>
      <c r="R8" s="28"/>
    </row>
    <row r="9" spans="1:18" x14ac:dyDescent="0.3">
      <c r="A9" s="97" t="s">
        <v>13</v>
      </c>
      <c r="B9" s="3" t="s">
        <v>6</v>
      </c>
      <c r="C9" s="15">
        <v>1</v>
      </c>
      <c r="D9" s="2" t="s">
        <v>24</v>
      </c>
      <c r="E9" s="15" t="s">
        <v>24</v>
      </c>
      <c r="F9" s="15" t="s">
        <v>18</v>
      </c>
      <c r="G9" s="16" t="s">
        <v>24</v>
      </c>
      <c r="H9" s="16" t="s">
        <v>45</v>
      </c>
      <c r="I9" s="16" t="s">
        <v>43</v>
      </c>
      <c r="J9" s="19">
        <v>50</v>
      </c>
      <c r="K9" s="29">
        <f ca="1">IF(J9 &lt;&gt; "N/A",(L9)/(M6/J9),0)</f>
        <v>1.5000000000000002</v>
      </c>
      <c r="L9" s="30">
        <f ca="1">SUMIF(INDIRECT("'"&amp;M4&amp;"'!C$2:C$94"),Partitions!B9,INDIRECT("'"&amp;M4&amp;"'!F$2:F$94"))</f>
        <v>1.5</v>
      </c>
      <c r="M9" s="31">
        <f ca="1">L9/M6</f>
        <v>3.0000000000000006E-2</v>
      </c>
      <c r="N9" s="32">
        <f ca="1">IF(C9 &lt; 20,L9/M7,0)</f>
        <v>8.5714285714285715E-2</v>
      </c>
      <c r="O9" s="29"/>
      <c r="P9" s="30"/>
      <c r="Q9" s="31"/>
      <c r="R9" s="32"/>
    </row>
    <row r="10" spans="1:18" x14ac:dyDescent="0.3">
      <c r="A10" s="98"/>
      <c r="B10" s="1" t="s">
        <v>36</v>
      </c>
      <c r="C10" s="2">
        <v>2</v>
      </c>
      <c r="D10" s="2" t="s">
        <v>24</v>
      </c>
      <c r="E10" s="2" t="s">
        <v>24</v>
      </c>
      <c r="F10" s="2" t="s">
        <v>18</v>
      </c>
      <c r="G10" s="17" t="s">
        <v>24</v>
      </c>
      <c r="H10" s="17" t="s">
        <v>45</v>
      </c>
      <c r="I10" s="17" t="s">
        <v>43</v>
      </c>
      <c r="J10" s="20">
        <v>50</v>
      </c>
      <c r="K10" s="33">
        <f ca="1">IF(J10 &lt;&gt; "N/A",(L10)/(M6/J10),0)</f>
        <v>0</v>
      </c>
      <c r="L10" s="22">
        <f ca="1">SUMIF(INDIRECT("'"&amp;M4&amp;"'!C$2:C$94"),Partitions!B10,INDIRECT("'"&amp;M4&amp;"'!F$2:F$94"))</f>
        <v>0</v>
      </c>
      <c r="M10" s="34">
        <f ca="1">L10/M6</f>
        <v>0</v>
      </c>
      <c r="N10" s="35">
        <f ca="1">IF(C10 &lt; 20,L10/M7,0)</f>
        <v>0</v>
      </c>
      <c r="O10" s="33"/>
      <c r="P10" s="22"/>
      <c r="Q10" s="34"/>
      <c r="R10" s="35"/>
    </row>
    <row r="11" spans="1:18" x14ac:dyDescent="0.3">
      <c r="A11" s="98"/>
      <c r="B11" s="1" t="s">
        <v>9</v>
      </c>
      <c r="C11" s="2">
        <v>3</v>
      </c>
      <c r="D11" s="2" t="s">
        <v>24</v>
      </c>
      <c r="E11" s="2" t="s">
        <v>24</v>
      </c>
      <c r="F11" s="2" t="s">
        <v>18</v>
      </c>
      <c r="G11" s="17" t="s">
        <v>24</v>
      </c>
      <c r="H11" s="17" t="s">
        <v>45</v>
      </c>
      <c r="I11" s="17" t="s">
        <v>43</v>
      </c>
      <c r="J11" s="20">
        <v>50</v>
      </c>
      <c r="K11" s="33">
        <f ca="1">IF(J11 &lt;&gt; "N/A",(L11)/(M6/J11),0)</f>
        <v>0</v>
      </c>
      <c r="L11" s="22">
        <f ca="1">SUMIF(INDIRECT("'"&amp;M4&amp;"'!C$2:C$94"),Partitions!B11,INDIRECT("'"&amp;M4&amp;"'!F$2:F$94"))</f>
        <v>0</v>
      </c>
      <c r="M11" s="34">
        <f ca="1">L11/M6</f>
        <v>0</v>
      </c>
      <c r="N11" s="35">
        <f ca="1">IF(C11 &lt; 20,L11/M7,0)</f>
        <v>0</v>
      </c>
      <c r="O11" s="33"/>
      <c r="P11" s="22"/>
      <c r="Q11" s="34"/>
      <c r="R11" s="35"/>
    </row>
    <row r="12" spans="1:18" x14ac:dyDescent="0.3">
      <c r="A12" s="98"/>
      <c r="B12" s="1" t="s">
        <v>39</v>
      </c>
      <c r="C12" s="2">
        <v>4</v>
      </c>
      <c r="D12" s="2" t="s">
        <v>24</v>
      </c>
      <c r="E12" s="2" t="s">
        <v>24</v>
      </c>
      <c r="F12" s="2" t="s">
        <v>18</v>
      </c>
      <c r="G12" s="17" t="s">
        <v>24</v>
      </c>
      <c r="H12" s="17" t="s">
        <v>45</v>
      </c>
      <c r="I12" s="17" t="s">
        <v>44</v>
      </c>
      <c r="J12" s="20">
        <v>50</v>
      </c>
      <c r="K12" s="33">
        <f ca="1">IF(J12 &lt;&gt; "N/A",(L12)/(M6/J12),0)</f>
        <v>3.7000000000000006</v>
      </c>
      <c r="L12" s="22">
        <f ca="1">SUMIF(INDIRECT("'"&amp;M4&amp;"'!C$2:C$94"),Partitions!B12,INDIRECT("'"&amp;M4&amp;"'!F$2:F$94"))</f>
        <v>3.7</v>
      </c>
      <c r="M12" s="34">
        <f ca="1">L12/M6</f>
        <v>7.400000000000001E-2</v>
      </c>
      <c r="N12" s="35">
        <f ca="1">IF(C12 &lt; 20,L12/M7,0)</f>
        <v>0.21142857142857144</v>
      </c>
      <c r="O12" s="33"/>
      <c r="P12" s="22"/>
      <c r="Q12" s="34"/>
      <c r="R12" s="35"/>
    </row>
    <row r="13" spans="1:18" x14ac:dyDescent="0.3">
      <c r="A13" s="98"/>
      <c r="B13" s="1" t="s">
        <v>34</v>
      </c>
      <c r="C13" s="2">
        <v>5</v>
      </c>
      <c r="D13" s="2" t="s">
        <v>24</v>
      </c>
      <c r="E13" s="2" t="s">
        <v>24</v>
      </c>
      <c r="F13" s="2" t="s">
        <v>18</v>
      </c>
      <c r="G13" s="17" t="s">
        <v>24</v>
      </c>
      <c r="H13" s="17" t="s">
        <v>45</v>
      </c>
      <c r="I13" s="17" t="s">
        <v>43</v>
      </c>
      <c r="J13" s="20">
        <v>50</v>
      </c>
      <c r="K13" s="33">
        <f ca="1">IF(J13 &lt;&gt; "N/A",(L13)/(M6/J13),0)</f>
        <v>0.30000000000000004</v>
      </c>
      <c r="L13" s="22">
        <f ca="1">SUMIF(INDIRECT("'"&amp;M4&amp;"'!C$2:C$94"),Partitions!B13,INDIRECT("'"&amp;M4&amp;"'!F$2:F$94"))</f>
        <v>0.3</v>
      </c>
      <c r="M13" s="34">
        <f ca="1">L13/M6</f>
        <v>6.000000000000001E-3</v>
      </c>
      <c r="N13" s="35">
        <f ca="1">IF(C13 &lt; 20,L13/M7,0)</f>
        <v>1.7142857142857144E-2</v>
      </c>
      <c r="O13" s="33"/>
      <c r="P13" s="22"/>
      <c r="Q13" s="34"/>
      <c r="R13" s="35"/>
    </row>
    <row r="14" spans="1:18" x14ac:dyDescent="0.3">
      <c r="A14" s="98"/>
      <c r="B14" s="1" t="s">
        <v>8</v>
      </c>
      <c r="C14" s="2">
        <v>6</v>
      </c>
      <c r="D14" s="2" t="s">
        <v>24</v>
      </c>
      <c r="E14" s="2" t="s">
        <v>24</v>
      </c>
      <c r="F14" s="2" t="s">
        <v>18</v>
      </c>
      <c r="G14" s="17" t="s">
        <v>24</v>
      </c>
      <c r="H14" s="17" t="s">
        <v>45</v>
      </c>
      <c r="I14" s="17" t="s">
        <v>43</v>
      </c>
      <c r="J14" s="20">
        <v>25</v>
      </c>
      <c r="K14" s="33">
        <f ca="1">IF(J14 &lt;&gt; "N/A",(L14)/(M6/J14),0)</f>
        <v>2.5000000000000004</v>
      </c>
      <c r="L14" s="22">
        <f ca="1">SUMIF(INDIRECT("'"&amp;M4&amp;"'!C$2:C$94"),Partitions!B14,INDIRECT("'"&amp;M4&amp;"'!F$2:F$94"))</f>
        <v>5</v>
      </c>
      <c r="M14" s="34">
        <f ca="1">L14/M6</f>
        <v>0.10000000000000002</v>
      </c>
      <c r="N14" s="35">
        <f ca="1">IF(C14 &lt; 20,L14/M7,0)</f>
        <v>0.2857142857142857</v>
      </c>
      <c r="O14" s="33"/>
      <c r="P14" s="22"/>
      <c r="Q14" s="34"/>
      <c r="R14" s="35"/>
    </row>
    <row r="15" spans="1:18" x14ac:dyDescent="0.3">
      <c r="A15" s="98"/>
      <c r="B15" s="1" t="s">
        <v>37</v>
      </c>
      <c r="C15" s="2">
        <v>7</v>
      </c>
      <c r="D15" s="2" t="s">
        <v>24</v>
      </c>
      <c r="E15" s="2" t="s">
        <v>24</v>
      </c>
      <c r="F15" s="2" t="s">
        <v>18</v>
      </c>
      <c r="G15" s="17" t="s">
        <v>8</v>
      </c>
      <c r="H15" s="17" t="s">
        <v>45</v>
      </c>
      <c r="I15" s="17" t="s">
        <v>43</v>
      </c>
      <c r="J15" s="20">
        <v>25</v>
      </c>
      <c r="K15" s="33">
        <f ca="1">IF(J15 &lt;&gt; "N/A",(L15)/(M6/J15),0)</f>
        <v>0</v>
      </c>
      <c r="L15" s="22">
        <f ca="1">SUMIF(INDIRECT("'"&amp;M4&amp;"'!C$2:C$94"),Partitions!B15,INDIRECT("'"&amp;M4&amp;"'!F$2:F$94"))</f>
        <v>0</v>
      </c>
      <c r="M15" s="34">
        <f ca="1">L15/M6</f>
        <v>0</v>
      </c>
      <c r="N15" s="35">
        <f ca="1">IF(C15 &lt; 20,L15/M7,0)</f>
        <v>0</v>
      </c>
      <c r="O15" s="33"/>
      <c r="P15" s="22"/>
      <c r="Q15" s="34"/>
      <c r="R15" s="35"/>
    </row>
    <row r="16" spans="1:18" x14ac:dyDescent="0.3">
      <c r="A16" s="98"/>
      <c r="B16" s="1" t="s">
        <v>38</v>
      </c>
      <c r="C16" s="2">
        <v>8</v>
      </c>
      <c r="D16" s="2" t="s">
        <v>24</v>
      </c>
      <c r="E16" s="2" t="s">
        <v>24</v>
      </c>
      <c r="F16" s="2" t="s">
        <v>18</v>
      </c>
      <c r="G16" s="17" t="s">
        <v>8</v>
      </c>
      <c r="H16" s="17" t="s">
        <v>45</v>
      </c>
      <c r="I16" s="17" t="s">
        <v>43</v>
      </c>
      <c r="J16" s="20">
        <v>25</v>
      </c>
      <c r="K16" s="33">
        <f ca="1">IF(J16 &lt;&gt; "N/A",(L16)/(M6/J16),0)</f>
        <v>0</v>
      </c>
      <c r="L16" s="22">
        <f ca="1">SUMIF(INDIRECT("'"&amp;M4&amp;"'!C$2:C$94"),Partitions!B16,INDIRECT("'"&amp;M4&amp;"'!F$2:F$94"))</f>
        <v>0</v>
      </c>
      <c r="M16" s="34">
        <f ca="1">L16/M6</f>
        <v>0</v>
      </c>
      <c r="N16" s="35">
        <f ca="1">IF(C16 &lt; 20,L16/M7,0)</f>
        <v>0</v>
      </c>
      <c r="O16" s="33"/>
      <c r="P16" s="22"/>
      <c r="Q16" s="34"/>
      <c r="R16" s="35"/>
    </row>
    <row r="17" spans="1:18" x14ac:dyDescent="0.3">
      <c r="A17" s="98"/>
      <c r="B17" s="1" t="s">
        <v>69</v>
      </c>
      <c r="C17" s="2">
        <v>9</v>
      </c>
      <c r="D17" s="2" t="s">
        <v>24</v>
      </c>
      <c r="E17" s="2" t="s">
        <v>24</v>
      </c>
      <c r="F17" s="2" t="s">
        <v>18</v>
      </c>
      <c r="G17" s="17" t="s">
        <v>24</v>
      </c>
      <c r="H17" s="17" t="s">
        <v>45</v>
      </c>
      <c r="I17" s="17" t="s">
        <v>43</v>
      </c>
      <c r="J17" s="20">
        <v>25</v>
      </c>
      <c r="K17" s="33">
        <f ca="1">IF(J17 &lt;&gt; "N/A",(L17)/(M6/J17),0)</f>
        <v>1</v>
      </c>
      <c r="L17" s="22">
        <f ca="1">SUMIF(INDIRECT("'"&amp;M4&amp;"'!C$2:C$94"),Partitions!B17,INDIRECT("'"&amp;M4&amp;"'!F$2:F$94"))</f>
        <v>2</v>
      </c>
      <c r="M17" s="34">
        <f ca="1">L17/M6</f>
        <v>4.0000000000000008E-2</v>
      </c>
      <c r="N17" s="35">
        <f ca="1">IF(C17 &lt; 20,L17/M7,0)</f>
        <v>0.11428571428571428</v>
      </c>
      <c r="O17" s="33"/>
      <c r="P17" s="22"/>
      <c r="Q17" s="34"/>
      <c r="R17" s="35"/>
    </row>
    <row r="18" spans="1:18" x14ac:dyDescent="0.3">
      <c r="A18" s="98"/>
      <c r="B18" s="1" t="s">
        <v>32</v>
      </c>
      <c r="C18" s="2">
        <v>10</v>
      </c>
      <c r="D18" s="2" t="s">
        <v>24</v>
      </c>
      <c r="E18" s="2" t="s">
        <v>24</v>
      </c>
      <c r="F18" s="2" t="s">
        <v>18</v>
      </c>
      <c r="G18" s="17" t="s">
        <v>24</v>
      </c>
      <c r="H18" s="17" t="s">
        <v>45</v>
      </c>
      <c r="I18" s="17" t="s">
        <v>43</v>
      </c>
      <c r="J18" s="20">
        <v>50</v>
      </c>
      <c r="K18" s="33">
        <f ca="1">IF(J18 &lt;&gt; "N/A",(L18)/(M6/J18),0)</f>
        <v>0</v>
      </c>
      <c r="L18" s="22">
        <f ca="1">SUMIF(INDIRECT("'"&amp;M4&amp;"'!C$2:C$94"),Partitions!B18,INDIRECT("'"&amp;M4&amp;"'!F$2:F$94"))</f>
        <v>0</v>
      </c>
      <c r="M18" s="34">
        <f ca="1">L18/M6</f>
        <v>0</v>
      </c>
      <c r="N18" s="35">
        <f ca="1">IF(C18 &lt; 20,L18/M7,0)</f>
        <v>0</v>
      </c>
      <c r="O18" s="33"/>
      <c r="P18" s="22"/>
      <c r="Q18" s="34"/>
      <c r="R18" s="35"/>
    </row>
    <row r="19" spans="1:18" x14ac:dyDescent="0.3">
      <c r="A19" s="98"/>
      <c r="B19" s="1" t="s">
        <v>72</v>
      </c>
      <c r="C19" s="2">
        <v>11</v>
      </c>
      <c r="D19" s="2" t="s">
        <v>24</v>
      </c>
      <c r="E19" s="2" t="s">
        <v>24</v>
      </c>
      <c r="F19" s="2" t="s">
        <v>18</v>
      </c>
      <c r="G19" s="17" t="s">
        <v>24</v>
      </c>
      <c r="H19" s="17" t="s">
        <v>45</v>
      </c>
      <c r="I19" s="17" t="s">
        <v>43</v>
      </c>
      <c r="J19" s="20">
        <v>50</v>
      </c>
      <c r="K19" s="33">
        <f ca="1">IF(J19 &lt;&gt; "N/A",(L19)/(M6/J19),0)</f>
        <v>0</v>
      </c>
      <c r="L19" s="22">
        <f ca="1">SUMIF(INDIRECT("'"&amp;M4&amp;"'!C$2:C$94"),Partitions!B19,INDIRECT("'"&amp;M4&amp;"'!F$2:F$94"))</f>
        <v>0</v>
      </c>
      <c r="M19" s="34">
        <f ca="1">L19/M6</f>
        <v>0</v>
      </c>
      <c r="N19" s="35">
        <f ca="1">IF(C19 &lt; 20,L19/M7,0)</f>
        <v>0</v>
      </c>
      <c r="O19" s="33"/>
      <c r="P19" s="22"/>
      <c r="Q19" s="34"/>
      <c r="R19" s="35"/>
    </row>
    <row r="20" spans="1:18" x14ac:dyDescent="0.3">
      <c r="A20" s="98"/>
      <c r="B20" s="1" t="s">
        <v>35</v>
      </c>
      <c r="C20" s="2">
        <v>12</v>
      </c>
      <c r="D20" s="2" t="s">
        <v>24</v>
      </c>
      <c r="E20" s="2" t="s">
        <v>24</v>
      </c>
      <c r="F20" s="2" t="s">
        <v>18</v>
      </c>
      <c r="G20" s="17" t="s">
        <v>24</v>
      </c>
      <c r="H20" s="17" t="s">
        <v>45</v>
      </c>
      <c r="I20" s="17" t="s">
        <v>43</v>
      </c>
      <c r="J20" s="20">
        <v>50</v>
      </c>
      <c r="K20" s="33">
        <f ca="1">IF(J20 &lt;&gt; "N/A",(L20)/(M6/J20),0)</f>
        <v>5.0000000000000009</v>
      </c>
      <c r="L20" s="22">
        <f ca="1">SUMIF(INDIRECT("'"&amp;M4&amp;"'!C$2:C$94"),Partitions!B20,INDIRECT("'"&amp;M4&amp;"'!F$2:F$94"))</f>
        <v>5</v>
      </c>
      <c r="M20" s="34">
        <f ca="1">L20/M6</f>
        <v>0.10000000000000002</v>
      </c>
      <c r="N20" s="35">
        <f ca="1">IF(C20 &lt; 20,L20/M7,0)</f>
        <v>0.2857142857142857</v>
      </c>
      <c r="O20" s="33"/>
      <c r="P20" s="22"/>
      <c r="Q20" s="34"/>
      <c r="R20" s="35"/>
    </row>
    <row r="21" spans="1:18" x14ac:dyDescent="0.3">
      <c r="A21" s="98"/>
      <c r="B21" s="60" t="s">
        <v>40</v>
      </c>
      <c r="C21" s="2">
        <v>13</v>
      </c>
      <c r="D21" s="2" t="s">
        <v>24</v>
      </c>
      <c r="E21" s="2" t="s">
        <v>24</v>
      </c>
      <c r="F21" s="2" t="s">
        <v>18</v>
      </c>
      <c r="G21" s="17" t="s">
        <v>39</v>
      </c>
      <c r="H21" s="23" t="s">
        <v>45</v>
      </c>
      <c r="I21" s="17" t="s">
        <v>43</v>
      </c>
      <c r="J21" s="24">
        <v>50</v>
      </c>
      <c r="K21" s="33">
        <f ca="1">IF(J21 &lt;&gt; "N/A",(L21)/(M6/J21),0)</f>
        <v>0</v>
      </c>
      <c r="L21" s="22">
        <f ca="1">SUMIF(INDIRECT("'"&amp;M4&amp;"'!C$2:C$94"),Partitions!B21,INDIRECT("'"&amp;M4&amp;"'!F$2:F$94"))</f>
        <v>0</v>
      </c>
      <c r="M21" s="34">
        <f ca="1">L21/M6</f>
        <v>0</v>
      </c>
      <c r="N21" s="35">
        <f ca="1">IF(C21 &lt; 20,L21/M7,0)</f>
        <v>0</v>
      </c>
      <c r="O21" s="33"/>
      <c r="P21" s="22"/>
      <c r="Q21" s="34"/>
      <c r="R21" s="35"/>
    </row>
    <row r="22" spans="1:18" x14ac:dyDescent="0.3">
      <c r="A22" s="98"/>
      <c r="B22" s="60" t="s">
        <v>71</v>
      </c>
      <c r="C22" s="2">
        <v>14</v>
      </c>
      <c r="D22" s="2" t="s">
        <v>24</v>
      </c>
      <c r="E22" s="2" t="s">
        <v>24</v>
      </c>
      <c r="F22" s="2" t="s">
        <v>18</v>
      </c>
      <c r="G22" s="17" t="s">
        <v>75</v>
      </c>
      <c r="H22" s="23" t="s">
        <v>45</v>
      </c>
      <c r="I22" s="17" t="s">
        <v>43</v>
      </c>
      <c r="J22" s="24">
        <v>50</v>
      </c>
      <c r="K22" s="33">
        <f ca="1">IF(J22 &lt;&gt; "N/A",(L22)/(M6/J22),0)</f>
        <v>0</v>
      </c>
      <c r="L22" s="22">
        <f ca="1">SUMIF(INDIRECT("'"&amp;M4&amp;"'!C$2:C$94"),Partitions!B22,INDIRECT("'"&amp;M4&amp;"'!F$2:F$94"))</f>
        <v>0</v>
      </c>
      <c r="M22" s="34">
        <f ca="1">L22/M6</f>
        <v>0</v>
      </c>
      <c r="N22" s="35">
        <f ca="1">IF(C22 &lt; 20,L22/M7,0)</f>
        <v>0</v>
      </c>
      <c r="O22" s="33"/>
      <c r="P22" s="22"/>
      <c r="Q22" s="34"/>
      <c r="R22" s="35"/>
    </row>
    <row r="23" spans="1:18" ht="15" thickBot="1" x14ac:dyDescent="0.35">
      <c r="A23" s="99"/>
      <c r="B23" s="64" t="s">
        <v>76</v>
      </c>
      <c r="C23" s="5">
        <v>15</v>
      </c>
      <c r="D23" s="5" t="s">
        <v>24</v>
      </c>
      <c r="E23" s="5" t="s">
        <v>24</v>
      </c>
      <c r="F23" s="5" t="s">
        <v>18</v>
      </c>
      <c r="G23" s="18" t="s">
        <v>69</v>
      </c>
      <c r="H23" s="18" t="s">
        <v>45</v>
      </c>
      <c r="I23" s="65" t="s">
        <v>43</v>
      </c>
      <c r="J23" s="21">
        <v>25</v>
      </c>
      <c r="K23" s="36">
        <f ca="1">IF(J23 &lt;&gt; "N/A",(L23)/(M6/J23),0)</f>
        <v>0</v>
      </c>
      <c r="L23" s="37">
        <f ca="1">SUMIF(INDIRECT("'"&amp;M4&amp;"'!C$2:C$94"),Partitions!B23,INDIRECT("'"&amp;M4&amp;"'!F$2:F$94"))</f>
        <v>0</v>
      </c>
      <c r="M23" s="38">
        <f ca="1">L23/M6</f>
        <v>0</v>
      </c>
      <c r="N23" s="39">
        <f ca="1">IF(C23 &lt; 20,L23/M7,0)</f>
        <v>0</v>
      </c>
      <c r="O23" s="36"/>
      <c r="P23" s="37"/>
      <c r="Q23" s="38"/>
      <c r="R23" s="38"/>
    </row>
    <row r="24" spans="1:18" x14ac:dyDescent="0.3">
      <c r="A24" s="97" t="s">
        <v>14</v>
      </c>
      <c r="B24" s="63" t="s">
        <v>77</v>
      </c>
      <c r="C24" s="61">
        <v>50</v>
      </c>
      <c r="D24" s="61" t="s">
        <v>24</v>
      </c>
      <c r="E24" s="61" t="s">
        <v>24</v>
      </c>
      <c r="F24" s="61" t="s">
        <v>18</v>
      </c>
      <c r="G24" s="25" t="s">
        <v>24</v>
      </c>
      <c r="H24" s="25" t="s">
        <v>45</v>
      </c>
      <c r="I24" s="17" t="s">
        <v>44</v>
      </c>
      <c r="J24" s="62">
        <v>50</v>
      </c>
      <c r="K24" s="45">
        <f ca="1">IF(J24 &lt;&gt; "N/A",(L24)/(M6/J24),0)</f>
        <v>22.200000000000003</v>
      </c>
      <c r="L24" s="46">
        <f ca="1">SUMIF(INDIRECT("'"&amp;M4&amp;"'!C$2:C$94"),Partitions!B24,INDIRECT("'"&amp;M4&amp;"'!F$2:F$94"))</f>
        <v>22.2</v>
      </c>
      <c r="M24" s="47">
        <f ca="1">L24/M6</f>
        <v>0.44400000000000006</v>
      </c>
      <c r="N24" s="48">
        <f>IF(C24 &lt; 20,L24/M7,0)</f>
        <v>0</v>
      </c>
      <c r="O24" s="33"/>
      <c r="P24" s="22"/>
      <c r="Q24" s="34"/>
      <c r="R24" s="35"/>
    </row>
    <row r="25" spans="1:18" x14ac:dyDescent="0.3">
      <c r="A25" s="98"/>
      <c r="B25" s="1" t="s">
        <v>74</v>
      </c>
      <c r="C25" s="61">
        <v>60</v>
      </c>
      <c r="D25" s="2" t="s">
        <v>24</v>
      </c>
      <c r="E25" s="2" t="s">
        <v>24</v>
      </c>
      <c r="F25" s="2" t="s">
        <v>18</v>
      </c>
      <c r="G25" s="17" t="s">
        <v>24</v>
      </c>
      <c r="H25" s="25" t="s">
        <v>45</v>
      </c>
      <c r="I25" s="17" t="s">
        <v>43</v>
      </c>
      <c r="J25" s="62">
        <v>50</v>
      </c>
      <c r="K25" s="33">
        <f ca="1">IF(J25 &lt;&gt; "N/A",(L25)/(M6/J25),0)</f>
        <v>10.300000000000002</v>
      </c>
      <c r="L25" s="22">
        <f ca="1">SUMIF(INDIRECT("'"&amp;M4&amp;"'!C$2:C$94"),Partitions!B25,INDIRECT("'"&amp;M4&amp;"'!F$2:F$94"))</f>
        <v>10.3</v>
      </c>
      <c r="M25" s="34">
        <f ca="1">L25/M6</f>
        <v>0.20600000000000004</v>
      </c>
      <c r="N25" s="35">
        <f>IF(C25 &lt; 20,L25/M7,0)</f>
        <v>0</v>
      </c>
      <c r="O25" s="33"/>
      <c r="P25" s="22"/>
      <c r="Q25" s="34"/>
      <c r="R25" s="35"/>
    </row>
    <row r="26" spans="1:18" x14ac:dyDescent="0.3">
      <c r="A26" s="98"/>
      <c r="B26" s="1" t="s">
        <v>12</v>
      </c>
      <c r="C26" s="2" t="s">
        <v>11</v>
      </c>
      <c r="D26" s="2" t="s">
        <v>24</v>
      </c>
      <c r="E26" s="2" t="s">
        <v>24</v>
      </c>
      <c r="F26" s="2" t="s">
        <v>18</v>
      </c>
      <c r="G26" s="17" t="s">
        <v>24</v>
      </c>
      <c r="H26" s="17" t="s">
        <v>11</v>
      </c>
      <c r="I26" s="17" t="s">
        <v>11</v>
      </c>
      <c r="J26" s="20" t="s">
        <v>11</v>
      </c>
      <c r="K26" s="33">
        <f>IF(J26 &lt;&gt; "N/A",(L26)/(M6/J26),0)</f>
        <v>0</v>
      </c>
      <c r="L26" s="22">
        <f ca="1">SUMIF(INDIRECT("'"&amp;M4&amp;"'!C$2:C$94"),Partitions!B26,INDIRECT("'"&amp;M4&amp;"'!F$2:F$94"))</f>
        <v>0</v>
      </c>
      <c r="M26" s="34">
        <f ca="1">L26/M6</f>
        <v>0</v>
      </c>
      <c r="N26" s="35">
        <f>IF(C26 &lt; 20,L26/M7,0)</f>
        <v>0</v>
      </c>
      <c r="O26" s="33"/>
      <c r="P26" s="22"/>
      <c r="Q26" s="34"/>
      <c r="R26" s="35"/>
    </row>
    <row r="27" spans="1:18" x14ac:dyDescent="0.3">
      <c r="A27" s="98"/>
      <c r="B27" s="1" t="s">
        <v>12</v>
      </c>
      <c r="C27" s="2" t="s">
        <v>11</v>
      </c>
      <c r="D27" s="2" t="s">
        <v>24</v>
      </c>
      <c r="E27" s="2" t="s">
        <v>24</v>
      </c>
      <c r="F27" s="2" t="s">
        <v>18</v>
      </c>
      <c r="G27" s="17" t="s">
        <v>24</v>
      </c>
      <c r="H27" s="17" t="s">
        <v>11</v>
      </c>
      <c r="I27" s="17" t="s">
        <v>11</v>
      </c>
      <c r="J27" s="20" t="s">
        <v>11</v>
      </c>
      <c r="K27" s="33">
        <f>IF(J27 &lt;&gt; "N/A",(L27)/(M6/J27),0)</f>
        <v>0</v>
      </c>
      <c r="L27" s="22">
        <f ca="1">SUMIF(INDIRECT("'"&amp;M4&amp;"'!C$2:C$94"),Partitions!B27,INDIRECT("'"&amp;M4&amp;"'!F$2:F$94"))</f>
        <v>0</v>
      </c>
      <c r="M27" s="34">
        <f ca="1">L27/M6</f>
        <v>0</v>
      </c>
      <c r="N27" s="35">
        <f>IF(C27 &lt; 20,L27/M7,0)</f>
        <v>0</v>
      </c>
      <c r="O27" s="33"/>
      <c r="P27" s="22"/>
      <c r="Q27" s="34"/>
      <c r="R27" s="35"/>
    </row>
    <row r="28" spans="1:18" x14ac:dyDescent="0.3">
      <c r="A28" s="98"/>
      <c r="B28" s="1" t="s">
        <v>12</v>
      </c>
      <c r="C28" s="2" t="s">
        <v>11</v>
      </c>
      <c r="D28" s="2" t="s">
        <v>24</v>
      </c>
      <c r="E28" s="2" t="s">
        <v>24</v>
      </c>
      <c r="F28" s="2" t="s">
        <v>18</v>
      </c>
      <c r="G28" s="17" t="s">
        <v>24</v>
      </c>
      <c r="H28" s="17" t="s">
        <v>11</v>
      </c>
      <c r="I28" s="17" t="s">
        <v>11</v>
      </c>
      <c r="J28" s="20" t="s">
        <v>11</v>
      </c>
      <c r="K28" s="33">
        <f>IF(J28 &lt;&gt; "N/A",(L28)/(M6/J28),0)</f>
        <v>0</v>
      </c>
      <c r="L28" s="22">
        <f ca="1">SUMIF(INDIRECT("'"&amp;M4&amp;"'!C$2:C$94"),Partitions!B28,INDIRECT("'"&amp;M4&amp;"'!F$2:F$94"))</f>
        <v>0</v>
      </c>
      <c r="M28" s="34">
        <f ca="1">L28/M6</f>
        <v>0</v>
      </c>
      <c r="N28" s="35">
        <f>IF(C28 &lt; 20,L28/M7,0)</f>
        <v>0</v>
      </c>
      <c r="O28" s="33"/>
      <c r="P28" s="22"/>
      <c r="Q28" s="34"/>
      <c r="R28" s="35"/>
    </row>
    <row r="29" spans="1:18" x14ac:dyDescent="0.3">
      <c r="A29" s="98"/>
      <c r="B29" s="1" t="s">
        <v>12</v>
      </c>
      <c r="C29" s="2" t="s">
        <v>11</v>
      </c>
      <c r="D29" s="2" t="s">
        <v>24</v>
      </c>
      <c r="E29" s="2" t="s">
        <v>24</v>
      </c>
      <c r="F29" s="2" t="s">
        <v>18</v>
      </c>
      <c r="G29" s="17" t="s">
        <v>24</v>
      </c>
      <c r="H29" s="17" t="s">
        <v>11</v>
      </c>
      <c r="I29" s="17" t="s">
        <v>11</v>
      </c>
      <c r="J29" s="20" t="s">
        <v>11</v>
      </c>
      <c r="K29" s="33">
        <f>IF(J29 &lt;&gt; "N/A",(L29)/(M6/J29),0)</f>
        <v>0</v>
      </c>
      <c r="L29" s="22">
        <f ca="1">SUMIF(INDIRECT("'"&amp;M4&amp;"'!C$2:C$94"),Partitions!B29,INDIRECT("'"&amp;M4&amp;"'!F$2:F$94"))</f>
        <v>0</v>
      </c>
      <c r="M29" s="34">
        <f ca="1">L29/M6</f>
        <v>0</v>
      </c>
      <c r="N29" s="35">
        <f>IF(C29 &lt; 20,L29/M7,0)</f>
        <v>0</v>
      </c>
      <c r="O29" s="33"/>
      <c r="P29" s="22"/>
      <c r="Q29" s="34"/>
      <c r="R29" s="35"/>
    </row>
    <row r="30" spans="1:18" x14ac:dyDescent="0.3">
      <c r="A30" s="98"/>
      <c r="B30" s="1" t="s">
        <v>12</v>
      </c>
      <c r="C30" s="2" t="s">
        <v>11</v>
      </c>
      <c r="D30" s="2" t="s">
        <v>24</v>
      </c>
      <c r="E30" s="2" t="s">
        <v>24</v>
      </c>
      <c r="F30" s="2" t="s">
        <v>18</v>
      </c>
      <c r="G30" s="17" t="s">
        <v>24</v>
      </c>
      <c r="H30" s="17" t="s">
        <v>11</v>
      </c>
      <c r="I30" s="17" t="s">
        <v>11</v>
      </c>
      <c r="J30" s="20" t="s">
        <v>11</v>
      </c>
      <c r="K30" s="33">
        <f>IF(J30 &lt;&gt; "N/A",(L30)/(M6/J30),0)</f>
        <v>0</v>
      </c>
      <c r="L30" s="22">
        <f ca="1">SUMIF(INDIRECT("'"&amp;M4&amp;"'!C$2:C$94"),Partitions!B30,INDIRECT("'"&amp;M4&amp;"'!F$2:F$94"))</f>
        <v>0</v>
      </c>
      <c r="M30" s="34">
        <f ca="1">L30/M6</f>
        <v>0</v>
      </c>
      <c r="N30" s="35">
        <f>IF(C30 &lt; 20,L30/M7,0)</f>
        <v>0</v>
      </c>
      <c r="O30" s="33"/>
      <c r="P30" s="22"/>
      <c r="Q30" s="34"/>
      <c r="R30" s="35"/>
    </row>
    <row r="31" spans="1:18" x14ac:dyDescent="0.3">
      <c r="A31" s="98"/>
      <c r="B31" s="1" t="s">
        <v>12</v>
      </c>
      <c r="C31" s="2" t="s">
        <v>11</v>
      </c>
      <c r="D31" s="2" t="s">
        <v>24</v>
      </c>
      <c r="E31" s="2" t="s">
        <v>24</v>
      </c>
      <c r="F31" s="2" t="s">
        <v>18</v>
      </c>
      <c r="G31" s="17" t="s">
        <v>24</v>
      </c>
      <c r="H31" s="17" t="s">
        <v>11</v>
      </c>
      <c r="I31" s="17" t="s">
        <v>11</v>
      </c>
      <c r="J31" s="20" t="s">
        <v>11</v>
      </c>
      <c r="K31" s="33">
        <f>IF(J31 &lt;&gt; "N/A",(L31)/(M6/J31),0)</f>
        <v>0</v>
      </c>
      <c r="L31" s="22">
        <f ca="1">SUMIF(INDIRECT("'"&amp;M4&amp;"'!C$2:C$94"),Partitions!B31,INDIRECT("'"&amp;M4&amp;"'!F$2:F$94"))</f>
        <v>0</v>
      </c>
      <c r="M31" s="34">
        <f ca="1">L31/M6</f>
        <v>0</v>
      </c>
      <c r="N31" s="35">
        <f>IF(C31 &lt; 20,L31/M7,0)</f>
        <v>0</v>
      </c>
      <c r="O31" s="33"/>
      <c r="P31" s="22"/>
      <c r="Q31" s="34"/>
      <c r="R31" s="35"/>
    </row>
    <row r="32" spans="1:18" x14ac:dyDescent="0.3">
      <c r="A32" s="98"/>
      <c r="B32" s="1" t="s">
        <v>12</v>
      </c>
      <c r="C32" s="2" t="s">
        <v>11</v>
      </c>
      <c r="D32" s="2" t="s">
        <v>24</v>
      </c>
      <c r="E32" s="2" t="s">
        <v>24</v>
      </c>
      <c r="F32" s="2" t="s">
        <v>18</v>
      </c>
      <c r="G32" s="17" t="s">
        <v>24</v>
      </c>
      <c r="H32" s="17" t="s">
        <v>11</v>
      </c>
      <c r="I32" s="17" t="s">
        <v>11</v>
      </c>
      <c r="J32" s="20" t="s">
        <v>11</v>
      </c>
      <c r="K32" s="33">
        <f>IF(J32 &lt;&gt; "N/A",(L32)/(M6/J32),0)</f>
        <v>0</v>
      </c>
      <c r="L32" s="22">
        <f ca="1">SUMIF(INDIRECT("'"&amp;M4&amp;"'!C$2:C$94"),Partitions!B32,INDIRECT("'"&amp;M4&amp;"'!F$2:F$94"))</f>
        <v>0</v>
      </c>
      <c r="M32" s="34">
        <f ca="1">L32/M6</f>
        <v>0</v>
      </c>
      <c r="N32" s="35">
        <f>IF(C32 &lt; 20,L32/M7,0)</f>
        <v>0</v>
      </c>
      <c r="O32" s="33"/>
      <c r="P32" s="22"/>
      <c r="Q32" s="34"/>
      <c r="R32" s="35"/>
    </row>
    <row r="33" spans="1:18" x14ac:dyDescent="0.3">
      <c r="A33" s="98"/>
      <c r="B33" s="1" t="s">
        <v>12</v>
      </c>
      <c r="C33" s="2" t="s">
        <v>11</v>
      </c>
      <c r="D33" s="2" t="s">
        <v>24</v>
      </c>
      <c r="E33" s="2" t="s">
        <v>24</v>
      </c>
      <c r="F33" s="2" t="s">
        <v>18</v>
      </c>
      <c r="G33" s="17" t="s">
        <v>24</v>
      </c>
      <c r="H33" s="17" t="s">
        <v>11</v>
      </c>
      <c r="I33" s="17" t="s">
        <v>11</v>
      </c>
      <c r="J33" s="20" t="s">
        <v>11</v>
      </c>
      <c r="K33" s="33">
        <f>IF(J33 &lt;&gt; "N/A",(L33)/(M6/J33),0)</f>
        <v>0</v>
      </c>
      <c r="L33" s="22">
        <f ca="1">SUMIF(INDIRECT("'"&amp;M4&amp;"'!C$2:C$94"),Partitions!B33,INDIRECT("'"&amp;M4&amp;"'!F$2:F$94"))</f>
        <v>0</v>
      </c>
      <c r="M33" s="34">
        <f ca="1">L33/M6</f>
        <v>0</v>
      </c>
      <c r="N33" s="35">
        <f>IF(C33 &lt; 20,L33/M7,0)</f>
        <v>0</v>
      </c>
      <c r="O33" s="33"/>
      <c r="P33" s="22"/>
      <c r="Q33" s="34"/>
      <c r="R33" s="35"/>
    </row>
    <row r="34" spans="1:18" x14ac:dyDescent="0.3">
      <c r="A34" s="98"/>
      <c r="B34" s="1" t="s">
        <v>12</v>
      </c>
      <c r="C34" s="2" t="s">
        <v>11</v>
      </c>
      <c r="D34" s="2" t="s">
        <v>24</v>
      </c>
      <c r="E34" s="2" t="s">
        <v>24</v>
      </c>
      <c r="F34" s="2" t="s">
        <v>18</v>
      </c>
      <c r="G34" s="17" t="s">
        <v>24</v>
      </c>
      <c r="H34" s="17" t="s">
        <v>11</v>
      </c>
      <c r="I34" s="17" t="s">
        <v>11</v>
      </c>
      <c r="J34" s="20" t="s">
        <v>11</v>
      </c>
      <c r="K34" s="33">
        <f>IF(J34 &lt;&gt; "N/A",(L34)/(M6/J34),0)</f>
        <v>0</v>
      </c>
      <c r="L34" s="22">
        <f ca="1">SUMIF(INDIRECT("'"&amp;M4&amp;"'!C$2:C$94"),Partitions!B34,INDIRECT("'"&amp;M4&amp;"'!F$2:F$94"))</f>
        <v>0</v>
      </c>
      <c r="M34" s="34">
        <f ca="1">L34/M6</f>
        <v>0</v>
      </c>
      <c r="N34" s="35">
        <f>IF(C34 &lt; 20,L34/M7,0)</f>
        <v>0</v>
      </c>
      <c r="O34" s="33"/>
      <c r="P34" s="22"/>
      <c r="Q34" s="34"/>
      <c r="R34" s="35"/>
    </row>
    <row r="35" spans="1:18" x14ac:dyDescent="0.3">
      <c r="A35" s="98"/>
      <c r="B35" s="1" t="s">
        <v>12</v>
      </c>
      <c r="C35" s="2" t="s">
        <v>11</v>
      </c>
      <c r="D35" s="2" t="s">
        <v>24</v>
      </c>
      <c r="E35" s="2" t="s">
        <v>24</v>
      </c>
      <c r="F35" s="2" t="s">
        <v>18</v>
      </c>
      <c r="G35" s="17" t="s">
        <v>24</v>
      </c>
      <c r="H35" s="17" t="s">
        <v>11</v>
      </c>
      <c r="I35" s="17" t="s">
        <v>11</v>
      </c>
      <c r="J35" s="20" t="s">
        <v>11</v>
      </c>
      <c r="K35" s="33">
        <f>IF(J35 &lt;&gt; "N/A",(L35)/(M6/J35),0)</f>
        <v>0</v>
      </c>
      <c r="L35" s="22">
        <f ca="1">SUMIF(INDIRECT("'"&amp;M4&amp;"'!C$2:C$94"),Partitions!B35,INDIRECT("'"&amp;M4&amp;"'!F$2:F$94"))</f>
        <v>0</v>
      </c>
      <c r="M35" s="34">
        <f ca="1">L35/M6</f>
        <v>0</v>
      </c>
      <c r="N35" s="35">
        <f>IF(C35 &lt; 20,L35/M7,0)</f>
        <v>0</v>
      </c>
      <c r="O35" s="33"/>
      <c r="P35" s="22"/>
      <c r="Q35" s="34"/>
      <c r="R35" s="35"/>
    </row>
    <row r="36" spans="1:18" x14ac:dyDescent="0.3">
      <c r="A36" s="98"/>
      <c r="B36" s="1" t="s">
        <v>12</v>
      </c>
      <c r="C36" s="2" t="s">
        <v>11</v>
      </c>
      <c r="D36" s="2" t="s">
        <v>24</v>
      </c>
      <c r="E36" s="2" t="s">
        <v>24</v>
      </c>
      <c r="F36" s="2" t="s">
        <v>18</v>
      </c>
      <c r="G36" s="17" t="s">
        <v>24</v>
      </c>
      <c r="H36" s="17" t="s">
        <v>11</v>
      </c>
      <c r="I36" s="17" t="s">
        <v>11</v>
      </c>
      <c r="J36" s="20" t="s">
        <v>11</v>
      </c>
      <c r="K36" s="33">
        <f>IF(J36 &lt;&gt; "N/A",(L36)/(M6/J36),0)</f>
        <v>0</v>
      </c>
      <c r="L36" s="22">
        <f ca="1">SUMIF(INDIRECT("'"&amp;M4&amp;"'!C$2:C$94"),Partitions!B36,INDIRECT("'"&amp;M4&amp;"'!F$2:F$94"))</f>
        <v>0</v>
      </c>
      <c r="M36" s="34">
        <f ca="1">L36/M6</f>
        <v>0</v>
      </c>
      <c r="N36" s="35">
        <f>IF(C36 &lt; 20,L36/M7,0)</f>
        <v>0</v>
      </c>
      <c r="O36" s="33"/>
      <c r="P36" s="22"/>
      <c r="Q36" s="34"/>
      <c r="R36" s="35"/>
    </row>
    <row r="37" spans="1:18" x14ac:dyDescent="0.3">
      <c r="A37" s="98"/>
      <c r="B37" s="1" t="s">
        <v>12</v>
      </c>
      <c r="C37" s="2" t="s">
        <v>11</v>
      </c>
      <c r="D37" s="2" t="s">
        <v>24</v>
      </c>
      <c r="E37" s="2" t="s">
        <v>24</v>
      </c>
      <c r="F37" s="2" t="s">
        <v>18</v>
      </c>
      <c r="G37" s="17" t="s">
        <v>24</v>
      </c>
      <c r="H37" s="17" t="s">
        <v>11</v>
      </c>
      <c r="I37" s="17" t="s">
        <v>11</v>
      </c>
      <c r="J37" s="20" t="s">
        <v>11</v>
      </c>
      <c r="K37" s="33">
        <f>IF(J37 &lt;&gt; "N/A",(L37)/(M6/J37),0)</f>
        <v>0</v>
      </c>
      <c r="L37" s="22">
        <f ca="1">SUMIF(INDIRECT("'"&amp;M4&amp;"'!C$2:C$94"),Partitions!B37,INDIRECT("'"&amp;M4&amp;"'!F$2:F$94"))</f>
        <v>0</v>
      </c>
      <c r="M37" s="34">
        <f ca="1">L37/M6</f>
        <v>0</v>
      </c>
      <c r="N37" s="35">
        <f>IF(C37 &lt; 20,L37/M7,0)</f>
        <v>0</v>
      </c>
      <c r="O37" s="33"/>
      <c r="P37" s="22"/>
      <c r="Q37" s="34"/>
      <c r="R37" s="35"/>
    </row>
    <row r="38" spans="1:18" x14ac:dyDescent="0.3">
      <c r="A38" s="98"/>
      <c r="B38" s="1" t="s">
        <v>12</v>
      </c>
      <c r="C38" s="2" t="s">
        <v>11</v>
      </c>
      <c r="D38" s="2" t="s">
        <v>24</v>
      </c>
      <c r="E38" s="2" t="s">
        <v>24</v>
      </c>
      <c r="F38" s="2" t="s">
        <v>18</v>
      </c>
      <c r="G38" s="17" t="s">
        <v>24</v>
      </c>
      <c r="H38" s="17" t="s">
        <v>11</v>
      </c>
      <c r="I38" s="17" t="s">
        <v>11</v>
      </c>
      <c r="J38" s="20" t="s">
        <v>11</v>
      </c>
      <c r="K38" s="33">
        <f>IF(J38 &lt;&gt; "N/A",(L38)/(M6/J38),0)</f>
        <v>0</v>
      </c>
      <c r="L38" s="22">
        <f ca="1">SUMIF(INDIRECT("'"&amp;M4&amp;"'!C$2:C$94"),Partitions!B38,INDIRECT("'"&amp;M4&amp;"'!F$2:F$94"))</f>
        <v>0</v>
      </c>
      <c r="M38" s="34">
        <f ca="1">L38/M6</f>
        <v>0</v>
      </c>
      <c r="N38" s="35">
        <f>IF(C38 &lt; 20,L38/M7,0)</f>
        <v>0</v>
      </c>
      <c r="O38" s="33"/>
      <c r="P38" s="22"/>
      <c r="Q38" s="34"/>
      <c r="R38" s="35"/>
    </row>
    <row r="39" spans="1:18" x14ac:dyDescent="0.3">
      <c r="A39" s="98"/>
      <c r="B39" s="1" t="s">
        <v>12</v>
      </c>
      <c r="C39" s="2" t="s">
        <v>11</v>
      </c>
      <c r="D39" s="2" t="s">
        <v>24</v>
      </c>
      <c r="E39" s="2" t="s">
        <v>24</v>
      </c>
      <c r="F39" s="2" t="s">
        <v>18</v>
      </c>
      <c r="G39" s="17" t="s">
        <v>24</v>
      </c>
      <c r="H39" s="17" t="s">
        <v>11</v>
      </c>
      <c r="I39" s="17" t="s">
        <v>11</v>
      </c>
      <c r="J39" s="20" t="s">
        <v>11</v>
      </c>
      <c r="K39" s="33">
        <f>IF(J39 &lt;&gt; "N/A",(L39)/(M6/J39),0)</f>
        <v>0</v>
      </c>
      <c r="L39" s="22">
        <f ca="1">SUMIF(INDIRECT("'"&amp;M4&amp;"'!C$2:C$94"),Partitions!B39,INDIRECT("'"&amp;M4&amp;"'!F$2:F$94"))</f>
        <v>0</v>
      </c>
      <c r="M39" s="34">
        <f ca="1">L39/M6</f>
        <v>0</v>
      </c>
      <c r="N39" s="35">
        <f>IF(C39 &lt; 20,L39/M7,0)</f>
        <v>0</v>
      </c>
      <c r="O39" s="33"/>
      <c r="P39" s="22"/>
      <c r="Q39" s="34"/>
      <c r="R39" s="35"/>
    </row>
    <row r="40" spans="1:18" x14ac:dyDescent="0.3">
      <c r="A40" s="98"/>
      <c r="B40" s="1" t="s">
        <v>12</v>
      </c>
      <c r="C40" s="2" t="s">
        <v>11</v>
      </c>
      <c r="D40" s="2" t="s">
        <v>24</v>
      </c>
      <c r="E40" s="2" t="s">
        <v>24</v>
      </c>
      <c r="F40" s="2" t="s">
        <v>18</v>
      </c>
      <c r="G40" s="17" t="s">
        <v>24</v>
      </c>
      <c r="H40" s="17" t="s">
        <v>11</v>
      </c>
      <c r="I40" s="17" t="s">
        <v>11</v>
      </c>
      <c r="J40" s="20" t="s">
        <v>11</v>
      </c>
      <c r="K40" s="33">
        <f>IF(J40 &lt;&gt; "N/A",(L40)/(M6/J40),0)</f>
        <v>0</v>
      </c>
      <c r="L40" s="22">
        <f ca="1">SUMIF(INDIRECT("'"&amp;M4&amp;"'!C$2:C$94"),Partitions!B40,INDIRECT("'"&amp;M4&amp;"'!F$2:F$94"))</f>
        <v>0</v>
      </c>
      <c r="M40" s="34">
        <f ca="1">L40/M6</f>
        <v>0</v>
      </c>
      <c r="N40" s="35">
        <f>IF(C40 &lt; 20,L40/M7,0)</f>
        <v>0</v>
      </c>
      <c r="O40" s="33"/>
      <c r="P40" s="22"/>
      <c r="Q40" s="34"/>
      <c r="R40" s="35"/>
    </row>
    <row r="41" spans="1:18" x14ac:dyDescent="0.3">
      <c r="A41" s="98"/>
      <c r="B41" s="1" t="s">
        <v>12</v>
      </c>
      <c r="C41" s="2" t="s">
        <v>11</v>
      </c>
      <c r="D41" s="2" t="s">
        <v>24</v>
      </c>
      <c r="E41" s="2" t="s">
        <v>24</v>
      </c>
      <c r="F41" s="2" t="s">
        <v>18</v>
      </c>
      <c r="G41" s="17" t="s">
        <v>24</v>
      </c>
      <c r="H41" s="17" t="s">
        <v>11</v>
      </c>
      <c r="I41" s="17" t="s">
        <v>11</v>
      </c>
      <c r="J41" s="20" t="s">
        <v>11</v>
      </c>
      <c r="K41" s="33">
        <f>IF(J41 &lt;&gt; "N/A",(L41)/(M6/J41),0)</f>
        <v>0</v>
      </c>
      <c r="L41" s="22">
        <f ca="1">SUMIF(INDIRECT("'"&amp;M4&amp;"'!C$2:C$94"),Partitions!B41,INDIRECT("'"&amp;M4&amp;"'!F$2:F$94"))</f>
        <v>0</v>
      </c>
      <c r="M41" s="34">
        <f ca="1">L41/M6</f>
        <v>0</v>
      </c>
      <c r="N41" s="35">
        <f>IF(C41 &lt; 20,L41/M7,0)</f>
        <v>0</v>
      </c>
      <c r="O41" s="33"/>
      <c r="P41" s="22"/>
      <c r="Q41" s="34"/>
      <c r="R41" s="35"/>
    </row>
    <row r="42" spans="1:18" x14ac:dyDescent="0.3">
      <c r="A42" s="98"/>
      <c r="B42" s="1" t="s">
        <v>12</v>
      </c>
      <c r="C42" s="2" t="s">
        <v>11</v>
      </c>
      <c r="D42" s="2" t="s">
        <v>24</v>
      </c>
      <c r="E42" s="2" t="s">
        <v>24</v>
      </c>
      <c r="F42" s="2" t="s">
        <v>18</v>
      </c>
      <c r="G42" s="17" t="s">
        <v>24</v>
      </c>
      <c r="H42" s="17" t="s">
        <v>11</v>
      </c>
      <c r="I42" s="17" t="s">
        <v>11</v>
      </c>
      <c r="J42" s="20" t="s">
        <v>11</v>
      </c>
      <c r="K42" s="33">
        <f>IF(J42 &lt;&gt; "N/A",(L42)/(M6/J42),0)</f>
        <v>0</v>
      </c>
      <c r="L42" s="22">
        <f ca="1">SUMIF(INDIRECT("'"&amp;M4&amp;"'!C$2:C$94"),Partitions!B42,INDIRECT("'"&amp;M4&amp;"'!F$2:F$94"))</f>
        <v>0</v>
      </c>
      <c r="M42" s="34">
        <f ca="1">L42/M6</f>
        <v>0</v>
      </c>
      <c r="N42" s="35">
        <f>IF(C42 &lt; 20,L42/M7,0)</f>
        <v>0</v>
      </c>
      <c r="O42" s="33"/>
      <c r="P42" s="22"/>
      <c r="Q42" s="34"/>
      <c r="R42" s="35"/>
    </row>
    <row r="43" spans="1:18" x14ac:dyDescent="0.3">
      <c r="A43" s="98"/>
      <c r="B43" s="1" t="s">
        <v>12</v>
      </c>
      <c r="C43" s="2" t="s">
        <v>11</v>
      </c>
      <c r="D43" s="2" t="s">
        <v>24</v>
      </c>
      <c r="E43" s="2" t="s">
        <v>24</v>
      </c>
      <c r="F43" s="2" t="s">
        <v>18</v>
      </c>
      <c r="G43" s="17" t="s">
        <v>24</v>
      </c>
      <c r="H43" s="17" t="s">
        <v>11</v>
      </c>
      <c r="I43" s="17" t="s">
        <v>11</v>
      </c>
      <c r="J43" s="20" t="s">
        <v>11</v>
      </c>
      <c r="K43" s="33">
        <f>IF(J43 &lt;&gt; "N/A",(L43)/(M6/J43),0)</f>
        <v>0</v>
      </c>
      <c r="L43" s="22">
        <f ca="1">SUMIF(INDIRECT("'"&amp;M4&amp;"'!C$2:C$94"),Partitions!B43,INDIRECT("'"&amp;M4&amp;"'!F$2:F$94"))</f>
        <v>0</v>
      </c>
      <c r="M43" s="34">
        <f ca="1">L43/M6</f>
        <v>0</v>
      </c>
      <c r="N43" s="35">
        <f>IF(C43 &lt; 20,L43/M7,0)</f>
        <v>0</v>
      </c>
      <c r="O43" s="33"/>
      <c r="P43" s="22"/>
      <c r="Q43" s="34"/>
      <c r="R43" s="35"/>
    </row>
    <row r="44" spans="1:18" x14ac:dyDescent="0.3">
      <c r="A44" s="98"/>
      <c r="B44" s="1" t="s">
        <v>12</v>
      </c>
      <c r="C44" s="2" t="s">
        <v>11</v>
      </c>
      <c r="D44" s="2" t="s">
        <v>24</v>
      </c>
      <c r="E44" s="2" t="s">
        <v>24</v>
      </c>
      <c r="F44" s="2" t="s">
        <v>18</v>
      </c>
      <c r="G44" s="17" t="s">
        <v>24</v>
      </c>
      <c r="H44" s="17" t="s">
        <v>11</v>
      </c>
      <c r="I44" s="17" t="s">
        <v>11</v>
      </c>
      <c r="J44" s="20" t="s">
        <v>11</v>
      </c>
      <c r="K44" s="33">
        <f>IF(J44 &lt;&gt; "N/A",(L44)/(M6/J44),0)</f>
        <v>0</v>
      </c>
      <c r="L44" s="22">
        <f ca="1">SUMIF(INDIRECT("'"&amp;M4&amp;"'!C$2:C$94"),Partitions!B44,INDIRECT("'"&amp;M4&amp;"'!F$2:F$94"))</f>
        <v>0</v>
      </c>
      <c r="M44" s="34">
        <f ca="1">L44/M6</f>
        <v>0</v>
      </c>
      <c r="N44" s="35">
        <f>IF(C44 &lt; 20,L44/M7,0)</f>
        <v>0</v>
      </c>
      <c r="O44" s="33"/>
      <c r="P44" s="22"/>
      <c r="Q44" s="34"/>
      <c r="R44" s="35"/>
    </row>
    <row r="45" spans="1:18" x14ac:dyDescent="0.3">
      <c r="A45" s="98"/>
      <c r="B45" s="1" t="s">
        <v>12</v>
      </c>
      <c r="C45" s="2" t="s">
        <v>11</v>
      </c>
      <c r="D45" s="2" t="s">
        <v>24</v>
      </c>
      <c r="E45" s="2" t="s">
        <v>24</v>
      </c>
      <c r="F45" s="2" t="s">
        <v>18</v>
      </c>
      <c r="G45" s="17" t="s">
        <v>24</v>
      </c>
      <c r="H45" s="17" t="s">
        <v>11</v>
      </c>
      <c r="I45" s="17" t="s">
        <v>11</v>
      </c>
      <c r="J45" s="20" t="s">
        <v>11</v>
      </c>
      <c r="K45" s="33">
        <f>IF(J45 &lt;&gt; "N/A",(L45)/(M6/J45),0)</f>
        <v>0</v>
      </c>
      <c r="L45" s="22">
        <f ca="1">SUMIF(INDIRECT("'"&amp;M4&amp;"'!C$2:C$94"),Partitions!B45,INDIRECT("'"&amp;M4&amp;"'!F$2:F$94"))</f>
        <v>0</v>
      </c>
      <c r="M45" s="34">
        <f ca="1">L45/M6</f>
        <v>0</v>
      </c>
      <c r="N45" s="35">
        <f>IF(C45 &lt; 20,L45/M7,0)</f>
        <v>0</v>
      </c>
      <c r="O45" s="33"/>
      <c r="P45" s="22"/>
      <c r="Q45" s="34"/>
      <c r="R45" s="35"/>
    </row>
    <row r="46" spans="1:18" x14ac:dyDescent="0.3">
      <c r="A46" s="98"/>
      <c r="B46" s="1" t="s">
        <v>12</v>
      </c>
      <c r="C46" s="2" t="s">
        <v>11</v>
      </c>
      <c r="D46" s="2" t="s">
        <v>24</v>
      </c>
      <c r="E46" s="2" t="s">
        <v>24</v>
      </c>
      <c r="F46" s="2" t="s">
        <v>18</v>
      </c>
      <c r="G46" s="17" t="s">
        <v>24</v>
      </c>
      <c r="H46" s="17" t="s">
        <v>11</v>
      </c>
      <c r="I46" s="17" t="s">
        <v>11</v>
      </c>
      <c r="J46" s="20" t="s">
        <v>11</v>
      </c>
      <c r="K46" s="33">
        <f>IF(J46 &lt;&gt; "N/A",(L46)/(M6/J46),0)</f>
        <v>0</v>
      </c>
      <c r="L46" s="22">
        <f ca="1">SUMIF(INDIRECT("'"&amp;M4&amp;"'!C$2:C$94"),Partitions!B46,INDIRECT("'"&amp;M4&amp;"'!F$2:F$94"))</f>
        <v>0</v>
      </c>
      <c r="M46" s="34">
        <f ca="1">L46/M6</f>
        <v>0</v>
      </c>
      <c r="N46" s="35">
        <f>IF(C46 &lt; 20,L46/M7,0)</f>
        <v>0</v>
      </c>
      <c r="O46" s="33"/>
      <c r="P46" s="22"/>
      <c r="Q46" s="34"/>
      <c r="R46" s="35"/>
    </row>
    <row r="47" spans="1:18" x14ac:dyDescent="0.3">
      <c r="A47" s="98"/>
      <c r="B47" s="1" t="s">
        <v>12</v>
      </c>
      <c r="C47" s="2" t="s">
        <v>11</v>
      </c>
      <c r="D47" s="2" t="s">
        <v>24</v>
      </c>
      <c r="E47" s="2" t="s">
        <v>24</v>
      </c>
      <c r="F47" s="2" t="s">
        <v>18</v>
      </c>
      <c r="G47" s="17" t="s">
        <v>24</v>
      </c>
      <c r="H47" s="17" t="s">
        <v>11</v>
      </c>
      <c r="I47" s="17" t="s">
        <v>11</v>
      </c>
      <c r="J47" s="20" t="s">
        <v>11</v>
      </c>
      <c r="K47" s="33">
        <f>IF(J47 &lt;&gt; "N/A",(L47)/(M6/J47),0)</f>
        <v>0</v>
      </c>
      <c r="L47" s="22">
        <f ca="1">SUMIF(INDIRECT("'"&amp;M4&amp;"'!C$2:C$94"),Partitions!B47,INDIRECT("'"&amp;M4&amp;"'!F$2:F$94"))</f>
        <v>0</v>
      </c>
      <c r="M47" s="34">
        <f ca="1">L47/M6</f>
        <v>0</v>
      </c>
      <c r="N47" s="35">
        <f>IF(C47 &lt; 20,L47/M7,0)</f>
        <v>0</v>
      </c>
      <c r="O47" s="33"/>
      <c r="P47" s="22"/>
      <c r="Q47" s="34"/>
      <c r="R47" s="35"/>
    </row>
    <row r="48" spans="1:18" x14ac:dyDescent="0.3">
      <c r="A48" s="98"/>
      <c r="B48" s="1" t="s">
        <v>12</v>
      </c>
      <c r="C48" s="2" t="s">
        <v>11</v>
      </c>
      <c r="D48" s="2" t="s">
        <v>24</v>
      </c>
      <c r="E48" s="2" t="s">
        <v>24</v>
      </c>
      <c r="F48" s="2" t="s">
        <v>18</v>
      </c>
      <c r="G48" s="17" t="s">
        <v>24</v>
      </c>
      <c r="H48" s="17" t="s">
        <v>11</v>
      </c>
      <c r="I48" s="17" t="s">
        <v>11</v>
      </c>
      <c r="J48" s="20" t="s">
        <v>11</v>
      </c>
      <c r="K48" s="33">
        <f>IF(J48 &lt;&gt; "N/A",(L48)/(M6/J48),0)</f>
        <v>0</v>
      </c>
      <c r="L48" s="22">
        <f ca="1">SUMIF(INDIRECT("'"&amp;M4&amp;"'!C$2:C$94"),Partitions!B48,INDIRECT("'"&amp;M4&amp;"'!F$2:F$94"))</f>
        <v>0</v>
      </c>
      <c r="M48" s="34">
        <f ca="1">L48/M6</f>
        <v>0</v>
      </c>
      <c r="N48" s="35">
        <f>IF(C48 &lt; 20,L48/M7,0)</f>
        <v>0</v>
      </c>
      <c r="O48" s="33"/>
      <c r="P48" s="22"/>
      <c r="Q48" s="34"/>
      <c r="R48" s="35"/>
    </row>
    <row r="49" spans="1:18" x14ac:dyDescent="0.3">
      <c r="A49" s="98"/>
      <c r="B49" s="1" t="s">
        <v>12</v>
      </c>
      <c r="C49" s="2" t="s">
        <v>11</v>
      </c>
      <c r="D49" s="2" t="s">
        <v>24</v>
      </c>
      <c r="E49" s="2" t="s">
        <v>24</v>
      </c>
      <c r="F49" s="2" t="s">
        <v>18</v>
      </c>
      <c r="G49" s="17" t="s">
        <v>24</v>
      </c>
      <c r="H49" s="17" t="s">
        <v>11</v>
      </c>
      <c r="I49" s="17" t="s">
        <v>11</v>
      </c>
      <c r="J49" s="20" t="s">
        <v>11</v>
      </c>
      <c r="K49" s="33">
        <f>IF(J49 &lt;&gt; "N/A",(L49)/(M6/J49),0)</f>
        <v>0</v>
      </c>
      <c r="L49" s="22">
        <f ca="1">SUMIF(INDIRECT("'"&amp;M4&amp;"'!C$2:C$94"),Partitions!B49,INDIRECT("'"&amp;M4&amp;"'!F$2:F$94"))</f>
        <v>0</v>
      </c>
      <c r="M49" s="34">
        <f ca="1">L49/M6</f>
        <v>0</v>
      </c>
      <c r="N49" s="35">
        <f>IF(C49 &lt; 20,L49/M7,0)</f>
        <v>0</v>
      </c>
      <c r="O49" s="33"/>
      <c r="P49" s="22"/>
      <c r="Q49" s="34"/>
      <c r="R49" s="35"/>
    </row>
    <row r="50" spans="1:18" x14ac:dyDescent="0.3">
      <c r="A50" s="98"/>
      <c r="B50" s="1" t="s">
        <v>12</v>
      </c>
      <c r="C50" s="2" t="s">
        <v>11</v>
      </c>
      <c r="D50" s="2" t="s">
        <v>24</v>
      </c>
      <c r="E50" s="2" t="s">
        <v>24</v>
      </c>
      <c r="F50" s="2" t="s">
        <v>18</v>
      </c>
      <c r="G50" s="17" t="s">
        <v>24</v>
      </c>
      <c r="H50" s="17" t="s">
        <v>11</v>
      </c>
      <c r="I50" s="17" t="s">
        <v>11</v>
      </c>
      <c r="J50" s="20" t="s">
        <v>11</v>
      </c>
      <c r="K50" s="33">
        <f>IF(J50 &lt;&gt; "N/A",(L50)/(M6/J50),0)</f>
        <v>0</v>
      </c>
      <c r="L50" s="22">
        <f ca="1">SUMIF(INDIRECT("'"&amp;M4&amp;"'!C$2:C$94"),Partitions!B50,INDIRECT("'"&amp;M4&amp;"'!F$2:F$94"))</f>
        <v>0</v>
      </c>
      <c r="M50" s="34">
        <f ca="1">L50/M6</f>
        <v>0</v>
      </c>
      <c r="N50" s="35">
        <f>IF(C50 &lt; 20,L50/M7,0)</f>
        <v>0</v>
      </c>
      <c r="O50" s="33"/>
      <c r="P50" s="22"/>
      <c r="Q50" s="34"/>
      <c r="R50" s="35"/>
    </row>
    <row r="51" spans="1:18" x14ac:dyDescent="0.3">
      <c r="A51" s="98"/>
      <c r="B51" s="1" t="s">
        <v>12</v>
      </c>
      <c r="C51" s="2" t="s">
        <v>11</v>
      </c>
      <c r="D51" s="2" t="s">
        <v>24</v>
      </c>
      <c r="E51" s="2" t="s">
        <v>24</v>
      </c>
      <c r="F51" s="2" t="s">
        <v>18</v>
      </c>
      <c r="G51" s="17" t="s">
        <v>24</v>
      </c>
      <c r="H51" s="17" t="s">
        <v>11</v>
      </c>
      <c r="I51" s="17" t="s">
        <v>11</v>
      </c>
      <c r="J51" s="20" t="s">
        <v>11</v>
      </c>
      <c r="K51" s="33">
        <f>IF(J51 &lt;&gt; "N/A",(L51)/(M6/J51),0)</f>
        <v>0</v>
      </c>
      <c r="L51" s="22">
        <f ca="1">SUMIF(INDIRECT("'"&amp;M4&amp;"'!C$2:C$94"),Partitions!B51,INDIRECT("'"&amp;M4&amp;"'!F$2:F$94"))</f>
        <v>0</v>
      </c>
      <c r="M51" s="34">
        <f ca="1">L51/M6</f>
        <v>0</v>
      </c>
      <c r="N51" s="35">
        <f>IF(C51 &lt; 20,L51/M7,0)</f>
        <v>0</v>
      </c>
      <c r="O51" s="33"/>
      <c r="P51" s="22"/>
      <c r="Q51" s="34"/>
      <c r="R51" s="35"/>
    </row>
    <row r="52" spans="1:18" x14ac:dyDescent="0.3">
      <c r="A52" s="98"/>
      <c r="B52" s="1" t="s">
        <v>12</v>
      </c>
      <c r="C52" s="2" t="s">
        <v>11</v>
      </c>
      <c r="D52" s="2" t="s">
        <v>24</v>
      </c>
      <c r="E52" s="2" t="s">
        <v>24</v>
      </c>
      <c r="F52" s="2" t="s">
        <v>18</v>
      </c>
      <c r="G52" s="17" t="s">
        <v>24</v>
      </c>
      <c r="H52" s="17" t="s">
        <v>11</v>
      </c>
      <c r="I52" s="17" t="s">
        <v>11</v>
      </c>
      <c r="J52" s="20" t="s">
        <v>11</v>
      </c>
      <c r="K52" s="33">
        <f>IF(J52 &lt;&gt; "N/A",(L52)/(M6/J52),0)</f>
        <v>0</v>
      </c>
      <c r="L52" s="22">
        <f ca="1">SUMIF(INDIRECT("'"&amp;M4&amp;"'!C$2:C$94"),Partitions!B52,INDIRECT("'"&amp;M4&amp;"'!F$2:F$94"))</f>
        <v>0</v>
      </c>
      <c r="M52" s="34">
        <f ca="1">L52/M6</f>
        <v>0</v>
      </c>
      <c r="N52" s="35">
        <f>IF(C52 &lt; 20,L52/M7,0)</f>
        <v>0</v>
      </c>
      <c r="O52" s="33"/>
      <c r="P52" s="22"/>
      <c r="Q52" s="34"/>
      <c r="R52" s="35"/>
    </row>
    <row r="53" spans="1:18" x14ac:dyDescent="0.3">
      <c r="A53" s="98"/>
      <c r="B53" s="1" t="s">
        <v>12</v>
      </c>
      <c r="C53" s="2" t="s">
        <v>11</v>
      </c>
      <c r="D53" s="2" t="s">
        <v>24</v>
      </c>
      <c r="E53" s="2" t="s">
        <v>24</v>
      </c>
      <c r="F53" s="2" t="s">
        <v>18</v>
      </c>
      <c r="G53" s="17" t="s">
        <v>24</v>
      </c>
      <c r="H53" s="17" t="s">
        <v>11</v>
      </c>
      <c r="I53" s="17" t="s">
        <v>11</v>
      </c>
      <c r="J53" s="20" t="s">
        <v>11</v>
      </c>
      <c r="K53" s="33">
        <f>IF(J53 &lt;&gt; "N/A",(L53)/(M6/J53),0)</f>
        <v>0</v>
      </c>
      <c r="L53" s="22">
        <f ca="1">SUMIF(INDIRECT("'"&amp;M4&amp;"'!C$2:C$94"),Partitions!B53,INDIRECT("'"&amp;M4&amp;"'!F$2:F$94"))</f>
        <v>0</v>
      </c>
      <c r="M53" s="34">
        <f ca="1">L53/M6</f>
        <v>0</v>
      </c>
      <c r="N53" s="35">
        <f>IF(C53 &lt; 20,L53/M7,0)</f>
        <v>0</v>
      </c>
      <c r="O53" s="33"/>
      <c r="P53" s="22"/>
      <c r="Q53" s="34"/>
      <c r="R53" s="35"/>
    </row>
    <row r="54" spans="1:18" ht="15" thickBot="1" x14ac:dyDescent="0.35">
      <c r="A54" s="99"/>
      <c r="B54" s="4" t="s">
        <v>12</v>
      </c>
      <c r="C54" s="5" t="s">
        <v>11</v>
      </c>
      <c r="D54" s="5" t="s">
        <v>24</v>
      </c>
      <c r="E54" s="5" t="s">
        <v>24</v>
      </c>
      <c r="F54" s="5" t="s">
        <v>18</v>
      </c>
      <c r="G54" s="18" t="s">
        <v>24</v>
      </c>
      <c r="H54" s="18" t="s">
        <v>11</v>
      </c>
      <c r="I54" s="18" t="s">
        <v>11</v>
      </c>
      <c r="J54" s="21" t="s">
        <v>11</v>
      </c>
      <c r="K54" s="36">
        <f>IF(J54 &lt;&gt; "N/A",(L54)/(M6/J54),0)</f>
        <v>0</v>
      </c>
      <c r="L54" s="37">
        <f ca="1">SUMIF(INDIRECT("'"&amp;M4&amp;"'!C$2:C$94"),Partitions!B54,INDIRECT("'"&amp;M4&amp;"'!F$2:F$94"))</f>
        <v>0</v>
      </c>
      <c r="M54" s="38">
        <f ca="1">L54/M6</f>
        <v>0</v>
      </c>
      <c r="N54" s="39">
        <f>IF(C54 &lt; 20,L54/M7,0)</f>
        <v>0</v>
      </c>
      <c r="O54" s="33"/>
      <c r="P54" s="22"/>
      <c r="Q54" s="34"/>
      <c r="R54" s="35"/>
    </row>
  </sheetData>
  <mergeCells count="40">
    <mergeCell ref="A24:A54"/>
    <mergeCell ref="K4:L4"/>
    <mergeCell ref="M4:N4"/>
    <mergeCell ref="D1:D8"/>
    <mergeCell ref="C1:C8"/>
    <mergeCell ref="B1:B8"/>
    <mergeCell ref="A1:A8"/>
    <mergeCell ref="K6:L6"/>
    <mergeCell ref="M6:N6"/>
    <mergeCell ref="K7:L7"/>
    <mergeCell ref="M7:N7"/>
    <mergeCell ref="K3:L3"/>
    <mergeCell ref="K5:L5"/>
    <mergeCell ref="M1:N1"/>
    <mergeCell ref="M5:N5"/>
    <mergeCell ref="K1:L1"/>
    <mergeCell ref="M3:N3"/>
    <mergeCell ref="M2:N2"/>
    <mergeCell ref="K2:L2"/>
    <mergeCell ref="A9:A23"/>
    <mergeCell ref="J1:J8"/>
    <mergeCell ref="E1:E8"/>
    <mergeCell ref="F1:F8"/>
    <mergeCell ref="G1:G8"/>
    <mergeCell ref="H1:H8"/>
    <mergeCell ref="I1:I8"/>
    <mergeCell ref="O1:P1"/>
    <mergeCell ref="Q1:R1"/>
    <mergeCell ref="O2:P2"/>
    <mergeCell ref="Q2:R2"/>
    <mergeCell ref="O3:P3"/>
    <mergeCell ref="Q3:R3"/>
    <mergeCell ref="O7:P7"/>
    <mergeCell ref="Q7:R7"/>
    <mergeCell ref="O4:P4"/>
    <mergeCell ref="Q4:R4"/>
    <mergeCell ref="O5:P5"/>
    <mergeCell ref="Q5:R5"/>
    <mergeCell ref="O6:P6"/>
    <mergeCell ref="Q6:R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4"/>
  <sheetViews>
    <sheetView tabSelected="1" zoomScale="85" zoomScaleNormal="85" workbookViewId="0">
      <selection activeCell="C20" sqref="C20"/>
    </sheetView>
  </sheetViews>
  <sheetFormatPr defaultColWidth="9.109375" defaultRowHeight="14.4" x14ac:dyDescent="0.3"/>
  <cols>
    <col min="3" max="4" width="25.44140625" customWidth="1"/>
    <col min="5" max="6" width="15" customWidth="1"/>
    <col min="7" max="7" width="12.33203125" customWidth="1"/>
    <col min="8" max="8" width="18.44140625" customWidth="1"/>
    <col min="20" max="20" width="16.44140625" customWidth="1"/>
  </cols>
  <sheetData>
    <row r="1" spans="1:20" ht="33.75" customHeight="1" thickBot="1" x14ac:dyDescent="0.35">
      <c r="A1" s="66" t="s">
        <v>0</v>
      </c>
      <c r="B1" s="66" t="s">
        <v>2</v>
      </c>
      <c r="C1" s="40" t="s">
        <v>1</v>
      </c>
      <c r="D1" s="40" t="s">
        <v>15</v>
      </c>
      <c r="E1" s="40" t="s">
        <v>4</v>
      </c>
      <c r="F1" s="66" t="s">
        <v>3</v>
      </c>
      <c r="G1" s="66" t="s">
        <v>28</v>
      </c>
      <c r="H1" s="66" t="s">
        <v>31</v>
      </c>
    </row>
    <row r="2" spans="1:20" x14ac:dyDescent="0.3">
      <c r="A2" s="67">
        <v>0</v>
      </c>
      <c r="B2" s="6">
        <v>60</v>
      </c>
      <c r="C2" s="7" t="s">
        <v>6</v>
      </c>
      <c r="D2" s="3" t="b">
        <v>1</v>
      </c>
      <c r="E2" s="41">
        <v>0</v>
      </c>
      <c r="F2" s="42">
        <f>Common!B$1*B2/100</f>
        <v>0.3</v>
      </c>
      <c r="G2" s="22">
        <f>IF(ISNA(MATCH(C2,Partitions!B$8:B$53,FALSE)),0,IF(INDEX(Partitions!C$8:C$53,MATCH(C2,Partitions!B$8:B$53,FALSE))&lt;22,1,0))</f>
        <v>1</v>
      </c>
      <c r="H2" s="22">
        <f>F2*G2</f>
        <v>0.3</v>
      </c>
    </row>
    <row r="3" spans="1:20" x14ac:dyDescent="0.3">
      <c r="A3" s="67">
        <f>A2+1</f>
        <v>1</v>
      </c>
      <c r="B3" s="6">
        <v>200</v>
      </c>
      <c r="C3" s="60" t="s">
        <v>69</v>
      </c>
      <c r="D3" s="1" t="b">
        <v>1</v>
      </c>
      <c r="E3" s="43">
        <f>E2+F2</f>
        <v>0.3</v>
      </c>
      <c r="F3" s="42">
        <f>Common!B$1*B3/100</f>
        <v>1</v>
      </c>
      <c r="G3" s="22">
        <f>IF(ISNA(MATCH(C3,Partitions!B$8:B$53,FALSE)),0,IF(INDEX(Partitions!C$8:C$53,MATCH(C3,Partitions!B$8:B$53,FALSE))&lt;22,1,0))</f>
        <v>1</v>
      </c>
      <c r="H3" s="22">
        <f t="shared" ref="H3:H66" si="0">F3*G3</f>
        <v>1</v>
      </c>
    </row>
    <row r="4" spans="1:20" x14ac:dyDescent="0.3">
      <c r="A4" s="67">
        <f t="shared" ref="A4:A67" si="1">A3+1</f>
        <v>2</v>
      </c>
      <c r="B4" s="6">
        <v>1740</v>
      </c>
      <c r="C4" s="60" t="s">
        <v>77</v>
      </c>
      <c r="D4" s="1" t="b">
        <v>1</v>
      </c>
      <c r="E4" s="43">
        <f t="shared" ref="E4:E67" si="2">E3+F3</f>
        <v>1.3</v>
      </c>
      <c r="F4" s="42">
        <f>Common!B$1*B4/100</f>
        <v>8.6999999999999993</v>
      </c>
      <c r="G4" s="22">
        <f>IF(ISNA(MATCH(C4,Partitions!B$8:B$53,FALSE)),0,IF(INDEX(Partitions!C$8:C$53,MATCH(C4,Partitions!B$8:B$53,FALSE))&lt;22,1,0))</f>
        <v>0</v>
      </c>
      <c r="H4" s="22">
        <f t="shared" si="0"/>
        <v>0</v>
      </c>
    </row>
    <row r="5" spans="1:20" x14ac:dyDescent="0.3">
      <c r="A5" s="67">
        <f t="shared" si="1"/>
        <v>3</v>
      </c>
      <c r="B5" s="6">
        <v>60</v>
      </c>
      <c r="C5" s="60" t="s">
        <v>6</v>
      </c>
      <c r="D5" s="1" t="b">
        <v>0</v>
      </c>
      <c r="E5" s="43">
        <f t="shared" si="2"/>
        <v>10</v>
      </c>
      <c r="F5" s="42">
        <f>Common!B$1*B5/100</f>
        <v>0.3</v>
      </c>
      <c r="G5" s="22">
        <f>IF(ISNA(MATCH(C5,Partitions!B$8:B$53,FALSE)),0,IF(INDEX(Partitions!C$8:C$53,MATCH(C5,Partitions!B$8:B$53,FALSE))&lt;22,1,0))</f>
        <v>1</v>
      </c>
      <c r="H5" s="22">
        <f t="shared" si="0"/>
        <v>0.3</v>
      </c>
    </row>
    <row r="6" spans="1:20" x14ac:dyDescent="0.3">
      <c r="A6" s="67">
        <f t="shared" si="1"/>
        <v>4</v>
      </c>
      <c r="B6" s="6">
        <v>1060</v>
      </c>
      <c r="C6" s="60" t="s">
        <v>74</v>
      </c>
      <c r="D6" s="1" t="b">
        <v>1</v>
      </c>
      <c r="E6" s="43">
        <f t="shared" si="2"/>
        <v>10.3</v>
      </c>
      <c r="F6" s="42">
        <f>Common!B$1*B6/100</f>
        <v>5.3</v>
      </c>
      <c r="G6" s="22">
        <f>IF(ISNA(MATCH(C6,Partitions!B$8:B$53,FALSE)),0,IF(INDEX(Partitions!C$8:C$53,MATCH(C6,Partitions!B$8:B$53,FALSE))&lt;22,1,0))</f>
        <v>0</v>
      </c>
      <c r="H6" s="22">
        <f t="shared" si="0"/>
        <v>0</v>
      </c>
    </row>
    <row r="7" spans="1:20" x14ac:dyDescent="0.3">
      <c r="A7" s="67">
        <f t="shared" si="1"/>
        <v>5</v>
      </c>
      <c r="B7" s="6">
        <v>500</v>
      </c>
      <c r="C7" s="60" t="s">
        <v>8</v>
      </c>
      <c r="D7" s="1" t="b">
        <v>1</v>
      </c>
      <c r="E7" s="43">
        <f t="shared" si="2"/>
        <v>15.600000000000001</v>
      </c>
      <c r="F7" s="42">
        <f>Common!B$1*B7/100</f>
        <v>2.5</v>
      </c>
      <c r="G7" s="22">
        <f>IF(ISNA(MATCH(C7,Partitions!B$8:B$53,FALSE)),0,IF(INDEX(Partitions!C$8:C$53,MATCH(C7,Partitions!B$8:B$53,FALSE))&lt;22,1,0))</f>
        <v>1</v>
      </c>
      <c r="H7" s="22">
        <f t="shared" si="0"/>
        <v>2.5</v>
      </c>
    </row>
    <row r="8" spans="1:20" x14ac:dyDescent="0.3">
      <c r="A8" s="67">
        <f t="shared" si="1"/>
        <v>6</v>
      </c>
      <c r="B8" s="6">
        <v>380</v>
      </c>
      <c r="C8" s="60" t="s">
        <v>77</v>
      </c>
      <c r="D8" s="1" t="b">
        <v>0</v>
      </c>
      <c r="E8" s="43">
        <f t="shared" si="2"/>
        <v>18.100000000000001</v>
      </c>
      <c r="F8" s="42">
        <f>Common!B$1*B8/100</f>
        <v>1.9</v>
      </c>
      <c r="G8" s="22">
        <f>IF(ISNA(MATCH(C8,Partitions!B$8:B$53,FALSE)),0,IF(INDEX(Partitions!C$8:C$53,MATCH(C8,Partitions!B$8:B$53,FALSE))&lt;22,1,0))</f>
        <v>0</v>
      </c>
      <c r="H8" s="22">
        <f t="shared" si="0"/>
        <v>0</v>
      </c>
    </row>
    <row r="9" spans="1:20" x14ac:dyDescent="0.3">
      <c r="A9" s="67">
        <f t="shared" si="1"/>
        <v>7</v>
      </c>
      <c r="B9" s="6">
        <v>60</v>
      </c>
      <c r="C9" s="60" t="s">
        <v>6</v>
      </c>
      <c r="D9" s="1" t="b">
        <v>0</v>
      </c>
      <c r="E9" s="43">
        <f t="shared" si="2"/>
        <v>20</v>
      </c>
      <c r="F9" s="42">
        <f>Common!B$1*B9/100</f>
        <v>0.3</v>
      </c>
      <c r="G9" s="22">
        <f>IF(ISNA(MATCH(C9,Partitions!B$8:B$53,FALSE)),0,IF(INDEX(Partitions!C$8:C$53,MATCH(C9,Partitions!B$8:B$53,FALSE))&lt;22,1,0))</f>
        <v>1</v>
      </c>
      <c r="H9" s="22">
        <f t="shared" si="0"/>
        <v>0.3</v>
      </c>
    </row>
    <row r="10" spans="1:20" x14ac:dyDescent="0.3">
      <c r="A10" s="67">
        <f t="shared" si="1"/>
        <v>8</v>
      </c>
      <c r="B10" s="6">
        <v>1000</v>
      </c>
      <c r="C10" s="60" t="s">
        <v>74</v>
      </c>
      <c r="D10" s="1" t="b">
        <v>0</v>
      </c>
      <c r="E10" s="43">
        <f t="shared" si="2"/>
        <v>20.3</v>
      </c>
      <c r="F10" s="42">
        <f>Common!B$1*B10/100</f>
        <v>5</v>
      </c>
      <c r="G10" s="22">
        <f>IF(ISNA(MATCH(C10,Partitions!B$8:B$53,FALSE)),0,IF(INDEX(Partitions!C$8:C$53,MATCH(C10,Partitions!B$8:B$53,FALSE))&lt;22,1,0))</f>
        <v>0</v>
      </c>
      <c r="H10" s="22">
        <f t="shared" si="0"/>
        <v>0</v>
      </c>
    </row>
    <row r="11" spans="1:20" x14ac:dyDescent="0.3">
      <c r="A11" s="67">
        <f t="shared" si="1"/>
        <v>9</v>
      </c>
      <c r="B11" s="6">
        <v>200</v>
      </c>
      <c r="C11" s="60" t="s">
        <v>69</v>
      </c>
      <c r="D11" s="1" t="b">
        <v>0</v>
      </c>
      <c r="E11" s="43">
        <f t="shared" si="2"/>
        <v>25.3</v>
      </c>
      <c r="F11" s="42">
        <f>Common!B$1*B11/100</f>
        <v>1</v>
      </c>
      <c r="G11" s="22">
        <f>IF(ISNA(MATCH(C11,Partitions!B$8:B$53,FALSE)),0,IF(INDEX(Partitions!C$8:C$53,MATCH(C11,Partitions!B$8:B$53,FALSE))&lt;22,1,0))</f>
        <v>1</v>
      </c>
      <c r="H11" s="22">
        <f t="shared" si="0"/>
        <v>1</v>
      </c>
    </row>
    <row r="12" spans="1:20" x14ac:dyDescent="0.3">
      <c r="A12" s="67">
        <f t="shared" si="1"/>
        <v>10</v>
      </c>
      <c r="B12" s="6">
        <v>740</v>
      </c>
      <c r="C12" s="60" t="s">
        <v>77</v>
      </c>
      <c r="D12" s="1" t="b">
        <v>0</v>
      </c>
      <c r="E12" s="43">
        <f t="shared" si="2"/>
        <v>26.3</v>
      </c>
      <c r="F12" s="42">
        <f>Common!B$1*B12/100</f>
        <v>3.7</v>
      </c>
      <c r="G12" s="22">
        <f>IF(ISNA(MATCH(C12,Partitions!B$8:B$53,FALSE)),0,IF(INDEX(Partitions!C$8:C$53,MATCH(C12,Partitions!B$8:B$53,FALSE))&lt;22,1,0))</f>
        <v>0</v>
      </c>
      <c r="H12" s="22">
        <f t="shared" si="0"/>
        <v>0</v>
      </c>
    </row>
    <row r="13" spans="1:20" x14ac:dyDescent="0.3">
      <c r="A13" s="67">
        <f t="shared" si="1"/>
        <v>11</v>
      </c>
      <c r="B13" s="6">
        <v>60</v>
      </c>
      <c r="C13" s="60" t="s">
        <v>6</v>
      </c>
      <c r="D13" s="1" t="b">
        <v>0</v>
      </c>
      <c r="E13" s="43">
        <f t="shared" si="2"/>
        <v>30</v>
      </c>
      <c r="F13" s="42">
        <f>Common!B$1*B13/100</f>
        <v>0.3</v>
      </c>
      <c r="G13" s="22">
        <f>IF(ISNA(MATCH(C13,Partitions!B$8:B$53,FALSE)),0,IF(INDEX(Partitions!C$8:C$53,MATCH(C13,Partitions!B$8:B$53,FALSE))&lt;22,1,0))</f>
        <v>1</v>
      </c>
      <c r="H13" s="22">
        <f t="shared" si="0"/>
        <v>0.3</v>
      </c>
    </row>
    <row r="14" spans="1:20" x14ac:dyDescent="0.3">
      <c r="A14" s="67">
        <f t="shared" si="1"/>
        <v>12</v>
      </c>
      <c r="B14" s="6">
        <v>1140</v>
      </c>
      <c r="C14" s="60" t="s">
        <v>77</v>
      </c>
      <c r="D14" s="1" t="b">
        <v>0</v>
      </c>
      <c r="E14" s="43">
        <f>E13+F13</f>
        <v>30.3</v>
      </c>
      <c r="F14" s="42">
        <f>Common!B$1*B14/100</f>
        <v>5.7</v>
      </c>
      <c r="G14" s="22">
        <f>IF(ISNA(MATCH(C14,Partitions!B$8:B$53,FALSE)),0,IF(INDEX(Partitions!C$8:C$53,MATCH(C14,Partitions!B$8:B$53,FALSE))&lt;22,1,0))</f>
        <v>0</v>
      </c>
      <c r="H14" s="22">
        <f t="shared" si="0"/>
        <v>0</v>
      </c>
    </row>
    <row r="15" spans="1:20" x14ac:dyDescent="0.3">
      <c r="A15" s="67">
        <f t="shared" si="1"/>
        <v>13</v>
      </c>
      <c r="B15" s="6">
        <v>740</v>
      </c>
      <c r="C15" s="60" t="s">
        <v>39</v>
      </c>
      <c r="D15" s="1" t="b">
        <v>1</v>
      </c>
      <c r="E15" s="43">
        <f t="shared" ref="E15" si="3">E14+F14</f>
        <v>36</v>
      </c>
      <c r="F15" s="42">
        <f>Common!B$1*B15/100</f>
        <v>3.7</v>
      </c>
      <c r="G15" s="22">
        <f>IF(ISNA(MATCH(C15,Partitions!B$8:B$53,FALSE)),0,IF(INDEX(Partitions!C$8:C$53,MATCH(C15,Partitions!B$8:B$53,FALSE))&lt;22,1,0))</f>
        <v>1</v>
      </c>
      <c r="H15" s="22">
        <f t="shared" si="0"/>
        <v>3.7</v>
      </c>
      <c r="T15" s="44"/>
    </row>
    <row r="16" spans="1:20" x14ac:dyDescent="0.3">
      <c r="A16" s="67">
        <f t="shared" si="1"/>
        <v>14</v>
      </c>
      <c r="B16" s="6">
        <v>60</v>
      </c>
      <c r="C16" s="60" t="s">
        <v>77</v>
      </c>
      <c r="D16" s="1" t="b">
        <v>0</v>
      </c>
      <c r="E16" s="43">
        <f t="shared" si="2"/>
        <v>39.700000000000003</v>
      </c>
      <c r="F16" s="42">
        <f>Common!B$1*B16/100</f>
        <v>0.3</v>
      </c>
      <c r="G16" s="22">
        <f>IF(ISNA(MATCH(C16,Partitions!B$8:B$53,FALSE)),0,IF(INDEX(Partitions!C$8:C$53,MATCH(C16,Partitions!B$8:B$53,FALSE))&lt;22,1,0))</f>
        <v>0</v>
      </c>
      <c r="H16" s="22">
        <f t="shared" si="0"/>
        <v>0</v>
      </c>
    </row>
    <row r="17" spans="1:8" x14ac:dyDescent="0.3">
      <c r="A17" s="67">
        <f>A16+1</f>
        <v>15</v>
      </c>
      <c r="B17" s="6">
        <v>60</v>
      </c>
      <c r="C17" s="60" t="s">
        <v>6</v>
      </c>
      <c r="D17" s="1" t="b">
        <v>0</v>
      </c>
      <c r="E17" s="43">
        <f t="shared" si="2"/>
        <v>40</v>
      </c>
      <c r="F17" s="42">
        <f>Common!B$1*B17/100</f>
        <v>0.3</v>
      </c>
      <c r="G17" s="22">
        <f>IF(ISNA(MATCH(C17,Partitions!B$8:B$53,FALSE)),0,IF(INDEX(Partitions!C$8:C$53,MATCH(C17,Partitions!B$8:B$53,FALSE))&lt;22,1,0))</f>
        <v>1</v>
      </c>
      <c r="H17" s="22">
        <f t="shared" si="0"/>
        <v>0.3</v>
      </c>
    </row>
    <row r="18" spans="1:8" x14ac:dyDescent="0.3">
      <c r="A18" s="67">
        <f>A17+1</f>
        <v>16</v>
      </c>
      <c r="B18" s="6">
        <v>60</v>
      </c>
      <c r="C18" s="60" t="s">
        <v>34</v>
      </c>
      <c r="D18" s="1" t="b">
        <v>1</v>
      </c>
      <c r="E18" s="43">
        <f>E17+F17</f>
        <v>40.299999999999997</v>
      </c>
      <c r="F18" s="42">
        <f>Common!B$1*B18/100</f>
        <v>0.3</v>
      </c>
      <c r="G18" s="22">
        <f>IF(ISNA(MATCH(C18,Partitions!B$8:B$53,FALSE)),0,IF(INDEX(Partitions!C$8:C$53,MATCH(C18,Partitions!B$8:B$53,FALSE))&lt;22,1,0))</f>
        <v>1</v>
      </c>
      <c r="H18" s="22">
        <f t="shared" si="0"/>
        <v>0.3</v>
      </c>
    </row>
    <row r="19" spans="1:8" x14ac:dyDescent="0.3">
      <c r="A19" s="67">
        <f t="shared" si="1"/>
        <v>17</v>
      </c>
      <c r="B19" s="6">
        <v>500</v>
      </c>
      <c r="C19" s="60" t="s">
        <v>8</v>
      </c>
      <c r="D19" s="1" t="b">
        <v>0</v>
      </c>
      <c r="E19" s="43">
        <f t="shared" si="2"/>
        <v>40.599999999999994</v>
      </c>
      <c r="F19" s="42">
        <f>Common!B$1*B19/100</f>
        <v>2.5</v>
      </c>
      <c r="G19" s="22">
        <f>IF(ISNA(MATCH(C19,Partitions!B$8:B$53,FALSE)),0,IF(INDEX(Partitions!C$8:C$53,MATCH(C19,Partitions!B$8:B$53,FALSE))&lt;22,1,0))</f>
        <v>1</v>
      </c>
      <c r="H19" s="22">
        <f t="shared" si="0"/>
        <v>2.5</v>
      </c>
    </row>
    <row r="20" spans="1:8" x14ac:dyDescent="0.3">
      <c r="A20" s="67">
        <f t="shared" si="1"/>
        <v>18</v>
      </c>
      <c r="B20" s="6">
        <v>380</v>
      </c>
      <c r="C20" s="60" t="s">
        <v>77</v>
      </c>
      <c r="D20" s="1" t="b">
        <v>0</v>
      </c>
      <c r="E20" s="43">
        <f t="shared" si="2"/>
        <v>43.099999999999994</v>
      </c>
      <c r="F20" s="42">
        <f>Common!B$1*B20/100</f>
        <v>1.9</v>
      </c>
      <c r="G20" s="22">
        <f>IF(ISNA(MATCH(C20,Partitions!B$8:B$53,FALSE)),0,IF(INDEX(Partitions!C$8:C$53,MATCH(C20,Partitions!B$8:B$53,FALSE))&lt;22,1,0))</f>
        <v>0</v>
      </c>
      <c r="H20" s="22">
        <f t="shared" si="0"/>
        <v>0</v>
      </c>
    </row>
    <row r="21" spans="1:8" x14ac:dyDescent="0.3">
      <c r="A21" s="67">
        <f t="shared" si="1"/>
        <v>19</v>
      </c>
      <c r="B21" s="6">
        <v>1000</v>
      </c>
      <c r="C21" s="60" t="s">
        <v>35</v>
      </c>
      <c r="D21" s="1" t="b">
        <v>1</v>
      </c>
      <c r="E21" s="43">
        <f t="shared" si="2"/>
        <v>44.999999999999993</v>
      </c>
      <c r="F21" s="42">
        <f>Common!B$1*B21/100</f>
        <v>5</v>
      </c>
      <c r="G21" s="22">
        <f>IF(ISNA(MATCH(C21,Partitions!B$8:B$53,FALSE)),0,IF(INDEX(Partitions!C$8:C$53,MATCH(C21,Partitions!B$8:B$53,FALSE))&lt;22,1,0))</f>
        <v>1</v>
      </c>
      <c r="H21" s="22">
        <f t="shared" si="0"/>
        <v>5</v>
      </c>
    </row>
    <row r="22" spans="1:8" x14ac:dyDescent="0.3">
      <c r="A22" s="67">
        <f t="shared" si="1"/>
        <v>20</v>
      </c>
      <c r="B22" s="6">
        <v>0</v>
      </c>
      <c r="C22" s="60" t="s">
        <v>10</v>
      </c>
      <c r="D22" s="1" t="b">
        <v>0</v>
      </c>
      <c r="E22" s="43">
        <f t="shared" si="2"/>
        <v>49.999999999999993</v>
      </c>
      <c r="F22" s="42">
        <f>Common!B$1*B22/100</f>
        <v>0</v>
      </c>
      <c r="G22" s="22">
        <f>IF(ISNA(MATCH(C22,Partitions!B$8:B$53,FALSE)),0,IF(INDEX(Partitions!C$8:C$53,MATCH(C22,Partitions!B$8:B$53,FALSE))&lt;22,1,0))</f>
        <v>0</v>
      </c>
      <c r="H22" s="22">
        <f t="shared" si="0"/>
        <v>0</v>
      </c>
    </row>
    <row r="23" spans="1:8" x14ac:dyDescent="0.3">
      <c r="A23" s="67">
        <f t="shared" si="1"/>
        <v>21</v>
      </c>
      <c r="B23" s="6">
        <v>0</v>
      </c>
      <c r="C23" s="60" t="s">
        <v>10</v>
      </c>
      <c r="D23" s="1" t="b">
        <v>0</v>
      </c>
      <c r="E23" s="43">
        <f t="shared" si="2"/>
        <v>49.999999999999993</v>
      </c>
      <c r="F23" s="42">
        <f>Common!B$1*B23/100</f>
        <v>0</v>
      </c>
      <c r="G23" s="22">
        <f>IF(ISNA(MATCH(C23,Partitions!B$8:B$53,FALSE)),0,IF(INDEX(Partitions!C$8:C$53,MATCH(C23,Partitions!B$8:B$53,FALSE))&lt;22,1,0))</f>
        <v>0</v>
      </c>
      <c r="H23" s="22">
        <f t="shared" si="0"/>
        <v>0</v>
      </c>
    </row>
    <row r="24" spans="1:8" x14ac:dyDescent="0.3">
      <c r="A24" s="67">
        <f t="shared" si="1"/>
        <v>22</v>
      </c>
      <c r="B24" s="6">
        <v>0</v>
      </c>
      <c r="C24" s="60" t="s">
        <v>10</v>
      </c>
      <c r="D24" s="1" t="b">
        <v>0</v>
      </c>
      <c r="E24" s="43">
        <f t="shared" si="2"/>
        <v>49.999999999999993</v>
      </c>
      <c r="F24" s="42">
        <f>Common!B$1*B24/100</f>
        <v>0</v>
      </c>
      <c r="G24" s="22">
        <f>IF(ISNA(MATCH(C24,Partitions!B$8:B$53,FALSE)),0,IF(INDEX(Partitions!C$8:C$53,MATCH(C24,Partitions!B$8:B$53,FALSE))&lt;22,1,0))</f>
        <v>0</v>
      </c>
      <c r="H24" s="22">
        <f t="shared" si="0"/>
        <v>0</v>
      </c>
    </row>
    <row r="25" spans="1:8" x14ac:dyDescent="0.3">
      <c r="A25" s="67">
        <f t="shared" si="1"/>
        <v>23</v>
      </c>
      <c r="B25" s="6">
        <v>0</v>
      </c>
      <c r="C25" s="60" t="s">
        <v>10</v>
      </c>
      <c r="D25" s="1" t="b">
        <v>0</v>
      </c>
      <c r="E25" s="43">
        <f t="shared" si="2"/>
        <v>49.999999999999993</v>
      </c>
      <c r="F25" s="42">
        <f>Common!B$1*B25/100</f>
        <v>0</v>
      </c>
      <c r="G25" s="22">
        <f>IF(ISNA(MATCH(C25,Partitions!B$8:B$53,FALSE)),0,IF(INDEX(Partitions!C$8:C$53,MATCH(C25,Partitions!B$8:B$53,FALSE))&lt;22,1,0))</f>
        <v>0</v>
      </c>
      <c r="H25" s="22">
        <f t="shared" si="0"/>
        <v>0</v>
      </c>
    </row>
    <row r="26" spans="1:8" x14ac:dyDescent="0.3">
      <c r="A26" s="67">
        <f t="shared" si="1"/>
        <v>24</v>
      </c>
      <c r="B26" s="6">
        <v>0</v>
      </c>
      <c r="C26" s="60" t="s">
        <v>10</v>
      </c>
      <c r="D26" s="1" t="b">
        <v>0</v>
      </c>
      <c r="E26" s="43">
        <f t="shared" si="2"/>
        <v>49.999999999999993</v>
      </c>
      <c r="F26" s="42">
        <f>Common!B$1*B26/100</f>
        <v>0</v>
      </c>
      <c r="G26" s="22">
        <f>IF(ISNA(MATCH(C26,Partitions!B$8:B$53,FALSE)),0,IF(INDEX(Partitions!C$8:C$53,MATCH(C26,Partitions!B$8:B$53,FALSE))&lt;22,1,0))</f>
        <v>0</v>
      </c>
      <c r="H26" s="22">
        <f t="shared" si="0"/>
        <v>0</v>
      </c>
    </row>
    <row r="27" spans="1:8" x14ac:dyDescent="0.3">
      <c r="A27" s="67">
        <f>A26+1</f>
        <v>25</v>
      </c>
      <c r="B27" s="6">
        <v>0</v>
      </c>
      <c r="C27" s="60" t="s">
        <v>10</v>
      </c>
      <c r="D27" s="1" t="b">
        <v>0</v>
      </c>
      <c r="E27" s="43">
        <f>E26+F26</f>
        <v>49.999999999999993</v>
      </c>
      <c r="F27" s="42">
        <f>Common!B$1*B27/100</f>
        <v>0</v>
      </c>
      <c r="G27" s="22">
        <f>IF(ISNA(MATCH(C27,Partitions!B$8:B$53,FALSE)),0,IF(INDEX(Partitions!C$8:C$53,MATCH(C27,Partitions!B$8:B$53,FALSE))&lt;22,1,0))</f>
        <v>0</v>
      </c>
      <c r="H27" s="22">
        <f t="shared" si="0"/>
        <v>0</v>
      </c>
    </row>
    <row r="28" spans="1:8" x14ac:dyDescent="0.3">
      <c r="A28" s="67">
        <f t="shared" si="1"/>
        <v>26</v>
      </c>
      <c r="B28" s="6">
        <v>0</v>
      </c>
      <c r="C28" s="60" t="s">
        <v>10</v>
      </c>
      <c r="D28" s="1" t="b">
        <v>0</v>
      </c>
      <c r="E28" s="43">
        <f t="shared" si="2"/>
        <v>49.999999999999993</v>
      </c>
      <c r="F28" s="42">
        <f>Common!B$1*B28/100</f>
        <v>0</v>
      </c>
      <c r="G28" s="22">
        <f>IF(ISNA(MATCH(C28,Partitions!B$8:B$53,FALSE)),0,IF(INDEX(Partitions!C$8:C$53,MATCH(C28,Partitions!B$8:B$53,FALSE))&lt;22,1,0))</f>
        <v>0</v>
      </c>
      <c r="H28" s="22">
        <f t="shared" si="0"/>
        <v>0</v>
      </c>
    </row>
    <row r="29" spans="1:8" x14ac:dyDescent="0.3">
      <c r="A29" s="67">
        <f t="shared" si="1"/>
        <v>27</v>
      </c>
      <c r="B29" s="6">
        <v>0</v>
      </c>
      <c r="C29" s="60" t="s">
        <v>10</v>
      </c>
      <c r="D29" s="1" t="b">
        <v>0</v>
      </c>
      <c r="E29" s="43">
        <f t="shared" si="2"/>
        <v>49.999999999999993</v>
      </c>
      <c r="F29" s="42">
        <f>Common!B$1*B29/100</f>
        <v>0</v>
      </c>
      <c r="G29" s="22">
        <f>IF(ISNA(MATCH(C29,Partitions!B$8:B$53,FALSE)),0,IF(INDEX(Partitions!C$8:C$53,MATCH(C29,Partitions!B$8:B$53,FALSE))&lt;22,1,0))</f>
        <v>0</v>
      </c>
      <c r="H29" s="22">
        <f t="shared" si="0"/>
        <v>0</v>
      </c>
    </row>
    <row r="30" spans="1:8" x14ac:dyDescent="0.3">
      <c r="A30" s="67">
        <f t="shared" si="1"/>
        <v>28</v>
      </c>
      <c r="B30" s="6">
        <v>0</v>
      </c>
      <c r="C30" s="60" t="s">
        <v>10</v>
      </c>
      <c r="D30" s="1" t="b">
        <v>0</v>
      </c>
      <c r="E30" s="43">
        <f t="shared" si="2"/>
        <v>49.999999999999993</v>
      </c>
      <c r="F30" s="42">
        <f>Common!B$1*B30/100</f>
        <v>0</v>
      </c>
      <c r="G30" s="22">
        <f>IF(ISNA(MATCH(C30,Partitions!B$8:B$53,FALSE)),0,IF(INDEX(Partitions!C$8:C$53,MATCH(C30,Partitions!B$8:B$53,FALSE))&lt;22,1,0))</f>
        <v>0</v>
      </c>
      <c r="H30" s="22">
        <f t="shared" si="0"/>
        <v>0</v>
      </c>
    </row>
    <row r="31" spans="1:8" x14ac:dyDescent="0.3">
      <c r="A31" s="67">
        <f t="shared" si="1"/>
        <v>29</v>
      </c>
      <c r="B31" s="6">
        <v>0</v>
      </c>
      <c r="C31" s="60" t="s">
        <v>10</v>
      </c>
      <c r="D31" s="1" t="b">
        <v>0</v>
      </c>
      <c r="E31" s="43">
        <f t="shared" si="2"/>
        <v>49.999999999999993</v>
      </c>
      <c r="F31" s="42">
        <f>Common!B$1*B31/100</f>
        <v>0</v>
      </c>
      <c r="G31" s="22">
        <f>IF(ISNA(MATCH(C31,Partitions!B$8:B$53,FALSE)),0,IF(INDEX(Partitions!C$8:C$53,MATCH(C31,Partitions!B$8:B$53,FALSE))&lt;22,1,0))</f>
        <v>0</v>
      </c>
      <c r="H31" s="22">
        <f t="shared" si="0"/>
        <v>0</v>
      </c>
    </row>
    <row r="32" spans="1:8" x14ac:dyDescent="0.3">
      <c r="A32" s="67">
        <f t="shared" si="1"/>
        <v>30</v>
      </c>
      <c r="B32" s="6">
        <v>0</v>
      </c>
      <c r="C32" s="60" t="s">
        <v>10</v>
      </c>
      <c r="D32" s="1" t="b">
        <v>0</v>
      </c>
      <c r="E32" s="43">
        <f t="shared" si="2"/>
        <v>49.999999999999993</v>
      </c>
      <c r="F32" s="42">
        <f>Common!B$1*B32/100</f>
        <v>0</v>
      </c>
      <c r="G32" s="22">
        <f>IF(ISNA(MATCH(C32,Partitions!B$8:B$53,FALSE)),0,IF(INDEX(Partitions!C$8:C$53,MATCH(C32,Partitions!B$8:B$53,FALSE))&lt;22,1,0))</f>
        <v>0</v>
      </c>
      <c r="H32" s="22">
        <f t="shared" si="0"/>
        <v>0</v>
      </c>
    </row>
    <row r="33" spans="1:8" x14ac:dyDescent="0.3">
      <c r="A33" s="67">
        <f t="shared" si="1"/>
        <v>31</v>
      </c>
      <c r="B33" s="6">
        <v>0</v>
      </c>
      <c r="C33" s="60" t="s">
        <v>10</v>
      </c>
      <c r="D33" s="1" t="b">
        <v>0</v>
      </c>
      <c r="E33" s="43">
        <f t="shared" si="2"/>
        <v>49.999999999999993</v>
      </c>
      <c r="F33" s="42">
        <f>Common!B$1*B33/100</f>
        <v>0</v>
      </c>
      <c r="G33" s="22">
        <f>IF(ISNA(MATCH(C33,Partitions!B$8:B$53,FALSE)),0,IF(INDEX(Partitions!C$8:C$53,MATCH(C33,Partitions!B$8:B$53,FALSE))&lt;22,1,0))</f>
        <v>0</v>
      </c>
      <c r="H33" s="22">
        <f t="shared" si="0"/>
        <v>0</v>
      </c>
    </row>
    <row r="34" spans="1:8" x14ac:dyDescent="0.3">
      <c r="A34" s="67">
        <f t="shared" si="1"/>
        <v>32</v>
      </c>
      <c r="B34" s="6">
        <v>0</v>
      </c>
      <c r="C34" s="60" t="s">
        <v>10</v>
      </c>
      <c r="D34" s="1" t="b">
        <v>0</v>
      </c>
      <c r="E34" s="43">
        <f t="shared" si="2"/>
        <v>49.999999999999993</v>
      </c>
      <c r="F34" s="42">
        <f>Common!B$1*B34/100</f>
        <v>0</v>
      </c>
      <c r="G34" s="22">
        <f>IF(ISNA(MATCH(C34,Partitions!B$8:B$53,FALSE)),0,IF(INDEX(Partitions!C$8:C$53,MATCH(C34,Partitions!B$8:B$53,FALSE))&lt;22,1,0))</f>
        <v>0</v>
      </c>
      <c r="H34" s="22">
        <f t="shared" si="0"/>
        <v>0</v>
      </c>
    </row>
    <row r="35" spans="1:8" x14ac:dyDescent="0.3">
      <c r="A35" s="67">
        <f t="shared" si="1"/>
        <v>33</v>
      </c>
      <c r="B35" s="6">
        <v>0</v>
      </c>
      <c r="C35" s="60" t="s">
        <v>10</v>
      </c>
      <c r="D35" s="1" t="b">
        <v>0</v>
      </c>
      <c r="E35" s="43">
        <f t="shared" si="2"/>
        <v>49.999999999999993</v>
      </c>
      <c r="F35" s="42">
        <f>Common!B$1*B35/100</f>
        <v>0</v>
      </c>
      <c r="G35" s="22">
        <f>IF(ISNA(MATCH(C35,Partitions!B$8:B$53,FALSE)),0,IF(INDEX(Partitions!C$8:C$53,MATCH(C35,Partitions!B$8:B$53,FALSE))&lt;22,1,0))</f>
        <v>0</v>
      </c>
      <c r="H35" s="22">
        <f t="shared" si="0"/>
        <v>0</v>
      </c>
    </row>
    <row r="36" spans="1:8" x14ac:dyDescent="0.3">
      <c r="A36" s="67">
        <f t="shared" si="1"/>
        <v>34</v>
      </c>
      <c r="B36" s="6">
        <v>0</v>
      </c>
      <c r="C36" s="60" t="s">
        <v>10</v>
      </c>
      <c r="D36" s="1" t="b">
        <v>0</v>
      </c>
      <c r="E36" s="43">
        <f t="shared" si="2"/>
        <v>49.999999999999993</v>
      </c>
      <c r="F36" s="42">
        <f>Common!B$1*B36/100</f>
        <v>0</v>
      </c>
      <c r="G36" s="22">
        <f>IF(ISNA(MATCH(C36,Partitions!B$8:B$53,FALSE)),0,IF(INDEX(Partitions!C$8:C$53,MATCH(C36,Partitions!B$8:B$53,FALSE))&lt;22,1,0))</f>
        <v>0</v>
      </c>
      <c r="H36" s="22">
        <f t="shared" si="0"/>
        <v>0</v>
      </c>
    </row>
    <row r="37" spans="1:8" x14ac:dyDescent="0.3">
      <c r="A37" s="67">
        <f t="shared" si="1"/>
        <v>35</v>
      </c>
      <c r="B37" s="6">
        <v>0</v>
      </c>
      <c r="C37" s="60" t="s">
        <v>10</v>
      </c>
      <c r="D37" s="1" t="b">
        <v>0</v>
      </c>
      <c r="E37" s="43">
        <f t="shared" si="2"/>
        <v>49.999999999999993</v>
      </c>
      <c r="F37" s="42">
        <f>Common!B$1*B37/100</f>
        <v>0</v>
      </c>
      <c r="G37" s="22">
        <f>IF(ISNA(MATCH(C37,Partitions!B$8:B$53,FALSE)),0,IF(INDEX(Partitions!C$8:C$53,MATCH(C37,Partitions!B$8:B$53,FALSE))&lt;22,1,0))</f>
        <v>0</v>
      </c>
      <c r="H37" s="22">
        <f t="shared" si="0"/>
        <v>0</v>
      </c>
    </row>
    <row r="38" spans="1:8" x14ac:dyDescent="0.3">
      <c r="A38" s="67">
        <f t="shared" si="1"/>
        <v>36</v>
      </c>
      <c r="B38" s="6">
        <v>0</v>
      </c>
      <c r="C38" s="60" t="s">
        <v>10</v>
      </c>
      <c r="D38" s="1" t="b">
        <v>0</v>
      </c>
      <c r="E38" s="43">
        <f t="shared" si="2"/>
        <v>49.999999999999993</v>
      </c>
      <c r="F38" s="42">
        <f>Common!B$1*B38/100</f>
        <v>0</v>
      </c>
      <c r="G38" s="22">
        <f>IF(ISNA(MATCH(C38,Partitions!B$8:B$53,FALSE)),0,IF(INDEX(Partitions!C$8:C$53,MATCH(C38,Partitions!B$8:B$53,FALSE))&lt;22,1,0))</f>
        <v>0</v>
      </c>
      <c r="H38" s="22">
        <f t="shared" si="0"/>
        <v>0</v>
      </c>
    </row>
    <row r="39" spans="1:8" x14ac:dyDescent="0.3">
      <c r="A39" s="67">
        <f t="shared" si="1"/>
        <v>37</v>
      </c>
      <c r="B39" s="6">
        <v>0</v>
      </c>
      <c r="C39" s="60" t="s">
        <v>10</v>
      </c>
      <c r="D39" s="1" t="b">
        <v>0</v>
      </c>
      <c r="E39" s="43">
        <f t="shared" si="2"/>
        <v>49.999999999999993</v>
      </c>
      <c r="F39" s="42">
        <f>Common!B$1*B39/100</f>
        <v>0</v>
      </c>
      <c r="G39" s="22">
        <f>IF(ISNA(MATCH(C39,Partitions!B$8:B$53,FALSE)),0,IF(INDEX(Partitions!C$8:C$53,MATCH(C39,Partitions!B$8:B$53,FALSE))&lt;22,1,0))</f>
        <v>0</v>
      </c>
      <c r="H39" s="22">
        <f t="shared" si="0"/>
        <v>0</v>
      </c>
    </row>
    <row r="40" spans="1:8" x14ac:dyDescent="0.3">
      <c r="A40" s="67">
        <f t="shared" si="1"/>
        <v>38</v>
      </c>
      <c r="B40" s="6">
        <v>0</v>
      </c>
      <c r="C40" s="60" t="s">
        <v>10</v>
      </c>
      <c r="D40" s="1" t="b">
        <v>0</v>
      </c>
      <c r="E40" s="43">
        <f t="shared" si="2"/>
        <v>49.999999999999993</v>
      </c>
      <c r="F40" s="42">
        <f>Common!B$1*B40/100</f>
        <v>0</v>
      </c>
      <c r="G40" s="22">
        <f>IF(ISNA(MATCH(C40,Partitions!B$8:B$53,FALSE)),0,IF(INDEX(Partitions!C$8:C$53,MATCH(C40,Partitions!B$8:B$53,FALSE))&lt;22,1,0))</f>
        <v>0</v>
      </c>
      <c r="H40" s="22">
        <f t="shared" si="0"/>
        <v>0</v>
      </c>
    </row>
    <row r="41" spans="1:8" x14ac:dyDescent="0.3">
      <c r="A41" s="67">
        <f t="shared" si="1"/>
        <v>39</v>
      </c>
      <c r="B41" s="6">
        <v>0</v>
      </c>
      <c r="C41" s="60" t="s">
        <v>10</v>
      </c>
      <c r="D41" s="1" t="b">
        <v>0</v>
      </c>
      <c r="E41" s="43">
        <f t="shared" si="2"/>
        <v>49.999999999999993</v>
      </c>
      <c r="F41" s="42">
        <f>Common!B$1*B41/100</f>
        <v>0</v>
      </c>
      <c r="G41" s="22">
        <f>IF(ISNA(MATCH(C41,Partitions!B$8:B$53,FALSE)),0,IF(INDEX(Partitions!C$8:C$53,MATCH(C41,Partitions!B$8:B$53,FALSE))&lt;22,1,0))</f>
        <v>0</v>
      </c>
      <c r="H41" s="22">
        <f t="shared" si="0"/>
        <v>0</v>
      </c>
    </row>
    <row r="42" spans="1:8" x14ac:dyDescent="0.3">
      <c r="A42" s="67">
        <f t="shared" si="1"/>
        <v>40</v>
      </c>
      <c r="B42" s="6">
        <v>0</v>
      </c>
      <c r="C42" s="60" t="s">
        <v>10</v>
      </c>
      <c r="D42" s="1" t="b">
        <v>0</v>
      </c>
      <c r="E42" s="43">
        <f t="shared" si="2"/>
        <v>49.999999999999993</v>
      </c>
      <c r="F42" s="42">
        <f>Common!B$1*B42/100</f>
        <v>0</v>
      </c>
      <c r="G42" s="22">
        <f>IF(ISNA(MATCH(C42,Partitions!B$8:B$53,FALSE)),0,IF(INDEX(Partitions!C$8:C$53,MATCH(C42,Partitions!B$8:B$53,FALSE))&lt;22,1,0))</f>
        <v>0</v>
      </c>
      <c r="H42" s="22">
        <f t="shared" si="0"/>
        <v>0</v>
      </c>
    </row>
    <row r="43" spans="1:8" x14ac:dyDescent="0.3">
      <c r="A43" s="67">
        <f t="shared" si="1"/>
        <v>41</v>
      </c>
      <c r="B43" s="6">
        <v>0</v>
      </c>
      <c r="C43" s="60" t="s">
        <v>10</v>
      </c>
      <c r="D43" s="1" t="b">
        <v>0</v>
      </c>
      <c r="E43" s="43">
        <f t="shared" si="2"/>
        <v>49.999999999999993</v>
      </c>
      <c r="F43" s="42">
        <f>Common!B$1*B43/100</f>
        <v>0</v>
      </c>
      <c r="G43" s="22">
        <f>IF(ISNA(MATCH(C43,Partitions!B$8:B$53,FALSE)),0,IF(INDEX(Partitions!C$8:C$53,MATCH(C43,Partitions!B$8:B$53,FALSE))&lt;22,1,0))</f>
        <v>0</v>
      </c>
      <c r="H43" s="22">
        <f t="shared" si="0"/>
        <v>0</v>
      </c>
    </row>
    <row r="44" spans="1:8" x14ac:dyDescent="0.3">
      <c r="A44" s="67">
        <f t="shared" si="1"/>
        <v>42</v>
      </c>
      <c r="B44" s="6">
        <v>0</v>
      </c>
      <c r="C44" s="60" t="s">
        <v>10</v>
      </c>
      <c r="D44" s="1" t="b">
        <v>0</v>
      </c>
      <c r="E44" s="43">
        <f t="shared" si="2"/>
        <v>49.999999999999993</v>
      </c>
      <c r="F44" s="42">
        <f>Common!B$1*B44/100</f>
        <v>0</v>
      </c>
      <c r="G44" s="22">
        <f>IF(ISNA(MATCH(C44,Partitions!B$8:B$53,FALSE)),0,IF(INDEX(Partitions!C$8:C$53,MATCH(C44,Partitions!B$8:B$53,FALSE))&lt;22,1,0))</f>
        <v>0</v>
      </c>
      <c r="H44" s="22">
        <f t="shared" si="0"/>
        <v>0</v>
      </c>
    </row>
    <row r="45" spans="1:8" x14ac:dyDescent="0.3">
      <c r="A45" s="67">
        <f t="shared" si="1"/>
        <v>43</v>
      </c>
      <c r="B45" s="6">
        <v>0</v>
      </c>
      <c r="C45" s="60" t="s">
        <v>10</v>
      </c>
      <c r="D45" s="1" t="b">
        <v>0</v>
      </c>
      <c r="E45" s="43">
        <f t="shared" si="2"/>
        <v>49.999999999999993</v>
      </c>
      <c r="F45" s="42">
        <f>Common!B$1*B45/100</f>
        <v>0</v>
      </c>
      <c r="G45" s="22">
        <f>IF(ISNA(MATCH(C45,Partitions!B$8:B$53,FALSE)),0,IF(INDEX(Partitions!C$8:C$53,MATCH(C45,Partitions!B$8:B$53,FALSE))&lt;22,1,0))</f>
        <v>0</v>
      </c>
      <c r="H45" s="22">
        <f t="shared" si="0"/>
        <v>0</v>
      </c>
    </row>
    <row r="46" spans="1:8" x14ac:dyDescent="0.3">
      <c r="A46" s="67">
        <f t="shared" si="1"/>
        <v>44</v>
      </c>
      <c r="B46" s="6">
        <v>0</v>
      </c>
      <c r="C46" s="60" t="s">
        <v>10</v>
      </c>
      <c r="D46" s="1" t="b">
        <v>0</v>
      </c>
      <c r="E46" s="43">
        <f t="shared" si="2"/>
        <v>49.999999999999993</v>
      </c>
      <c r="F46" s="42">
        <f>Common!B$1*B46/100</f>
        <v>0</v>
      </c>
      <c r="G46" s="22">
        <f>IF(ISNA(MATCH(C46,Partitions!B$8:B$53,FALSE)),0,IF(INDEX(Partitions!C$8:C$53,MATCH(C46,Partitions!B$8:B$53,FALSE))&lt;22,1,0))</f>
        <v>0</v>
      </c>
      <c r="H46" s="22">
        <f t="shared" si="0"/>
        <v>0</v>
      </c>
    </row>
    <row r="47" spans="1:8" x14ac:dyDescent="0.3">
      <c r="A47" s="67">
        <f t="shared" si="1"/>
        <v>45</v>
      </c>
      <c r="B47" s="6">
        <v>0</v>
      </c>
      <c r="C47" s="60" t="s">
        <v>10</v>
      </c>
      <c r="D47" s="1" t="b">
        <v>0</v>
      </c>
      <c r="E47" s="43">
        <f t="shared" si="2"/>
        <v>49.999999999999993</v>
      </c>
      <c r="F47" s="42">
        <f>Common!B$1*B47/100</f>
        <v>0</v>
      </c>
      <c r="G47" s="22">
        <f>IF(ISNA(MATCH(C47,Partitions!B$8:B$53,FALSE)),0,IF(INDEX(Partitions!C$8:C$53,MATCH(C47,Partitions!B$8:B$53,FALSE))&lt;22,1,0))</f>
        <v>0</v>
      </c>
      <c r="H47" s="22">
        <f t="shared" si="0"/>
        <v>0</v>
      </c>
    </row>
    <row r="48" spans="1:8" x14ac:dyDescent="0.3">
      <c r="A48" s="67">
        <f t="shared" si="1"/>
        <v>46</v>
      </c>
      <c r="B48" s="6">
        <v>0</v>
      </c>
      <c r="C48" s="60" t="s">
        <v>10</v>
      </c>
      <c r="D48" s="1" t="b">
        <v>0</v>
      </c>
      <c r="E48" s="43">
        <f t="shared" si="2"/>
        <v>49.999999999999993</v>
      </c>
      <c r="F48" s="42">
        <f>Common!B$1*B48/100</f>
        <v>0</v>
      </c>
      <c r="G48" s="22">
        <f>IF(ISNA(MATCH(C48,Partitions!B$8:B$53,FALSE)),0,IF(INDEX(Partitions!C$8:C$53,MATCH(C48,Partitions!B$8:B$53,FALSE))&lt;22,1,0))</f>
        <v>0</v>
      </c>
      <c r="H48" s="22">
        <f t="shared" si="0"/>
        <v>0</v>
      </c>
    </row>
    <row r="49" spans="1:8" x14ac:dyDescent="0.3">
      <c r="A49" s="67">
        <f t="shared" si="1"/>
        <v>47</v>
      </c>
      <c r="B49" s="6">
        <v>0</v>
      </c>
      <c r="C49" s="60" t="s">
        <v>10</v>
      </c>
      <c r="D49" s="1" t="b">
        <v>0</v>
      </c>
      <c r="E49" s="43">
        <f t="shared" si="2"/>
        <v>49.999999999999993</v>
      </c>
      <c r="F49" s="42">
        <f>Common!B$1*B49/100</f>
        <v>0</v>
      </c>
      <c r="G49" s="22">
        <f>IF(ISNA(MATCH(C49,Partitions!B$8:B$53,FALSE)),0,IF(INDEX(Partitions!C$8:C$53,MATCH(C49,Partitions!B$8:B$53,FALSE))&lt;22,1,0))</f>
        <v>0</v>
      </c>
      <c r="H49" s="22">
        <f t="shared" si="0"/>
        <v>0</v>
      </c>
    </row>
    <row r="50" spans="1:8" x14ac:dyDescent="0.3">
      <c r="A50" s="67">
        <f t="shared" si="1"/>
        <v>48</v>
      </c>
      <c r="B50" s="6">
        <v>0</v>
      </c>
      <c r="C50" s="60" t="s">
        <v>10</v>
      </c>
      <c r="D50" s="1" t="b">
        <v>0</v>
      </c>
      <c r="E50" s="43">
        <f t="shared" si="2"/>
        <v>49.999999999999993</v>
      </c>
      <c r="F50" s="42">
        <f>Common!B$1*B50/100</f>
        <v>0</v>
      </c>
      <c r="G50" s="22">
        <f>IF(ISNA(MATCH(C50,Partitions!B$8:B$53,FALSE)),0,IF(INDEX(Partitions!C$8:C$53,MATCH(C50,Partitions!B$8:B$53,FALSE))&lt;22,1,0))</f>
        <v>0</v>
      </c>
      <c r="H50" s="22">
        <f t="shared" si="0"/>
        <v>0</v>
      </c>
    </row>
    <row r="51" spans="1:8" x14ac:dyDescent="0.3">
      <c r="A51" s="67">
        <f t="shared" si="1"/>
        <v>49</v>
      </c>
      <c r="B51" s="6">
        <v>0</v>
      </c>
      <c r="C51" s="60" t="s">
        <v>10</v>
      </c>
      <c r="D51" s="1" t="b">
        <v>0</v>
      </c>
      <c r="E51" s="43">
        <f t="shared" si="2"/>
        <v>49.999999999999993</v>
      </c>
      <c r="F51" s="42">
        <f>Common!B$1*B51/100</f>
        <v>0</v>
      </c>
      <c r="G51" s="22">
        <f>IF(ISNA(MATCH(C51,Partitions!B$8:B$53,FALSE)),0,IF(INDEX(Partitions!C$8:C$53,MATCH(C51,Partitions!B$8:B$53,FALSE))&lt;22,1,0))</f>
        <v>0</v>
      </c>
      <c r="H51" s="22">
        <f t="shared" si="0"/>
        <v>0</v>
      </c>
    </row>
    <row r="52" spans="1:8" x14ac:dyDescent="0.3">
      <c r="A52" s="67">
        <f t="shared" si="1"/>
        <v>50</v>
      </c>
      <c r="B52" s="6">
        <v>0</v>
      </c>
      <c r="C52" s="60" t="s">
        <v>10</v>
      </c>
      <c r="D52" s="1" t="b">
        <v>0</v>
      </c>
      <c r="E52" s="43">
        <f t="shared" si="2"/>
        <v>49.999999999999993</v>
      </c>
      <c r="F52" s="42">
        <f>Common!B$1*B52/100</f>
        <v>0</v>
      </c>
      <c r="G52" s="22">
        <f>IF(ISNA(MATCH(C52,Partitions!B$8:B$53,FALSE)),0,IF(INDEX(Partitions!C$8:C$53,MATCH(C52,Partitions!B$8:B$53,FALSE))&lt;22,1,0))</f>
        <v>0</v>
      </c>
      <c r="H52" s="22">
        <f t="shared" si="0"/>
        <v>0</v>
      </c>
    </row>
    <row r="53" spans="1:8" x14ac:dyDescent="0.3">
      <c r="A53" s="67">
        <f t="shared" si="1"/>
        <v>51</v>
      </c>
      <c r="B53" s="6">
        <v>0</v>
      </c>
      <c r="C53" s="60" t="s">
        <v>10</v>
      </c>
      <c r="D53" s="1" t="b">
        <v>0</v>
      </c>
      <c r="E53" s="43">
        <f t="shared" si="2"/>
        <v>49.999999999999993</v>
      </c>
      <c r="F53" s="42">
        <f>Common!B$1*B53/100</f>
        <v>0</v>
      </c>
      <c r="G53" s="22">
        <f>IF(ISNA(MATCH(C53,Partitions!B$8:B$53,FALSE)),0,IF(INDEX(Partitions!C$8:C$53,MATCH(C53,Partitions!B$8:B$53,FALSE))&lt;22,1,0))</f>
        <v>0</v>
      </c>
      <c r="H53" s="22">
        <f t="shared" si="0"/>
        <v>0</v>
      </c>
    </row>
    <row r="54" spans="1:8" x14ac:dyDescent="0.3">
      <c r="A54" s="67">
        <f t="shared" si="1"/>
        <v>52</v>
      </c>
      <c r="B54" s="6">
        <v>0</v>
      </c>
      <c r="C54" s="60" t="s">
        <v>10</v>
      </c>
      <c r="D54" s="1" t="b">
        <v>0</v>
      </c>
      <c r="E54" s="43">
        <f t="shared" si="2"/>
        <v>49.999999999999993</v>
      </c>
      <c r="F54" s="42">
        <f>Common!B$1*B54/100</f>
        <v>0</v>
      </c>
      <c r="G54" s="22">
        <f>IF(ISNA(MATCH(C54,Partitions!B$8:B$53,FALSE)),0,IF(INDEX(Partitions!C$8:C$53,MATCH(C54,Partitions!B$8:B$53,FALSE))&lt;22,1,0))</f>
        <v>0</v>
      </c>
      <c r="H54" s="22">
        <f t="shared" si="0"/>
        <v>0</v>
      </c>
    </row>
    <row r="55" spans="1:8" x14ac:dyDescent="0.3">
      <c r="A55" s="67">
        <f t="shared" si="1"/>
        <v>53</v>
      </c>
      <c r="B55" s="6">
        <v>0</v>
      </c>
      <c r="C55" s="60" t="s">
        <v>10</v>
      </c>
      <c r="D55" s="1" t="b">
        <v>0</v>
      </c>
      <c r="E55" s="43">
        <f t="shared" si="2"/>
        <v>49.999999999999993</v>
      </c>
      <c r="F55" s="42">
        <f>Common!B$1*B55/100</f>
        <v>0</v>
      </c>
      <c r="G55" s="22">
        <f>IF(ISNA(MATCH(C55,Partitions!B$8:B$53,FALSE)),0,IF(INDEX(Partitions!C$8:C$53,MATCH(C55,Partitions!B$8:B$53,FALSE))&lt;22,1,0))</f>
        <v>0</v>
      </c>
      <c r="H55" s="22">
        <f t="shared" si="0"/>
        <v>0</v>
      </c>
    </row>
    <row r="56" spans="1:8" x14ac:dyDescent="0.3">
      <c r="A56" s="67">
        <f t="shared" si="1"/>
        <v>54</v>
      </c>
      <c r="B56" s="6">
        <v>0</v>
      </c>
      <c r="C56" s="60" t="s">
        <v>10</v>
      </c>
      <c r="D56" s="1" t="b">
        <v>0</v>
      </c>
      <c r="E56" s="43">
        <f t="shared" si="2"/>
        <v>49.999999999999993</v>
      </c>
      <c r="F56" s="42">
        <f>Common!B$1*B56/100</f>
        <v>0</v>
      </c>
      <c r="G56" s="22">
        <f>IF(ISNA(MATCH(C56,Partitions!B$8:B$53,FALSE)),0,IF(INDEX(Partitions!C$8:C$53,MATCH(C56,Partitions!B$8:B$53,FALSE))&lt;22,1,0))</f>
        <v>0</v>
      </c>
      <c r="H56" s="22">
        <f t="shared" si="0"/>
        <v>0</v>
      </c>
    </row>
    <row r="57" spans="1:8" x14ac:dyDescent="0.3">
      <c r="A57" s="67">
        <f t="shared" si="1"/>
        <v>55</v>
      </c>
      <c r="B57" s="6">
        <v>0</v>
      </c>
      <c r="C57" s="60" t="s">
        <v>10</v>
      </c>
      <c r="D57" s="1" t="b">
        <v>0</v>
      </c>
      <c r="E57" s="43">
        <f t="shared" si="2"/>
        <v>49.999999999999993</v>
      </c>
      <c r="F57" s="42">
        <f>Common!B$1*B57/100</f>
        <v>0</v>
      </c>
      <c r="G57" s="22">
        <f>IF(ISNA(MATCH(C57,Partitions!B$8:B$53,FALSE)),0,IF(INDEX(Partitions!C$8:C$53,MATCH(C57,Partitions!B$8:B$53,FALSE))&lt;22,1,0))</f>
        <v>0</v>
      </c>
      <c r="H57" s="22">
        <f t="shared" si="0"/>
        <v>0</v>
      </c>
    </row>
    <row r="58" spans="1:8" x14ac:dyDescent="0.3">
      <c r="A58" s="67">
        <f t="shared" si="1"/>
        <v>56</v>
      </c>
      <c r="B58" s="6">
        <v>0</v>
      </c>
      <c r="C58" s="60" t="s">
        <v>10</v>
      </c>
      <c r="D58" s="1" t="b">
        <v>0</v>
      </c>
      <c r="E58" s="43">
        <f t="shared" si="2"/>
        <v>49.999999999999993</v>
      </c>
      <c r="F58" s="42">
        <f>Common!B$1*B58/100</f>
        <v>0</v>
      </c>
      <c r="G58" s="22">
        <f>IF(ISNA(MATCH(C58,Partitions!B$8:B$53,FALSE)),0,IF(INDEX(Partitions!C$8:C$53,MATCH(C58,Partitions!B$8:B$53,FALSE))&lt;22,1,0))</f>
        <v>0</v>
      </c>
      <c r="H58" s="22">
        <f t="shared" si="0"/>
        <v>0</v>
      </c>
    </row>
    <row r="59" spans="1:8" x14ac:dyDescent="0.3">
      <c r="A59" s="67">
        <f t="shared" si="1"/>
        <v>57</v>
      </c>
      <c r="B59" s="6">
        <v>0</v>
      </c>
      <c r="C59" s="60" t="s">
        <v>10</v>
      </c>
      <c r="D59" s="1" t="b">
        <v>0</v>
      </c>
      <c r="E59" s="43">
        <f t="shared" si="2"/>
        <v>49.999999999999993</v>
      </c>
      <c r="F59" s="42">
        <f>Common!B$1*B59/100</f>
        <v>0</v>
      </c>
      <c r="G59" s="22">
        <f>IF(ISNA(MATCH(C59,Partitions!B$8:B$53,FALSE)),0,IF(INDEX(Partitions!C$8:C$53,MATCH(C59,Partitions!B$8:B$53,FALSE))&lt;22,1,0))</f>
        <v>0</v>
      </c>
      <c r="H59" s="22">
        <f t="shared" si="0"/>
        <v>0</v>
      </c>
    </row>
    <row r="60" spans="1:8" x14ac:dyDescent="0.3">
      <c r="A60" s="67">
        <f t="shared" si="1"/>
        <v>58</v>
      </c>
      <c r="B60" s="6">
        <v>0</v>
      </c>
      <c r="C60" s="60" t="s">
        <v>10</v>
      </c>
      <c r="D60" s="1" t="b">
        <v>0</v>
      </c>
      <c r="E60" s="43">
        <f t="shared" si="2"/>
        <v>49.999999999999993</v>
      </c>
      <c r="F60" s="42">
        <f>Common!B$1*B60/100</f>
        <v>0</v>
      </c>
      <c r="G60" s="22">
        <f>IF(ISNA(MATCH(C60,Partitions!B$8:B$53,FALSE)),0,IF(INDEX(Partitions!C$8:C$53,MATCH(C60,Partitions!B$8:B$53,FALSE))&lt;22,1,0))</f>
        <v>0</v>
      </c>
      <c r="H60" s="22">
        <f t="shared" si="0"/>
        <v>0</v>
      </c>
    </row>
    <row r="61" spans="1:8" x14ac:dyDescent="0.3">
      <c r="A61" s="67">
        <f t="shared" si="1"/>
        <v>59</v>
      </c>
      <c r="B61" s="6">
        <v>0</v>
      </c>
      <c r="C61" s="60" t="s">
        <v>10</v>
      </c>
      <c r="D61" s="1" t="b">
        <v>0</v>
      </c>
      <c r="E61" s="43">
        <f t="shared" si="2"/>
        <v>49.999999999999993</v>
      </c>
      <c r="F61" s="42">
        <f>Common!B$1*B61/100</f>
        <v>0</v>
      </c>
      <c r="G61" s="22">
        <f>IF(ISNA(MATCH(C61,Partitions!B$8:B$53,FALSE)),0,IF(INDEX(Partitions!C$8:C$53,MATCH(C61,Partitions!B$8:B$53,FALSE))&lt;22,1,0))</f>
        <v>0</v>
      </c>
      <c r="H61" s="22">
        <f t="shared" si="0"/>
        <v>0</v>
      </c>
    </row>
    <row r="62" spans="1:8" x14ac:dyDescent="0.3">
      <c r="A62" s="67">
        <f t="shared" si="1"/>
        <v>60</v>
      </c>
      <c r="B62" s="6">
        <v>0</v>
      </c>
      <c r="C62" s="60" t="s">
        <v>10</v>
      </c>
      <c r="D62" s="1" t="b">
        <v>0</v>
      </c>
      <c r="E62" s="43">
        <f t="shared" si="2"/>
        <v>49.999999999999993</v>
      </c>
      <c r="F62" s="42">
        <f>Common!B$1*B62/100</f>
        <v>0</v>
      </c>
      <c r="G62" s="22">
        <f>IF(ISNA(MATCH(C62,Partitions!B$8:B$53,FALSE)),0,IF(INDEX(Partitions!C$8:C$53,MATCH(C62,Partitions!B$8:B$53,FALSE))&lt;22,1,0))</f>
        <v>0</v>
      </c>
      <c r="H62" s="22">
        <f t="shared" si="0"/>
        <v>0</v>
      </c>
    </row>
    <row r="63" spans="1:8" x14ac:dyDescent="0.3">
      <c r="A63" s="67">
        <f t="shared" si="1"/>
        <v>61</v>
      </c>
      <c r="B63" s="6">
        <v>0</v>
      </c>
      <c r="C63" s="60" t="s">
        <v>10</v>
      </c>
      <c r="D63" s="1" t="b">
        <v>0</v>
      </c>
      <c r="E63" s="43">
        <f t="shared" si="2"/>
        <v>49.999999999999993</v>
      </c>
      <c r="F63" s="42">
        <f>Common!B$1*B63/100</f>
        <v>0</v>
      </c>
      <c r="G63" s="22">
        <f>IF(ISNA(MATCH(C63,Partitions!B$8:B$53,FALSE)),0,IF(INDEX(Partitions!C$8:C$53,MATCH(C63,Partitions!B$8:B$53,FALSE))&lt;22,1,0))</f>
        <v>0</v>
      </c>
      <c r="H63" s="22">
        <f t="shared" si="0"/>
        <v>0</v>
      </c>
    </row>
    <row r="64" spans="1:8" x14ac:dyDescent="0.3">
      <c r="A64" s="67">
        <f t="shared" si="1"/>
        <v>62</v>
      </c>
      <c r="B64" s="6">
        <v>0</v>
      </c>
      <c r="C64" s="60" t="s">
        <v>10</v>
      </c>
      <c r="D64" s="1" t="b">
        <v>0</v>
      </c>
      <c r="E64" s="43">
        <f t="shared" si="2"/>
        <v>49.999999999999993</v>
      </c>
      <c r="F64" s="42">
        <f>Common!B$1*B64/100</f>
        <v>0</v>
      </c>
      <c r="G64" s="22">
        <f>IF(ISNA(MATCH(C64,Partitions!B$8:B$53,FALSE)),0,IF(INDEX(Partitions!C$8:C$53,MATCH(C64,Partitions!B$8:B$53,FALSE))&lt;22,1,0))</f>
        <v>0</v>
      </c>
      <c r="H64" s="22">
        <f t="shared" si="0"/>
        <v>0</v>
      </c>
    </row>
    <row r="65" spans="1:8" x14ac:dyDescent="0.3">
      <c r="A65" s="67">
        <f t="shared" si="1"/>
        <v>63</v>
      </c>
      <c r="B65" s="6">
        <v>0</v>
      </c>
      <c r="C65" s="60" t="s">
        <v>10</v>
      </c>
      <c r="D65" s="1" t="b">
        <v>0</v>
      </c>
      <c r="E65" s="43">
        <f t="shared" si="2"/>
        <v>49.999999999999993</v>
      </c>
      <c r="F65" s="42">
        <f>Common!B$1*B65/100</f>
        <v>0</v>
      </c>
      <c r="G65" s="22">
        <f>IF(ISNA(MATCH(C65,Partitions!B$8:B$53,FALSE)),0,IF(INDEX(Partitions!C$8:C$53,MATCH(C65,Partitions!B$8:B$53,FALSE))&lt;22,1,0))</f>
        <v>0</v>
      </c>
      <c r="H65" s="22">
        <f t="shared" si="0"/>
        <v>0</v>
      </c>
    </row>
    <row r="66" spans="1:8" x14ac:dyDescent="0.3">
      <c r="A66" s="67">
        <f t="shared" si="1"/>
        <v>64</v>
      </c>
      <c r="B66" s="6">
        <v>0</v>
      </c>
      <c r="C66" s="60" t="s">
        <v>10</v>
      </c>
      <c r="D66" s="1" t="b">
        <v>0</v>
      </c>
      <c r="E66" s="43">
        <f t="shared" si="2"/>
        <v>49.999999999999993</v>
      </c>
      <c r="F66" s="42">
        <f>Common!B$1*B66/100</f>
        <v>0</v>
      </c>
      <c r="G66" s="22">
        <f>IF(ISNA(MATCH(C66,Partitions!B$8:B$53,FALSE)),0,IF(INDEX(Partitions!C$8:C$53,MATCH(C66,Partitions!B$8:B$53,FALSE))&lt;22,1,0))</f>
        <v>0</v>
      </c>
      <c r="H66" s="22">
        <f t="shared" si="0"/>
        <v>0</v>
      </c>
    </row>
    <row r="67" spans="1:8" x14ac:dyDescent="0.3">
      <c r="A67" s="67">
        <f t="shared" si="1"/>
        <v>65</v>
      </c>
      <c r="B67" s="6">
        <v>0</v>
      </c>
      <c r="C67" s="60" t="s">
        <v>10</v>
      </c>
      <c r="D67" s="1" t="b">
        <v>0</v>
      </c>
      <c r="E67" s="43">
        <f t="shared" si="2"/>
        <v>49.999999999999993</v>
      </c>
      <c r="F67" s="42">
        <f>Common!B$1*B67/100</f>
        <v>0</v>
      </c>
      <c r="G67" s="22">
        <f>IF(ISNA(MATCH(C67,Partitions!B$8:B$53,FALSE)),0,IF(INDEX(Partitions!C$8:C$53,MATCH(C67,Partitions!B$8:B$53,FALSE))&lt;22,1,0))</f>
        <v>0</v>
      </c>
      <c r="H67" s="22">
        <f t="shared" ref="H67:H94" si="4">F67*G67</f>
        <v>0</v>
      </c>
    </row>
    <row r="68" spans="1:8" x14ac:dyDescent="0.3">
      <c r="A68" s="67">
        <f t="shared" ref="A68:A93" si="5">A67+1</f>
        <v>66</v>
      </c>
      <c r="B68" s="6">
        <v>0</v>
      </c>
      <c r="C68" s="60" t="s">
        <v>10</v>
      </c>
      <c r="D68" s="1" t="b">
        <v>0</v>
      </c>
      <c r="E68" s="43">
        <f t="shared" ref="E68:E93" si="6">E67+F67</f>
        <v>49.999999999999993</v>
      </c>
      <c r="F68" s="42">
        <f>Common!B$1*B68/100</f>
        <v>0</v>
      </c>
      <c r="G68" s="22">
        <f>IF(ISNA(MATCH(C68,Partitions!B$8:B$53,FALSE)),0,IF(INDEX(Partitions!C$8:C$53,MATCH(C68,Partitions!B$8:B$53,FALSE))&lt;22,1,0))</f>
        <v>0</v>
      </c>
      <c r="H68" s="22">
        <f t="shared" si="4"/>
        <v>0</v>
      </c>
    </row>
    <row r="69" spans="1:8" x14ac:dyDescent="0.3">
      <c r="A69" s="67">
        <f t="shared" si="5"/>
        <v>67</v>
      </c>
      <c r="B69" s="6">
        <v>0</v>
      </c>
      <c r="C69" s="60" t="s">
        <v>10</v>
      </c>
      <c r="D69" s="1" t="b">
        <v>0</v>
      </c>
      <c r="E69" s="43">
        <f t="shared" si="6"/>
        <v>49.999999999999993</v>
      </c>
      <c r="F69" s="42">
        <f>Common!B$1*B69/100</f>
        <v>0</v>
      </c>
      <c r="G69" s="22">
        <f>IF(ISNA(MATCH(C69,Partitions!B$8:B$53,FALSE)),0,IF(INDEX(Partitions!C$8:C$53,MATCH(C69,Partitions!B$8:B$53,FALSE))&lt;22,1,0))</f>
        <v>0</v>
      </c>
      <c r="H69" s="22">
        <f t="shared" si="4"/>
        <v>0</v>
      </c>
    </row>
    <row r="70" spans="1:8" x14ac:dyDescent="0.3">
      <c r="A70" s="67">
        <f t="shared" si="5"/>
        <v>68</v>
      </c>
      <c r="B70" s="6">
        <v>0</v>
      </c>
      <c r="C70" s="60" t="s">
        <v>10</v>
      </c>
      <c r="D70" s="1" t="b">
        <v>0</v>
      </c>
      <c r="E70" s="43">
        <f t="shared" si="6"/>
        <v>49.999999999999993</v>
      </c>
      <c r="F70" s="42">
        <f>Common!B$1*B70/100</f>
        <v>0</v>
      </c>
      <c r="G70" s="22">
        <f>IF(ISNA(MATCH(C70,Partitions!B$8:B$53,FALSE)),0,IF(INDEX(Partitions!C$8:C$53,MATCH(C70,Partitions!B$8:B$53,FALSE))&lt;22,1,0))</f>
        <v>0</v>
      </c>
      <c r="H70" s="22">
        <f t="shared" si="4"/>
        <v>0</v>
      </c>
    </row>
    <row r="71" spans="1:8" x14ac:dyDescent="0.3">
      <c r="A71" s="67">
        <f t="shared" si="5"/>
        <v>69</v>
      </c>
      <c r="B71" s="6">
        <v>0</v>
      </c>
      <c r="C71" s="60" t="s">
        <v>10</v>
      </c>
      <c r="D71" s="1" t="b">
        <v>0</v>
      </c>
      <c r="E71" s="43">
        <f t="shared" si="6"/>
        <v>49.999999999999993</v>
      </c>
      <c r="F71" s="42">
        <f>Common!B$1*B71/100</f>
        <v>0</v>
      </c>
      <c r="G71" s="22">
        <f>IF(ISNA(MATCH(C71,Partitions!B$8:B$53,FALSE)),0,IF(INDEX(Partitions!C$8:C$53,MATCH(C71,Partitions!B$8:B$53,FALSE))&lt;22,1,0))</f>
        <v>0</v>
      </c>
      <c r="H71" s="22">
        <f t="shared" si="4"/>
        <v>0</v>
      </c>
    </row>
    <row r="72" spans="1:8" x14ac:dyDescent="0.3">
      <c r="A72" s="67">
        <f t="shared" si="5"/>
        <v>70</v>
      </c>
      <c r="B72" s="6">
        <v>0</v>
      </c>
      <c r="C72" s="60" t="s">
        <v>10</v>
      </c>
      <c r="D72" s="1" t="b">
        <v>0</v>
      </c>
      <c r="E72" s="43">
        <f t="shared" si="6"/>
        <v>49.999999999999993</v>
      </c>
      <c r="F72" s="42">
        <f>Common!B$1*B72/100</f>
        <v>0</v>
      </c>
      <c r="G72" s="22">
        <f>IF(ISNA(MATCH(C72,Partitions!B$8:B$53,FALSE)),0,IF(INDEX(Partitions!C$8:C$53,MATCH(C72,Partitions!B$8:B$53,FALSE))&lt;22,1,0))</f>
        <v>0</v>
      </c>
      <c r="H72" s="22">
        <f t="shared" si="4"/>
        <v>0</v>
      </c>
    </row>
    <row r="73" spans="1:8" x14ac:dyDescent="0.3">
      <c r="A73" s="67">
        <f t="shared" si="5"/>
        <v>71</v>
      </c>
      <c r="B73" s="6">
        <v>0</v>
      </c>
      <c r="C73" s="60" t="s">
        <v>10</v>
      </c>
      <c r="D73" s="1" t="b">
        <v>0</v>
      </c>
      <c r="E73" s="43">
        <f t="shared" si="6"/>
        <v>49.999999999999993</v>
      </c>
      <c r="F73" s="42">
        <f>Common!B$1*B73/100</f>
        <v>0</v>
      </c>
      <c r="G73" s="22">
        <f>IF(ISNA(MATCH(C73,Partitions!B$8:B$53,FALSE)),0,IF(INDEX(Partitions!C$8:C$53,MATCH(C73,Partitions!B$8:B$53,FALSE))&lt;22,1,0))</f>
        <v>0</v>
      </c>
      <c r="H73" s="22">
        <f t="shared" si="4"/>
        <v>0</v>
      </c>
    </row>
    <row r="74" spans="1:8" x14ac:dyDescent="0.3">
      <c r="A74" s="67">
        <f t="shared" si="5"/>
        <v>72</v>
      </c>
      <c r="B74" s="6">
        <v>0</v>
      </c>
      <c r="C74" s="60" t="s">
        <v>10</v>
      </c>
      <c r="D74" s="1" t="b">
        <v>0</v>
      </c>
      <c r="E74" s="43">
        <f>E73+F73</f>
        <v>49.999999999999993</v>
      </c>
      <c r="F74" s="42">
        <f>Common!B$1*B74/100</f>
        <v>0</v>
      </c>
      <c r="G74" s="22">
        <f>IF(ISNA(MATCH(C74,Partitions!B$8:B$53,FALSE)),0,IF(INDEX(Partitions!C$8:C$53,MATCH(C74,Partitions!B$8:B$53,FALSE))&lt;22,1,0))</f>
        <v>0</v>
      </c>
      <c r="H74" s="22">
        <f t="shared" si="4"/>
        <v>0</v>
      </c>
    </row>
    <row r="75" spans="1:8" x14ac:dyDescent="0.3">
      <c r="A75" s="67">
        <f t="shared" si="5"/>
        <v>73</v>
      </c>
      <c r="B75" s="6">
        <v>0</v>
      </c>
      <c r="C75" s="60" t="s">
        <v>10</v>
      </c>
      <c r="D75" s="1" t="b">
        <v>0</v>
      </c>
      <c r="E75" s="43">
        <f>E74+F74</f>
        <v>49.999999999999993</v>
      </c>
      <c r="F75" s="42">
        <f>Common!B$1*B75/100</f>
        <v>0</v>
      </c>
      <c r="G75" s="22">
        <f>IF(ISNA(MATCH(C75,Partitions!B$8:B$53,FALSE)),0,IF(INDEX(Partitions!C$8:C$53,MATCH(C75,Partitions!B$8:B$53,FALSE))&lt;22,1,0))</f>
        <v>0</v>
      </c>
      <c r="H75" s="22">
        <f t="shared" si="4"/>
        <v>0</v>
      </c>
    </row>
    <row r="76" spans="1:8" x14ac:dyDescent="0.3">
      <c r="A76" s="67">
        <f t="shared" si="5"/>
        <v>74</v>
      </c>
      <c r="B76" s="6">
        <v>0</v>
      </c>
      <c r="C76" s="60" t="s">
        <v>10</v>
      </c>
      <c r="D76" s="1" t="b">
        <v>0</v>
      </c>
      <c r="E76" s="43">
        <f>E75+F75</f>
        <v>49.999999999999993</v>
      </c>
      <c r="F76" s="42">
        <f>Common!B$1*B76/100</f>
        <v>0</v>
      </c>
      <c r="G76" s="22">
        <f>IF(ISNA(MATCH(C76,Partitions!B$8:B$53,FALSE)),0,IF(INDEX(Partitions!C$8:C$53,MATCH(C76,Partitions!B$8:B$53,FALSE))&lt;22,1,0))</f>
        <v>0</v>
      </c>
      <c r="H76" s="22">
        <f t="shared" si="4"/>
        <v>0</v>
      </c>
    </row>
    <row r="77" spans="1:8" x14ac:dyDescent="0.3">
      <c r="A77" s="67">
        <f t="shared" si="5"/>
        <v>75</v>
      </c>
      <c r="B77" s="6">
        <v>0</v>
      </c>
      <c r="C77" s="60" t="s">
        <v>10</v>
      </c>
      <c r="D77" s="1" t="b">
        <v>0</v>
      </c>
      <c r="E77" s="43">
        <f>E76+F76</f>
        <v>49.999999999999993</v>
      </c>
      <c r="F77" s="42">
        <f>Common!B$1*B77/100</f>
        <v>0</v>
      </c>
      <c r="G77" s="22">
        <f>IF(ISNA(MATCH(C77,Partitions!B$8:B$53,FALSE)),0,IF(INDEX(Partitions!C$8:C$53,MATCH(C77,Partitions!B$8:B$53,FALSE))&lt;22,1,0))</f>
        <v>0</v>
      </c>
      <c r="H77" s="22">
        <f t="shared" si="4"/>
        <v>0</v>
      </c>
    </row>
    <row r="78" spans="1:8" x14ac:dyDescent="0.3">
      <c r="A78" s="67">
        <f t="shared" si="5"/>
        <v>76</v>
      </c>
      <c r="B78" s="6">
        <v>0</v>
      </c>
      <c r="C78" s="60" t="s">
        <v>10</v>
      </c>
      <c r="D78" s="1" t="b">
        <v>0</v>
      </c>
      <c r="E78" s="43">
        <f t="shared" si="6"/>
        <v>49.999999999999993</v>
      </c>
      <c r="F78" s="42">
        <f>Common!B$1*B78/100</f>
        <v>0</v>
      </c>
      <c r="G78" s="22">
        <f>IF(ISNA(MATCH(C78,Partitions!B$8:B$53,FALSE)),0,IF(INDEX(Partitions!C$8:C$53,MATCH(C78,Partitions!B$8:B$53,FALSE))&lt;22,1,0))</f>
        <v>0</v>
      </c>
      <c r="H78" s="22">
        <f t="shared" si="4"/>
        <v>0</v>
      </c>
    </row>
    <row r="79" spans="1:8" x14ac:dyDescent="0.3">
      <c r="A79" s="67">
        <f t="shared" si="5"/>
        <v>77</v>
      </c>
      <c r="B79" s="6">
        <v>0</v>
      </c>
      <c r="C79" s="60" t="s">
        <v>10</v>
      </c>
      <c r="D79" s="1" t="b">
        <v>0</v>
      </c>
      <c r="E79" s="43">
        <f t="shared" si="6"/>
        <v>49.999999999999993</v>
      </c>
      <c r="F79" s="42">
        <f>Common!B$1*B79/100</f>
        <v>0</v>
      </c>
      <c r="G79" s="22">
        <f>IF(ISNA(MATCH(C79,Partitions!B$8:B$53,FALSE)),0,IF(INDEX(Partitions!C$8:C$53,MATCH(C79,Partitions!B$8:B$53,FALSE))&lt;22,1,0))</f>
        <v>0</v>
      </c>
      <c r="H79" s="22">
        <f t="shared" si="4"/>
        <v>0</v>
      </c>
    </row>
    <row r="80" spans="1:8" x14ac:dyDescent="0.3">
      <c r="A80" s="67">
        <f t="shared" si="5"/>
        <v>78</v>
      </c>
      <c r="B80" s="6">
        <v>0</v>
      </c>
      <c r="C80" s="60" t="s">
        <v>10</v>
      </c>
      <c r="D80" s="1" t="b">
        <v>0</v>
      </c>
      <c r="E80" s="43">
        <f t="shared" si="6"/>
        <v>49.999999999999993</v>
      </c>
      <c r="F80" s="42">
        <f>Common!B$1*B80/100</f>
        <v>0</v>
      </c>
      <c r="G80" s="22">
        <f>IF(ISNA(MATCH(C80,Partitions!B$8:B$53,FALSE)),0,IF(INDEX(Partitions!C$8:C$53,MATCH(C80,Partitions!B$8:B$53,FALSE))&lt;22,1,0))</f>
        <v>0</v>
      </c>
      <c r="H80" s="22">
        <f t="shared" si="4"/>
        <v>0</v>
      </c>
    </row>
    <row r="81" spans="1:8" x14ac:dyDescent="0.3">
      <c r="A81" s="67">
        <f t="shared" si="5"/>
        <v>79</v>
      </c>
      <c r="B81" s="6">
        <v>0</v>
      </c>
      <c r="C81" s="60" t="s">
        <v>10</v>
      </c>
      <c r="D81" s="1" t="b">
        <v>0</v>
      </c>
      <c r="E81" s="43">
        <f t="shared" si="6"/>
        <v>49.999999999999993</v>
      </c>
      <c r="F81" s="42">
        <f>Common!B$1*B81/100</f>
        <v>0</v>
      </c>
      <c r="G81" s="22">
        <f>IF(ISNA(MATCH(C81,Partitions!B$8:B$53,FALSE)),0,IF(INDEX(Partitions!C$8:C$53,MATCH(C81,Partitions!B$8:B$53,FALSE))&lt;22,1,0))</f>
        <v>0</v>
      </c>
      <c r="H81" s="22">
        <f t="shared" si="4"/>
        <v>0</v>
      </c>
    </row>
    <row r="82" spans="1:8" x14ac:dyDescent="0.3">
      <c r="A82" s="67">
        <f t="shared" si="5"/>
        <v>80</v>
      </c>
      <c r="B82" s="6">
        <v>0</v>
      </c>
      <c r="C82" s="60" t="s">
        <v>10</v>
      </c>
      <c r="D82" s="1" t="b">
        <v>0</v>
      </c>
      <c r="E82" s="43">
        <f t="shared" si="6"/>
        <v>49.999999999999993</v>
      </c>
      <c r="F82" s="42">
        <f>Common!B$1*B82/100</f>
        <v>0</v>
      </c>
      <c r="G82" s="22">
        <f>IF(ISNA(MATCH(C82,Partitions!B$8:B$53,FALSE)),0,IF(INDEX(Partitions!C$8:C$53,MATCH(C82,Partitions!B$8:B$53,FALSE))&lt;22,1,0))</f>
        <v>0</v>
      </c>
      <c r="H82" s="22">
        <f t="shared" si="4"/>
        <v>0</v>
      </c>
    </row>
    <row r="83" spans="1:8" x14ac:dyDescent="0.3">
      <c r="A83" s="67">
        <f t="shared" si="5"/>
        <v>81</v>
      </c>
      <c r="B83" s="6">
        <v>0</v>
      </c>
      <c r="C83" s="60" t="s">
        <v>10</v>
      </c>
      <c r="D83" s="1" t="b">
        <v>0</v>
      </c>
      <c r="E83" s="43">
        <f t="shared" si="6"/>
        <v>49.999999999999993</v>
      </c>
      <c r="F83" s="42">
        <f>Common!B$1*B83/100</f>
        <v>0</v>
      </c>
      <c r="G83" s="22">
        <f>IF(ISNA(MATCH(C83,Partitions!B$8:B$53,FALSE)),0,IF(INDEX(Partitions!C$8:C$53,MATCH(C83,Partitions!B$8:B$53,FALSE))&lt;22,1,0))</f>
        <v>0</v>
      </c>
      <c r="H83" s="22">
        <f t="shared" si="4"/>
        <v>0</v>
      </c>
    </row>
    <row r="84" spans="1:8" x14ac:dyDescent="0.3">
      <c r="A84" s="67">
        <f t="shared" si="5"/>
        <v>82</v>
      </c>
      <c r="B84" s="6">
        <v>0</v>
      </c>
      <c r="C84" s="60" t="s">
        <v>10</v>
      </c>
      <c r="D84" s="1" t="b">
        <v>0</v>
      </c>
      <c r="E84" s="43">
        <f t="shared" si="6"/>
        <v>49.999999999999993</v>
      </c>
      <c r="F84" s="42">
        <f>Common!B$1*B84/100</f>
        <v>0</v>
      </c>
      <c r="G84" s="22">
        <f>IF(ISNA(MATCH(C84,Partitions!B$8:B$53,FALSE)),0,IF(INDEX(Partitions!C$8:C$53,MATCH(C84,Partitions!B$8:B$53,FALSE))&lt;22,1,0))</f>
        <v>0</v>
      </c>
      <c r="H84" s="22">
        <f t="shared" si="4"/>
        <v>0</v>
      </c>
    </row>
    <row r="85" spans="1:8" x14ac:dyDescent="0.3">
      <c r="A85" s="67">
        <f t="shared" si="5"/>
        <v>83</v>
      </c>
      <c r="B85" s="6">
        <v>0</v>
      </c>
      <c r="C85" s="60" t="s">
        <v>10</v>
      </c>
      <c r="D85" s="1" t="b">
        <v>0</v>
      </c>
      <c r="E85" s="43">
        <f t="shared" si="6"/>
        <v>49.999999999999993</v>
      </c>
      <c r="F85" s="42">
        <f>Common!B$1*B85/100</f>
        <v>0</v>
      </c>
      <c r="G85" s="22">
        <f>IF(ISNA(MATCH(C85,Partitions!B$8:B$53,FALSE)),0,IF(INDEX(Partitions!C$8:C$53,MATCH(C85,Partitions!B$8:B$53,FALSE))&lt;22,1,0))</f>
        <v>0</v>
      </c>
      <c r="H85" s="22">
        <f t="shared" si="4"/>
        <v>0</v>
      </c>
    </row>
    <row r="86" spans="1:8" x14ac:dyDescent="0.3">
      <c r="A86" s="67">
        <f t="shared" si="5"/>
        <v>84</v>
      </c>
      <c r="B86" s="6">
        <v>0</v>
      </c>
      <c r="C86" s="60" t="s">
        <v>10</v>
      </c>
      <c r="D86" s="1" t="b">
        <v>0</v>
      </c>
      <c r="E86" s="43">
        <f t="shared" si="6"/>
        <v>49.999999999999993</v>
      </c>
      <c r="F86" s="42">
        <f>Common!B$1*B86/100</f>
        <v>0</v>
      </c>
      <c r="G86" s="22">
        <f>IF(ISNA(MATCH(C86,Partitions!B$8:B$53,FALSE)),0,IF(INDEX(Partitions!C$8:C$53,MATCH(C86,Partitions!B$8:B$53,FALSE))&lt;22,1,0))</f>
        <v>0</v>
      </c>
      <c r="H86" s="22">
        <f t="shared" si="4"/>
        <v>0</v>
      </c>
    </row>
    <row r="87" spans="1:8" x14ac:dyDescent="0.3">
      <c r="A87" s="67">
        <f t="shared" si="5"/>
        <v>85</v>
      </c>
      <c r="B87" s="6">
        <v>0</v>
      </c>
      <c r="C87" s="60" t="s">
        <v>10</v>
      </c>
      <c r="D87" s="1" t="b">
        <v>0</v>
      </c>
      <c r="E87" s="43">
        <f t="shared" si="6"/>
        <v>49.999999999999993</v>
      </c>
      <c r="F87" s="42">
        <f>Common!B$1*B87/100</f>
        <v>0</v>
      </c>
      <c r="G87" s="22">
        <f>IF(ISNA(MATCH(C87,Partitions!B$8:B$53,FALSE)),0,IF(INDEX(Partitions!C$8:C$53,MATCH(C87,Partitions!B$8:B$53,FALSE))&lt;22,1,0))</f>
        <v>0</v>
      </c>
      <c r="H87" s="22">
        <f t="shared" si="4"/>
        <v>0</v>
      </c>
    </row>
    <row r="88" spans="1:8" x14ac:dyDescent="0.3">
      <c r="A88" s="67">
        <f t="shared" si="5"/>
        <v>86</v>
      </c>
      <c r="B88" s="6">
        <v>0</v>
      </c>
      <c r="C88" s="60" t="s">
        <v>10</v>
      </c>
      <c r="D88" s="1" t="b">
        <v>0</v>
      </c>
      <c r="E88" s="43">
        <f t="shared" si="6"/>
        <v>49.999999999999993</v>
      </c>
      <c r="F88" s="42">
        <f>Common!B$1*B88/100</f>
        <v>0</v>
      </c>
      <c r="G88" s="22">
        <f>IF(ISNA(MATCH(C88,Partitions!B$8:B$53,FALSE)),0,IF(INDEX(Partitions!C$8:C$53,MATCH(C88,Partitions!B$8:B$53,FALSE))&lt;22,1,0))</f>
        <v>0</v>
      </c>
      <c r="H88" s="22">
        <f t="shared" si="4"/>
        <v>0</v>
      </c>
    </row>
    <row r="89" spans="1:8" x14ac:dyDescent="0.3">
      <c r="A89" s="67">
        <f t="shared" si="5"/>
        <v>87</v>
      </c>
      <c r="B89" s="6">
        <v>0</v>
      </c>
      <c r="C89" s="60" t="s">
        <v>10</v>
      </c>
      <c r="D89" s="1" t="b">
        <v>0</v>
      </c>
      <c r="E89" s="43">
        <f t="shared" si="6"/>
        <v>49.999999999999993</v>
      </c>
      <c r="F89" s="42">
        <f>Common!B$1*B89/100</f>
        <v>0</v>
      </c>
      <c r="G89" s="22">
        <f>IF(ISNA(MATCH(C89,Partitions!B$8:B$53,FALSE)),0,IF(INDEX(Partitions!C$8:C$53,MATCH(C89,Partitions!B$8:B$53,FALSE))&lt;22,1,0))</f>
        <v>0</v>
      </c>
      <c r="H89" s="22">
        <f t="shared" si="4"/>
        <v>0</v>
      </c>
    </row>
    <row r="90" spans="1:8" x14ac:dyDescent="0.3">
      <c r="A90" s="67">
        <f t="shared" si="5"/>
        <v>88</v>
      </c>
      <c r="B90" s="6">
        <v>0</v>
      </c>
      <c r="C90" s="60" t="s">
        <v>10</v>
      </c>
      <c r="D90" s="1" t="b">
        <v>0</v>
      </c>
      <c r="E90" s="43">
        <f t="shared" si="6"/>
        <v>49.999999999999993</v>
      </c>
      <c r="F90" s="42">
        <f>Common!B$1*B90/100</f>
        <v>0</v>
      </c>
      <c r="G90" s="22">
        <f>IF(ISNA(MATCH(C90,Partitions!B$8:B$53,FALSE)),0,IF(INDEX(Partitions!C$8:C$53,MATCH(C90,Partitions!B$8:B$53,FALSE))&lt;22,1,0))</f>
        <v>0</v>
      </c>
      <c r="H90" s="22">
        <f t="shared" si="4"/>
        <v>0</v>
      </c>
    </row>
    <row r="91" spans="1:8" x14ac:dyDescent="0.3">
      <c r="A91" s="67">
        <f t="shared" si="5"/>
        <v>89</v>
      </c>
      <c r="B91" s="6">
        <v>0</v>
      </c>
      <c r="C91" s="60" t="s">
        <v>10</v>
      </c>
      <c r="D91" s="1" t="b">
        <v>0</v>
      </c>
      <c r="E91" s="43">
        <f t="shared" si="6"/>
        <v>49.999999999999993</v>
      </c>
      <c r="F91" s="42">
        <f>Common!B$1*B91/100</f>
        <v>0</v>
      </c>
      <c r="G91" s="22">
        <f>IF(ISNA(MATCH(C91,Partitions!B$8:B$53,FALSE)),0,IF(INDEX(Partitions!C$8:C$53,MATCH(C91,Partitions!B$8:B$53,FALSE))&lt;22,1,0))</f>
        <v>0</v>
      </c>
      <c r="H91" s="22">
        <f t="shared" si="4"/>
        <v>0</v>
      </c>
    </row>
    <row r="92" spans="1:8" x14ac:dyDescent="0.3">
      <c r="A92" s="67">
        <f t="shared" si="5"/>
        <v>90</v>
      </c>
      <c r="B92" s="6">
        <v>0</v>
      </c>
      <c r="C92" s="60" t="s">
        <v>10</v>
      </c>
      <c r="D92" s="1" t="b">
        <v>0</v>
      </c>
      <c r="E92" s="43">
        <f t="shared" si="6"/>
        <v>49.999999999999993</v>
      </c>
      <c r="F92" s="42">
        <f>Common!B$1*B92/100</f>
        <v>0</v>
      </c>
      <c r="G92" s="22">
        <f>IF(ISNA(MATCH(C92,Partitions!B$8:B$53,FALSE)),0,IF(INDEX(Partitions!C$8:C$53,MATCH(C92,Partitions!B$8:B$53,FALSE))&lt;22,1,0))</f>
        <v>0</v>
      </c>
      <c r="H92" s="22">
        <f t="shared" si="4"/>
        <v>0</v>
      </c>
    </row>
    <row r="93" spans="1:8" x14ac:dyDescent="0.3">
      <c r="A93" s="67">
        <f t="shared" si="5"/>
        <v>91</v>
      </c>
      <c r="B93" s="6">
        <v>0</v>
      </c>
      <c r="C93" s="60" t="s">
        <v>10</v>
      </c>
      <c r="D93" s="1" t="b">
        <v>0</v>
      </c>
      <c r="E93" s="43">
        <f t="shared" si="6"/>
        <v>49.999999999999993</v>
      </c>
      <c r="F93" s="42">
        <f>Common!B$1*B93/100</f>
        <v>0</v>
      </c>
      <c r="G93" s="22">
        <f>IF(ISNA(MATCH(C93,Partitions!B$8:B$53,FALSE)),0,IF(INDEX(Partitions!C$8:C$53,MATCH(C93,Partitions!B$8:B$53,FALSE))&lt;22,1,0))</f>
        <v>0</v>
      </c>
      <c r="H93" s="22">
        <f t="shared" si="4"/>
        <v>0</v>
      </c>
    </row>
    <row r="94" spans="1:8" x14ac:dyDescent="0.3">
      <c r="A94" s="67">
        <f>A93+1</f>
        <v>92</v>
      </c>
      <c r="B94" s="6">
        <v>0</v>
      </c>
      <c r="C94" s="60" t="s">
        <v>10</v>
      </c>
      <c r="D94" s="1" t="b">
        <v>0</v>
      </c>
      <c r="E94" s="43">
        <f>E93+F93</f>
        <v>49.999999999999993</v>
      </c>
      <c r="F94" s="42">
        <f>Common!B$1*B94/100</f>
        <v>0</v>
      </c>
      <c r="G94" s="22">
        <f>IF(ISNA(MATCH(C94,Partitions!B$8:B$53,FALSE)),0,IF(INDEX(Partitions!C$8:C$53,MATCH(C94,Partitions!B$8:B$53,FALSE))&lt;22,1,0))</f>
        <v>0</v>
      </c>
      <c r="H94" s="22">
        <f t="shared" si="4"/>
        <v>0</v>
      </c>
    </row>
  </sheetData>
  <autoFilter ref="A1:H94" xr:uid="{00000000-0009-0000-0000-000003000000}"/>
  <dataValidations count="1">
    <dataValidation type="list" allowBlank="1" showInputMessage="1" showErrorMessage="1" sqref="D2:D94" xr:uid="{00000000-0002-0000-0300-000000000000}">
      <formula1>"false,true"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Partitions!$B$9:$B$54</xm:f>
          </x14:formula1>
          <xm:sqref>C2:C94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8207B93B796478A03718AF0ED11F0" ma:contentTypeVersion="0" ma:contentTypeDescription="Create a new document." ma:contentTypeScope="" ma:versionID="b9e031ba9537a66bb4f26b15c7613ed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1A659D-62C5-4267-A98C-8C01B1C22C1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356B4FB-32F6-49B2-B2B9-3E8071A32C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1EF7E9-7A5B-40C9-834A-D11FC5BD6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Common</vt:lpstr>
      <vt:lpstr>Partitions</vt:lpstr>
      <vt:lpstr>OperSchedule</vt:lpstr>
    </vt:vector>
  </TitlesOfParts>
  <Company>Esterline CMC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Ulysse, Nicolas</dc:creator>
  <cp:lastModifiedBy>Alex Spivak</cp:lastModifiedBy>
  <dcterms:created xsi:type="dcterms:W3CDTF">2015-01-07T18:58:18Z</dcterms:created>
  <dcterms:modified xsi:type="dcterms:W3CDTF">2023-02-28T16:55:17Z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6077b10e-eece-4c12-8870-6c76f89fcec8</vt:lpwstr>
  </property>
  <property fmtid="{D5CDD505-2E9C-101B-9397-08002B2CF9AE}" pid="3" name="Category">
    <vt:lpwstr>C-3</vt:lpwstr>
  </property>
  <property fmtid="{D5CDD505-2E9C-101B-9397-08002B2CF9AE}" pid="4" name="ContentTypeId">
    <vt:lpwstr>0x0101001438207B93B796478A03718AF0ED11F0</vt:lpwstr>
  </property>
  <property fmtid="{D5CDD505-2E9C-101B-9397-08002B2CF9AE}" pid="5" name="TITUSCategory">
    <vt:lpwstr>C-4</vt:lpwstr>
  </property>
</Properties>
</file>