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workspace\MasterthesisAntonSporrer2017\CVAShortRateIntensity\"/>
    </mc:Choice>
  </mc:AlternateContent>
  <bookViews>
    <workbookView xWindow="0" yWindow="0" windowWidth="11880" windowHeight="4860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J32" i="3"/>
  <c r="J31" i="3"/>
  <c r="D46" i="3"/>
  <c r="J33" i="3"/>
  <c r="G7" i="3"/>
  <c r="F24" i="3"/>
  <c r="G36" i="3"/>
  <c r="D37" i="3"/>
  <c r="D24" i="3"/>
  <c r="D5" i="3"/>
  <c r="A9" i="3"/>
  <c r="F10" i="1"/>
  <c r="A4" i="3"/>
  <c r="E102" i="3"/>
  <c r="F17" i="3"/>
  <c r="A5" i="3"/>
  <c r="G33" i="3"/>
  <c r="A102" i="3"/>
  <c r="D6" i="3"/>
  <c r="D7" i="3"/>
  <c r="A17" i="3"/>
  <c r="A22" i="3" s="1"/>
  <c r="F18" i="3"/>
  <c r="C102" i="3"/>
  <c r="F19" i="1"/>
  <c r="A6" i="3"/>
  <c r="D22" i="3" l="1"/>
  <c r="D20" i="3"/>
  <c r="D21" i="3"/>
  <c r="A36" i="3"/>
  <c r="A35" i="3"/>
  <c r="A34" i="3"/>
  <c r="D17" i="3"/>
  <c r="D18" i="3"/>
  <c r="D19" i="3"/>
  <c r="D23" i="3"/>
  <c r="A39" i="3"/>
  <c r="D27" i="3"/>
  <c r="F20" i="3"/>
  <c r="A33" i="3" l="1"/>
  <c r="D36" i="3"/>
  <c r="D4" i="3"/>
  <c r="C6" i="1"/>
  <c r="C15" i="1"/>
  <c r="C16" i="1"/>
  <c r="D10" i="3"/>
  <c r="B9" i="1"/>
  <c r="F19" i="3"/>
  <c r="D34" i="3" l="1"/>
  <c r="D33" i="3"/>
  <c r="G4" i="3"/>
  <c r="E25" i="1"/>
  <c r="F21" i="3" l="1"/>
  <c r="D35" i="3" l="1"/>
  <c r="D40" i="3"/>
  <c r="D49" i="3" s="1"/>
  <c r="Y153" i="3"/>
  <c r="AC178" i="3"/>
  <c r="AC185" i="3"/>
  <c r="AC199" i="3"/>
  <c r="AC149" i="3"/>
  <c r="Y170" i="3"/>
  <c r="AC116" i="3"/>
  <c r="Y166" i="3"/>
  <c r="AC187" i="3"/>
  <c r="Y131" i="3"/>
  <c r="Y126" i="3"/>
  <c r="AC168" i="3"/>
  <c r="AC167" i="3"/>
  <c r="Y199" i="3"/>
  <c r="Y194" i="3"/>
  <c r="AC191" i="3"/>
  <c r="Y148" i="3"/>
  <c r="Y120" i="3"/>
  <c r="Y105" i="3"/>
  <c r="Y155" i="3"/>
  <c r="Y150" i="3"/>
  <c r="AC147" i="3"/>
  <c r="AC181" i="3"/>
  <c r="AC176" i="3"/>
  <c r="AC171" i="3"/>
  <c r="AC158" i="3"/>
  <c r="Y115" i="3"/>
  <c r="AC108" i="3"/>
  <c r="H99" i="3"/>
  <c r="AC157" i="3"/>
  <c r="AC152" i="3"/>
  <c r="AC151" i="3"/>
  <c r="Y183" i="3"/>
  <c r="Y178" i="3"/>
  <c r="AC175" i="3"/>
  <c r="Y164" i="3"/>
  <c r="AC113" i="3"/>
  <c r="Y121" i="3"/>
  <c r="AC137" i="3"/>
  <c r="AC169" i="3"/>
  <c r="Y154" i="3"/>
  <c r="Y141" i="3"/>
  <c r="AC138" i="3"/>
  <c r="Y195" i="3"/>
  <c r="AC180" i="3"/>
  <c r="Y152" i="3"/>
  <c r="Y197" i="3"/>
  <c r="AC202" i="3"/>
  <c r="Y111" i="3"/>
  <c r="Y122" i="3"/>
  <c r="Y118" i="3"/>
  <c r="I164" i="3"/>
  <c r="I133" i="3"/>
  <c r="I135" i="3"/>
  <c r="I109" i="3"/>
  <c r="I157" i="3"/>
  <c r="I168" i="3"/>
  <c r="I142" i="3"/>
  <c r="I200" i="3"/>
  <c r="I190" i="3"/>
  <c r="I107" i="3"/>
  <c r="I140" i="3"/>
  <c r="I159" i="3"/>
  <c r="I165" i="3"/>
  <c r="I203" i="3"/>
  <c r="I185" i="3"/>
  <c r="I106" i="3"/>
  <c r="I131" i="3"/>
  <c r="I150" i="3"/>
  <c r="I161" i="3"/>
  <c r="I202" i="3"/>
  <c r="I117" i="3"/>
  <c r="I179" i="3"/>
  <c r="I194" i="3"/>
  <c r="I112" i="3"/>
  <c r="AC131" i="3"/>
  <c r="Y177" i="3"/>
  <c r="Y139" i="3"/>
  <c r="AC109" i="3"/>
  <c r="Y196" i="3"/>
  <c r="AC144" i="3"/>
  <c r="AC162" i="3"/>
  <c r="K95" i="3"/>
  <c r="A48" i="3" s="1"/>
  <c r="AC163" i="3"/>
  <c r="AC142" i="3"/>
  <c r="AC141" i="3"/>
  <c r="AC136" i="3"/>
  <c r="AC135" i="3"/>
  <c r="AC154" i="3"/>
  <c r="Y140" i="3"/>
  <c r="AC130" i="3"/>
  <c r="Y201" i="3"/>
  <c r="AC170" i="3"/>
  <c r="Y108" i="3"/>
  <c r="Y110" i="3"/>
  <c r="AC165" i="3"/>
  <c r="AC160" i="3"/>
  <c r="AC159" i="3"/>
  <c r="Y191" i="3"/>
  <c r="Y186" i="3"/>
  <c r="AC183" i="3"/>
  <c r="Y200" i="3"/>
  <c r="AC105" i="3"/>
  <c r="Y113" i="3"/>
  <c r="AC125" i="3"/>
  <c r="Y167" i="3"/>
  <c r="AC164" i="3"/>
  <c r="Y161" i="3"/>
  <c r="AC193" i="3"/>
  <c r="Y190" i="3"/>
  <c r="Y185" i="3"/>
  <c r="AC186" i="3"/>
  <c r="AC104" i="3"/>
  <c r="AC111" i="3"/>
  <c r="AC145" i="3"/>
  <c r="Y130" i="3"/>
  <c r="Y162" i="3"/>
  <c r="Y149" i="3"/>
  <c r="Y171" i="3"/>
  <c r="Y203" i="3"/>
  <c r="AC188" i="3"/>
  <c r="Y173" i="3"/>
  <c r="AC126" i="3"/>
  <c r="Y180" i="3"/>
  <c r="Y103" i="3"/>
  <c r="Y123" i="3"/>
  <c r="T147" i="3"/>
  <c r="T195" i="3"/>
  <c r="T148" i="3"/>
  <c r="T130" i="3"/>
  <c r="T153" i="3"/>
  <c r="T168" i="3"/>
  <c r="T177" i="3"/>
  <c r="T196" i="3"/>
  <c r="T129" i="3"/>
  <c r="T163" i="3"/>
  <c r="L117" i="3"/>
  <c r="T151" i="3"/>
  <c r="L116" i="3"/>
  <c r="T124" i="3"/>
  <c r="T143" i="3"/>
  <c r="T197" i="3"/>
  <c r="T183" i="3"/>
  <c r="L133" i="3"/>
  <c r="L165" i="3"/>
  <c r="L148" i="3"/>
  <c r="L135" i="3"/>
  <c r="L167" i="3"/>
  <c r="L189" i="3"/>
  <c r="L176" i="3"/>
  <c r="T142" i="3"/>
  <c r="L109" i="3"/>
  <c r="L145" i="3"/>
  <c r="L128" i="3"/>
  <c r="L160" i="3"/>
  <c r="L147" i="3"/>
  <c r="L162" i="3"/>
  <c r="L201" i="3"/>
  <c r="L188" i="3"/>
  <c r="T187" i="3"/>
  <c r="AC119" i="3"/>
  <c r="Y134" i="3"/>
  <c r="Y182" i="3"/>
  <c r="AC134" i="3"/>
  <c r="Y112" i="3"/>
  <c r="AC143" i="3"/>
  <c r="AC182" i="3"/>
  <c r="Y127" i="3"/>
  <c r="AC197" i="3"/>
  <c r="AC122" i="3"/>
  <c r="Y151" i="3"/>
  <c r="AC148" i="3"/>
  <c r="Y145" i="3"/>
  <c r="AC177" i="3"/>
  <c r="Y174" i="3"/>
  <c r="Y168" i="3"/>
  <c r="Y188" i="3"/>
  <c r="AC117" i="3"/>
  <c r="Y114" i="3"/>
  <c r="AC133" i="3"/>
  <c r="AC128" i="3"/>
  <c r="AC127" i="3"/>
  <c r="Y169" i="3"/>
  <c r="AC201" i="3"/>
  <c r="Y198" i="3"/>
  <c r="Y193" i="3"/>
  <c r="AC174" i="3"/>
  <c r="Y116" i="3"/>
  <c r="AC103" i="3"/>
  <c r="Y135" i="3"/>
  <c r="AC132" i="3"/>
  <c r="Y129" i="3"/>
  <c r="Y128" i="3"/>
  <c r="Y124" i="3"/>
  <c r="AC200" i="3"/>
  <c r="AC195" i="3"/>
  <c r="AC190" i="3"/>
  <c r="AC114" i="3"/>
  <c r="AC120" i="3"/>
  <c r="AC153" i="3"/>
  <c r="Y138" i="3"/>
  <c r="Y125" i="3"/>
  <c r="Y157" i="3"/>
  <c r="Y179" i="3"/>
  <c r="AC150" i="3"/>
  <c r="AC196" i="3"/>
  <c r="Y181" i="3"/>
  <c r="AC198" i="3"/>
  <c r="Y176" i="3"/>
  <c r="AC118" i="3"/>
  <c r="AC115" i="3"/>
  <c r="T145" i="3"/>
  <c r="T166" i="3"/>
  <c r="L107" i="3"/>
  <c r="T135" i="3"/>
  <c r="T192" i="3"/>
  <c r="T169" i="3"/>
  <c r="T139" i="3"/>
  <c r="T193" i="3"/>
  <c r="T175" i="3"/>
  <c r="T161" i="3"/>
  <c r="T185" i="3"/>
  <c r="T149" i="3"/>
  <c r="T189" i="3"/>
  <c r="T125" i="3"/>
  <c r="T140" i="3"/>
  <c r="T159" i="3"/>
  <c r="T162" i="3"/>
  <c r="L182" i="3"/>
  <c r="L141" i="3"/>
  <c r="L124" i="3"/>
  <c r="L156" i="3"/>
  <c r="L143" i="3"/>
  <c r="L146" i="3"/>
  <c r="L197" i="3"/>
  <c r="L184" i="3"/>
  <c r="T179" i="3"/>
  <c r="T108" i="3"/>
  <c r="L153" i="3"/>
  <c r="L136" i="3"/>
  <c r="L168" i="3"/>
  <c r="L155" i="3"/>
  <c r="L177" i="3"/>
  <c r="L142" i="3"/>
  <c r="L196" i="3"/>
  <c r="L194" i="3"/>
  <c r="L154" i="3"/>
  <c r="L199" i="3"/>
  <c r="T190" i="3"/>
  <c r="T113" i="3"/>
  <c r="T110" i="3"/>
  <c r="T103" i="3"/>
  <c r="T199" i="3"/>
  <c r="L202" i="3"/>
  <c r="L113" i="3"/>
  <c r="L110" i="3"/>
  <c r="K97" i="3"/>
  <c r="L195" i="3"/>
  <c r="T174" i="3"/>
  <c r="T117" i="3"/>
  <c r="T114" i="3"/>
  <c r="T107" i="3"/>
  <c r="I132" i="3"/>
  <c r="I115" i="3"/>
  <c r="I191" i="3"/>
  <c r="I171" i="3"/>
  <c r="I167" i="3"/>
  <c r="I136" i="3"/>
  <c r="I155" i="3"/>
  <c r="I149" i="3"/>
  <c r="I199" i="3"/>
  <c r="I137" i="3"/>
  <c r="I114" i="3"/>
  <c r="I127" i="3"/>
  <c r="I146" i="3"/>
  <c r="I129" i="3"/>
  <c r="I198" i="3"/>
  <c r="I121" i="3"/>
  <c r="I144" i="3"/>
  <c r="I163" i="3"/>
  <c r="I172" i="3"/>
  <c r="I125" i="3"/>
  <c r="I197" i="3"/>
  <c r="I192" i="3"/>
  <c r="I141" i="3"/>
  <c r="I173" i="3"/>
  <c r="I113" i="3"/>
  <c r="L115" i="3"/>
  <c r="T118" i="3"/>
  <c r="L121" i="3"/>
  <c r="T182" i="3"/>
  <c r="I186" i="3"/>
  <c r="I148" i="3"/>
  <c r="I175" i="3"/>
  <c r="I130" i="3"/>
  <c r="I128" i="3"/>
  <c r="I153" i="3"/>
  <c r="I195" i="3"/>
  <c r="I111" i="3"/>
  <c r="U110" i="3"/>
  <c r="M154" i="3"/>
  <c r="M177" i="3"/>
  <c r="M153" i="3"/>
  <c r="AD182" i="3"/>
  <c r="Z182" i="3"/>
  <c r="Z139" i="3"/>
  <c r="AD138" i="3"/>
  <c r="AD151" i="3"/>
  <c r="Z105" i="3"/>
  <c r="U174" i="3"/>
  <c r="M202" i="3"/>
  <c r="U187" i="3"/>
  <c r="M147" i="3"/>
  <c r="U179" i="3"/>
  <c r="M143" i="3"/>
  <c r="M182" i="3"/>
  <c r="U125" i="3"/>
  <c r="U161" i="3"/>
  <c r="U169" i="3"/>
  <c r="U166" i="3"/>
  <c r="Z176" i="3"/>
  <c r="AD150" i="3"/>
  <c r="Z138" i="3"/>
  <c r="AD190" i="3"/>
  <c r="Z128" i="3"/>
  <c r="AD103" i="3"/>
  <c r="Z198" i="3"/>
  <c r="AD128" i="3"/>
  <c r="Z188" i="3"/>
  <c r="Z145" i="3"/>
  <c r="AD197" i="3"/>
  <c r="AD109" i="3"/>
  <c r="AD169" i="3"/>
  <c r="AD108" i="3"/>
  <c r="Z194" i="3"/>
  <c r="U142" i="3"/>
  <c r="M135" i="3"/>
  <c r="U183" i="3"/>
  <c r="M116" i="3"/>
  <c r="U129" i="3"/>
  <c r="U153" i="3"/>
  <c r="U147" i="3"/>
  <c r="Z180" i="3"/>
  <c r="Z203" i="3"/>
  <c r="Z130" i="3"/>
  <c r="AD186" i="3"/>
  <c r="Z161" i="3"/>
  <c r="Z113" i="3"/>
  <c r="Z186" i="3"/>
  <c r="AD165" i="3"/>
  <c r="Z201" i="3"/>
  <c r="AD135" i="3"/>
  <c r="AD163" i="3"/>
  <c r="AD199" i="3"/>
  <c r="L191" i="3"/>
  <c r="T111" i="3"/>
  <c r="L118" i="3"/>
  <c r="L150" i="3"/>
  <c r="I196" i="3"/>
  <c r="I120" i="3"/>
  <c r="I193" i="3"/>
  <c r="I184" i="3"/>
  <c r="I147" i="3"/>
  <c r="I104" i="3"/>
  <c r="I178" i="3"/>
  <c r="I119" i="3"/>
  <c r="U113" i="3"/>
  <c r="M194" i="3"/>
  <c r="M155" i="3"/>
  <c r="U108" i="3"/>
  <c r="AD143" i="3"/>
  <c r="Z134" i="3"/>
  <c r="AD131" i="3"/>
  <c r="Z154" i="3"/>
  <c r="I103" i="3"/>
  <c r="Z148" i="3"/>
  <c r="U107" i="3"/>
  <c r="M195" i="3"/>
  <c r="U199" i="3"/>
  <c r="M188" i="3"/>
  <c r="M160" i="3"/>
  <c r="M184" i="3"/>
  <c r="M156" i="3"/>
  <c r="U162" i="3"/>
  <c r="U189" i="3"/>
  <c r="U175" i="3"/>
  <c r="U192" i="3"/>
  <c r="U145" i="3"/>
  <c r="AD198" i="3"/>
  <c r="Z179" i="3"/>
  <c r="AD153" i="3"/>
  <c r="AD195" i="3"/>
  <c r="Z129" i="3"/>
  <c r="Z116" i="3"/>
  <c r="AD201" i="3"/>
  <c r="AD133" i="3"/>
  <c r="Z168" i="3"/>
  <c r="AD148" i="3"/>
  <c r="Z127" i="3"/>
  <c r="Z177" i="3"/>
  <c r="Z118" i="3"/>
  <c r="AD113" i="3"/>
  <c r="AD158" i="3"/>
  <c r="AD168" i="3"/>
  <c r="M150" i="3"/>
  <c r="M118" i="3"/>
  <c r="M176" i="3"/>
  <c r="M148" i="3"/>
  <c r="U197" i="3"/>
  <c r="U151" i="3"/>
  <c r="U196" i="3"/>
  <c r="U130" i="3"/>
  <c r="D52" i="3"/>
  <c r="AD126" i="3"/>
  <c r="Z171" i="3"/>
  <c r="AD145" i="3"/>
  <c r="Z185" i="3"/>
  <c r="AD164" i="3"/>
  <c r="AD105" i="3"/>
  <c r="Z191" i="3"/>
  <c r="Z110" i="3"/>
  <c r="AD130" i="3"/>
  <c r="AD136" i="3"/>
  <c r="AD116" i="3"/>
  <c r="T198" i="3"/>
  <c r="U198" i="3" s="1"/>
  <c r="T191" i="3"/>
  <c r="U191" i="3" s="1"/>
  <c r="L111" i="3"/>
  <c r="M111" i="3" s="1"/>
  <c r="T122" i="3"/>
  <c r="U122" i="3" s="1"/>
  <c r="I151" i="3"/>
  <c r="I139" i="3"/>
  <c r="I105" i="3"/>
  <c r="I174" i="3"/>
  <c r="I166" i="3"/>
  <c r="I122" i="3"/>
  <c r="I177" i="3"/>
  <c r="I110" i="3"/>
  <c r="U190" i="3"/>
  <c r="M196" i="3"/>
  <c r="M168" i="3"/>
  <c r="Z112" i="3"/>
  <c r="AD119" i="3"/>
  <c r="Z111" i="3"/>
  <c r="Z121" i="3"/>
  <c r="AD171" i="3"/>
  <c r="Z199" i="3"/>
  <c r="U114" i="3"/>
  <c r="M110" i="3"/>
  <c r="U111" i="3"/>
  <c r="M191" i="3"/>
  <c r="M201" i="3"/>
  <c r="M128" i="3"/>
  <c r="M197" i="3"/>
  <c r="M124" i="3"/>
  <c r="U159" i="3"/>
  <c r="U149" i="3"/>
  <c r="U193" i="3"/>
  <c r="U135" i="3"/>
  <c r="AD115" i="3"/>
  <c r="Z181" i="3"/>
  <c r="Z157" i="3"/>
  <c r="AD120" i="3"/>
  <c r="AD200" i="3"/>
  <c r="AD132" i="3"/>
  <c r="AD174" i="3"/>
  <c r="Z169" i="3"/>
  <c r="Z114" i="3"/>
  <c r="Z174" i="3"/>
  <c r="Z151" i="3"/>
  <c r="AD162" i="3"/>
  <c r="AD202" i="3"/>
  <c r="Z178" i="3"/>
  <c r="AD181" i="3"/>
  <c r="AD187" i="3"/>
  <c r="U182" i="3"/>
  <c r="M121" i="3"/>
  <c r="M189" i="3"/>
  <c r="M165" i="3"/>
  <c r="U143" i="3"/>
  <c r="M117" i="3"/>
  <c r="U177" i="3"/>
  <c r="U148" i="3"/>
  <c r="Z123" i="3"/>
  <c r="Z173" i="3"/>
  <c r="Z149" i="3"/>
  <c r="AD111" i="3"/>
  <c r="Z190" i="3"/>
  <c r="Z167" i="3"/>
  <c r="Z200" i="3"/>
  <c r="AD159" i="3"/>
  <c r="Z108" i="3"/>
  <c r="Z140" i="3"/>
  <c r="AD141" i="3"/>
  <c r="Z170" i="3"/>
  <c r="AD178" i="3"/>
  <c r="Z197" i="3"/>
  <c r="Z164" i="3"/>
  <c r="AD176" i="3"/>
  <c r="T121" i="3"/>
  <c r="U121" i="3" s="1"/>
  <c r="L170" i="3"/>
  <c r="L187" i="3"/>
  <c r="T115" i="3"/>
  <c r="I154" i="3"/>
  <c r="I158" i="3"/>
  <c r="I156" i="3"/>
  <c r="I108" i="3"/>
  <c r="I187" i="3"/>
  <c r="I145" i="3"/>
  <c r="I181" i="3"/>
  <c r="U103" i="3"/>
  <c r="M199" i="3"/>
  <c r="M142" i="3"/>
  <c r="M136" i="3"/>
  <c r="AD134" i="3"/>
  <c r="Z196" i="3"/>
  <c r="Z152" i="3"/>
  <c r="AD175" i="3"/>
  <c r="AD147" i="3"/>
  <c r="Z126" i="3"/>
  <c r="U117" i="3"/>
  <c r="M113" i="3"/>
  <c r="U118" i="3"/>
  <c r="M115" i="3"/>
  <c r="M162" i="3"/>
  <c r="M145" i="3"/>
  <c r="M146" i="3"/>
  <c r="M141" i="3"/>
  <c r="U140" i="3"/>
  <c r="U185" i="3"/>
  <c r="U139" i="3"/>
  <c r="M107" i="3"/>
  <c r="AD118" i="3"/>
  <c r="AD196" i="3"/>
  <c r="Z125" i="3"/>
  <c r="AD114" i="3"/>
  <c r="Z124" i="3"/>
  <c r="Z135" i="3"/>
  <c r="Z193" i="3"/>
  <c r="AD127" i="3"/>
  <c r="AD117" i="3"/>
  <c r="AD177" i="3"/>
  <c r="AD122" i="3"/>
  <c r="AD144" i="3"/>
  <c r="Z195" i="3"/>
  <c r="AD152" i="3"/>
  <c r="Z155" i="3"/>
  <c r="U115" i="3"/>
  <c r="M187" i="3"/>
  <c r="M170" i="3"/>
  <c r="M109" i="3"/>
  <c r="M167" i="3"/>
  <c r="M133" i="3"/>
  <c r="U124" i="3"/>
  <c r="U163" i="3"/>
  <c r="U168" i="3"/>
  <c r="U195" i="3"/>
  <c r="Z103" i="3"/>
  <c r="AD188" i="3"/>
  <c r="Z162" i="3"/>
  <c r="AD104" i="3"/>
  <c r="AD193" i="3"/>
  <c r="AD125" i="3"/>
  <c r="AD183" i="3"/>
  <c r="AD160" i="3"/>
  <c r="AD170" i="3"/>
  <c r="AD154" i="3"/>
  <c r="AD142" i="3"/>
  <c r="AD149" i="3"/>
  <c r="Z153" i="3"/>
  <c r="AD180" i="3"/>
  <c r="Z183" i="3"/>
  <c r="Z150" i="3"/>
  <c r="AD185" i="3"/>
  <c r="AD137" i="3"/>
  <c r="AD191" i="3"/>
  <c r="AD157" i="3"/>
  <c r="AD167" i="3"/>
  <c r="Z122" i="3"/>
  <c r="Z115" i="3"/>
  <c r="Z131" i="3"/>
  <c r="L103" i="3"/>
  <c r="Z141" i="3"/>
  <c r="Z120" i="3"/>
  <c r="Z166" i="3"/>
  <c r="L106" i="3"/>
  <c r="AC107" i="3"/>
  <c r="AD107" i="3" s="1"/>
  <c r="AC110" i="3"/>
  <c r="AD110" i="3" s="1"/>
  <c r="Y119" i="3"/>
  <c r="Z119" i="3" s="1"/>
  <c r="Y184" i="3"/>
  <c r="Z184" i="3" s="1"/>
  <c r="Y189" i="3"/>
  <c r="Z189" i="3" s="1"/>
  <c r="Y132" i="3"/>
  <c r="Z132" i="3" s="1"/>
  <c r="AC172" i="3"/>
  <c r="AD172" i="3" s="1"/>
  <c r="Y187" i="3"/>
  <c r="Z187" i="3" s="1"/>
  <c r="Y165" i="3"/>
  <c r="Z165" i="3" s="1"/>
  <c r="Y133" i="3"/>
  <c r="Z133" i="3" s="1"/>
  <c r="Y146" i="3"/>
  <c r="Z146" i="3" s="1"/>
  <c r="AC161" i="3"/>
  <c r="AD161" i="3" s="1"/>
  <c r="AC129" i="3"/>
  <c r="AD129" i="3" s="1"/>
  <c r="Y104" i="3"/>
  <c r="Z104" i="3" s="1"/>
  <c r="AC123" i="3"/>
  <c r="AD123" i="3" s="1"/>
  <c r="Y172" i="3"/>
  <c r="Z172" i="3" s="1"/>
  <c r="AC146" i="3"/>
  <c r="AD146" i="3" s="1"/>
  <c r="AC166" i="3"/>
  <c r="AD166" i="3" s="1"/>
  <c r="AC173" i="3"/>
  <c r="AD173" i="3" s="1"/>
  <c r="AC139" i="3"/>
  <c r="AD139" i="3" s="1"/>
  <c r="Y142" i="3"/>
  <c r="Z142" i="3" s="1"/>
  <c r="Y147" i="3"/>
  <c r="Z147" i="3" s="1"/>
  <c r="Y106" i="3"/>
  <c r="Z106" i="3" s="1"/>
  <c r="AC106" i="3"/>
  <c r="AD106" i="3" s="1"/>
  <c r="Y192" i="3"/>
  <c r="Z192" i="3" s="1"/>
  <c r="AC203" i="3"/>
  <c r="AD203" i="3" s="1"/>
  <c r="Y136" i="3"/>
  <c r="Z136" i="3" s="1"/>
  <c r="Y156" i="3"/>
  <c r="Z156" i="3" s="1"/>
  <c r="Y160" i="3"/>
  <c r="Z160" i="3" s="1"/>
  <c r="Y137" i="3"/>
  <c r="Z137" i="3" s="1"/>
  <c r="AC140" i="3"/>
  <c r="AD140" i="3" s="1"/>
  <c r="Y143" i="3"/>
  <c r="Z143" i="3" s="1"/>
  <c r="Y117" i="3"/>
  <c r="Z117" i="3" s="1"/>
  <c r="Y107" i="3"/>
  <c r="Z107" i="3" s="1"/>
  <c r="AC194" i="3"/>
  <c r="AD194" i="3" s="1"/>
  <c r="AC179" i="3"/>
  <c r="AD179" i="3" s="1"/>
  <c r="AC184" i="3"/>
  <c r="AD184" i="3" s="1"/>
  <c r="AC189" i="3"/>
  <c r="AD189" i="3" s="1"/>
  <c r="AC155" i="3"/>
  <c r="AD155" i="3" s="1"/>
  <c r="Y158" i="3"/>
  <c r="Z158" i="3" s="1"/>
  <c r="Y163" i="3"/>
  <c r="Z163" i="3" s="1"/>
  <c r="Y109" i="3"/>
  <c r="Z109" i="3" s="1"/>
  <c r="AC192" i="3"/>
  <c r="AD192" i="3" s="1"/>
  <c r="AC124" i="3"/>
  <c r="AD124" i="3" s="1"/>
  <c r="AC121" i="3"/>
  <c r="AD121" i="3" s="1"/>
  <c r="Y175" i="3"/>
  <c r="Z175" i="3" s="1"/>
  <c r="AC112" i="3"/>
  <c r="AD112" i="3" s="1"/>
  <c r="Y202" i="3"/>
  <c r="Z202" i="3" s="1"/>
  <c r="AC156" i="3"/>
  <c r="AD156" i="3" s="1"/>
  <c r="Y144" i="3"/>
  <c r="Z144" i="3" s="1"/>
  <c r="Y159" i="3"/>
  <c r="Z159" i="3" s="1"/>
  <c r="I182" i="3"/>
  <c r="I188" i="3"/>
  <c r="I134" i="3"/>
  <c r="I160" i="3"/>
  <c r="I123" i="3"/>
  <c r="I201" i="3"/>
  <c r="I183" i="3"/>
  <c r="I162" i="3"/>
  <c r="I143" i="3"/>
  <c r="I124" i="3"/>
  <c r="I116" i="3"/>
  <c r="I170" i="3"/>
  <c r="I180" i="3"/>
  <c r="I126" i="3"/>
  <c r="I152" i="3"/>
  <c r="I176" i="3"/>
  <c r="I169" i="3"/>
  <c r="I118" i="3"/>
  <c r="I138" i="3"/>
  <c r="I189" i="3"/>
  <c r="L104" i="3"/>
  <c r="M104" i="3" s="1"/>
  <c r="T120" i="3"/>
  <c r="U120" i="3" s="1"/>
  <c r="T170" i="3"/>
  <c r="U170" i="3" s="1"/>
  <c r="T178" i="3"/>
  <c r="U178" i="3" s="1"/>
  <c r="L179" i="3"/>
  <c r="M179" i="3" s="1"/>
  <c r="L119" i="3"/>
  <c r="M119" i="3" s="1"/>
  <c r="L108" i="3"/>
  <c r="M108" i="3" s="1"/>
  <c r="L198" i="3"/>
  <c r="M198" i="3" s="1"/>
  <c r="T138" i="3"/>
  <c r="U138" i="3" s="1"/>
  <c r="K99" i="3"/>
  <c r="T119" i="3"/>
  <c r="U119" i="3" s="1"/>
  <c r="L112" i="3"/>
  <c r="M112" i="3" s="1"/>
  <c r="T186" i="3"/>
  <c r="U186" i="3" s="1"/>
  <c r="T194" i="3"/>
  <c r="U194" i="3" s="1"/>
  <c r="L183" i="3"/>
  <c r="M183" i="3" s="1"/>
  <c r="L122" i="3"/>
  <c r="M122" i="3" s="1"/>
  <c r="T171" i="3"/>
  <c r="U171" i="3" s="1"/>
  <c r="L180" i="3"/>
  <c r="M180" i="3" s="1"/>
  <c r="L193" i="3"/>
  <c r="M193" i="3" s="1"/>
  <c r="L130" i="3"/>
  <c r="M130" i="3" s="1"/>
  <c r="L139" i="3"/>
  <c r="M139" i="3" s="1"/>
  <c r="L152" i="3"/>
  <c r="M152" i="3" s="1"/>
  <c r="L169" i="3"/>
  <c r="M169" i="3" s="1"/>
  <c r="L137" i="3"/>
  <c r="M137" i="3" s="1"/>
  <c r="L178" i="3"/>
  <c r="M178" i="3" s="1"/>
  <c r="L200" i="3"/>
  <c r="M200" i="3" s="1"/>
  <c r="L158" i="3"/>
  <c r="M158" i="3" s="1"/>
  <c r="L181" i="3"/>
  <c r="M181" i="3" s="1"/>
  <c r="L159" i="3"/>
  <c r="M159" i="3" s="1"/>
  <c r="L127" i="3"/>
  <c r="M127" i="3" s="1"/>
  <c r="L140" i="3"/>
  <c r="M140" i="3" s="1"/>
  <c r="L157" i="3"/>
  <c r="M157" i="3" s="1"/>
  <c r="L125" i="3"/>
  <c r="M125" i="3" s="1"/>
  <c r="T200" i="3"/>
  <c r="U200" i="3" s="1"/>
  <c r="T181" i="3"/>
  <c r="U181" i="3" s="1"/>
  <c r="T127" i="3"/>
  <c r="U127" i="3" s="1"/>
  <c r="T157" i="3"/>
  <c r="U157" i="3" s="1"/>
  <c r="T158" i="3"/>
  <c r="U158" i="3" s="1"/>
  <c r="T164" i="3"/>
  <c r="U164" i="3" s="1"/>
  <c r="L138" i="3"/>
  <c r="M138" i="3" s="1"/>
  <c r="T131" i="3"/>
  <c r="U131" i="3" s="1"/>
  <c r="L114" i="3"/>
  <c r="M114" i="3" s="1"/>
  <c r="T180" i="3"/>
  <c r="U180" i="3" s="1"/>
  <c r="T134" i="3"/>
  <c r="U134" i="3" s="1"/>
  <c r="T152" i="3"/>
  <c r="U152" i="3" s="1"/>
  <c r="T137" i="3"/>
  <c r="U137" i="3" s="1"/>
  <c r="T173" i="3"/>
  <c r="U173" i="3" s="1"/>
  <c r="T165" i="3"/>
  <c r="U165" i="3" s="1"/>
  <c r="T188" i="3"/>
  <c r="U188" i="3" s="1"/>
  <c r="T160" i="3"/>
  <c r="U160" i="3" s="1"/>
  <c r="T116" i="3"/>
  <c r="U116" i="3" s="1"/>
  <c r="T106" i="3"/>
  <c r="U106" i="3" s="1"/>
  <c r="T109" i="3"/>
  <c r="U109" i="3" s="1"/>
  <c r="T202" i="3"/>
  <c r="U202" i="3" s="1"/>
  <c r="L203" i="3"/>
  <c r="M203" i="3" s="1"/>
  <c r="L171" i="3"/>
  <c r="M171" i="3" s="1"/>
  <c r="T112" i="3"/>
  <c r="U112" i="3" s="1"/>
  <c r="L105" i="3"/>
  <c r="M105" i="3" s="1"/>
  <c r="L166" i="3"/>
  <c r="M166" i="3" s="1"/>
  <c r="L174" i="3"/>
  <c r="M174" i="3" s="1"/>
  <c r="T104" i="3"/>
  <c r="U104" i="3" s="1"/>
  <c r="L120" i="3"/>
  <c r="M120" i="3" s="1"/>
  <c r="T105" i="3"/>
  <c r="U105" i="3" s="1"/>
  <c r="T154" i="3"/>
  <c r="U154" i="3" s="1"/>
  <c r="L134" i="3"/>
  <c r="M134" i="3" s="1"/>
  <c r="L175" i="3"/>
  <c r="M175" i="3" s="1"/>
  <c r="T123" i="3"/>
  <c r="U123" i="3" s="1"/>
  <c r="T126" i="3"/>
  <c r="U126" i="3" s="1"/>
  <c r="L172" i="3"/>
  <c r="M172" i="3" s="1"/>
  <c r="L185" i="3"/>
  <c r="M185" i="3" s="1"/>
  <c r="L163" i="3"/>
  <c r="M163" i="3" s="1"/>
  <c r="L131" i="3"/>
  <c r="M131" i="3" s="1"/>
  <c r="L144" i="3"/>
  <c r="M144" i="3" s="1"/>
  <c r="L161" i="3"/>
  <c r="M161" i="3" s="1"/>
  <c r="L129" i="3"/>
  <c r="M129" i="3" s="1"/>
  <c r="T203" i="3"/>
  <c r="U203" i="3" s="1"/>
  <c r="L192" i="3"/>
  <c r="M192" i="3" s="1"/>
  <c r="L126" i="3"/>
  <c r="M126" i="3" s="1"/>
  <c r="L173" i="3"/>
  <c r="M173" i="3" s="1"/>
  <c r="L151" i="3"/>
  <c r="M151" i="3" s="1"/>
  <c r="L164" i="3"/>
  <c r="M164" i="3" s="1"/>
  <c r="L132" i="3"/>
  <c r="M132" i="3" s="1"/>
  <c r="L149" i="3"/>
  <c r="M149" i="3" s="1"/>
  <c r="L123" i="3"/>
  <c r="M123" i="3" s="1"/>
  <c r="T184" i="3"/>
  <c r="U184" i="3" s="1"/>
  <c r="T150" i="3"/>
  <c r="U150" i="3" s="1"/>
  <c r="T156" i="3"/>
  <c r="U156" i="3" s="1"/>
  <c r="T141" i="3"/>
  <c r="U141" i="3" s="1"/>
  <c r="T176" i="3"/>
  <c r="U176" i="3" s="1"/>
  <c r="T132" i="3"/>
  <c r="U132" i="3" s="1"/>
  <c r="T172" i="3"/>
  <c r="U172" i="3" s="1"/>
  <c r="T144" i="3"/>
  <c r="U144" i="3" s="1"/>
  <c r="L186" i="3"/>
  <c r="M186" i="3" s="1"/>
  <c r="T146" i="3"/>
  <c r="U146" i="3" s="1"/>
  <c r="T155" i="3"/>
  <c r="U155" i="3" s="1"/>
  <c r="T136" i="3"/>
  <c r="U136" i="3" s="1"/>
  <c r="L190" i="3"/>
  <c r="M190" i="3" s="1"/>
  <c r="T167" i="3"/>
  <c r="U167" i="3" s="1"/>
  <c r="T133" i="3"/>
  <c r="U133" i="3" s="1"/>
  <c r="T201" i="3"/>
  <c r="U201" i="3" s="1"/>
  <c r="T128" i="3"/>
  <c r="U128" i="3" s="1"/>
  <c r="P189" i="3"/>
  <c r="P138" i="3"/>
  <c r="P118" i="3"/>
  <c r="Q118" i="3" s="1"/>
  <c r="P169" i="3"/>
  <c r="P176" i="3"/>
  <c r="P152" i="3"/>
  <c r="P126" i="3"/>
  <c r="P180" i="3"/>
  <c r="P170" i="3"/>
  <c r="P116" i="3"/>
  <c r="P124" i="3"/>
  <c r="P143" i="3"/>
  <c r="P162" i="3"/>
  <c r="P183" i="3"/>
  <c r="P156" i="3"/>
  <c r="P158" i="3"/>
  <c r="P154" i="3"/>
  <c r="P103" i="3"/>
  <c r="P203" i="3"/>
  <c r="P164" i="3"/>
  <c r="P133" i="3"/>
  <c r="P135" i="3"/>
  <c r="P109" i="3"/>
  <c r="P157" i="3"/>
  <c r="P168" i="3"/>
  <c r="P142" i="3"/>
  <c r="P200" i="3"/>
  <c r="P190" i="3"/>
  <c r="P107" i="3"/>
  <c r="P140" i="3"/>
  <c r="P159" i="3"/>
  <c r="P165" i="3"/>
  <c r="P105" i="3"/>
  <c r="P139" i="3"/>
  <c r="P151" i="3"/>
  <c r="P186" i="3"/>
  <c r="P196" i="3"/>
  <c r="P148" i="3"/>
  <c r="P120" i="3"/>
  <c r="P175" i="3"/>
  <c r="P193" i="3"/>
  <c r="P130" i="3"/>
  <c r="P184" i="3"/>
  <c r="P132" i="3"/>
  <c r="P115" i="3"/>
  <c r="P191" i="3"/>
  <c r="P171" i="3"/>
  <c r="P167" i="3"/>
  <c r="P136" i="3"/>
  <c r="P155" i="3"/>
  <c r="P149" i="3"/>
  <c r="P199" i="3"/>
  <c r="P137" i="3"/>
  <c r="P114" i="3"/>
  <c r="Q114" i="3" s="1"/>
  <c r="P127" i="3"/>
  <c r="P146" i="3"/>
  <c r="P129" i="3"/>
  <c r="Q129" i="3"/>
  <c r="Q199" i="3"/>
  <c r="Q167" i="3"/>
  <c r="Q132" i="3"/>
  <c r="Q175" i="3"/>
  <c r="Q186" i="3"/>
  <c r="Q165" i="3"/>
  <c r="Q190" i="3"/>
  <c r="Q157" i="3"/>
  <c r="Q164" i="3"/>
  <c r="Q158" i="3"/>
  <c r="Q143" i="3"/>
  <c r="Q180" i="3"/>
  <c r="Q169" i="3"/>
  <c r="P201" i="3"/>
  <c r="P188" i="3"/>
  <c r="P181" i="3"/>
  <c r="P110" i="3"/>
  <c r="Q110" i="3" s="1"/>
  <c r="P174" i="3"/>
  <c r="P104" i="3"/>
  <c r="P153" i="3"/>
  <c r="P141" i="3"/>
  <c r="P172" i="3"/>
  <c r="P198" i="3"/>
  <c r="P117" i="3"/>
  <c r="P131" i="3"/>
  <c r="P161" i="3"/>
  <c r="Q146" i="3"/>
  <c r="Q149" i="3"/>
  <c r="Q171" i="3"/>
  <c r="Q184" i="3"/>
  <c r="Q120" i="3"/>
  <c r="Q151" i="3"/>
  <c r="Q159" i="3"/>
  <c r="Q200" i="3"/>
  <c r="Q109" i="3"/>
  <c r="Q156" i="3"/>
  <c r="Q124" i="3"/>
  <c r="Q126" i="3"/>
  <c r="Q138" i="3"/>
  <c r="P123" i="3"/>
  <c r="Q123" i="3" s="1"/>
  <c r="P182" i="3"/>
  <c r="P145" i="3"/>
  <c r="P177" i="3"/>
  <c r="E52" i="3"/>
  <c r="P147" i="3"/>
  <c r="P128" i="3"/>
  <c r="P192" i="3"/>
  <c r="P163" i="3"/>
  <c r="P112" i="3"/>
  <c r="P202" i="3"/>
  <c r="Q127" i="3"/>
  <c r="Q155" i="3"/>
  <c r="Q191" i="3"/>
  <c r="Q130" i="3"/>
  <c r="Q148" i="3"/>
  <c r="Q139" i="3"/>
  <c r="Q140" i="3"/>
  <c r="Q142" i="3"/>
  <c r="Q135" i="3"/>
  <c r="Q103" i="3"/>
  <c r="Q183" i="3"/>
  <c r="Q116" i="3"/>
  <c r="Q152" i="3"/>
  <c r="Q189" i="3"/>
  <c r="P160" i="3"/>
  <c r="M106" i="3"/>
  <c r="P187" i="3"/>
  <c r="P122" i="3"/>
  <c r="Q122" i="3" s="1"/>
  <c r="P119" i="3"/>
  <c r="Q119" i="3" s="1"/>
  <c r="P111" i="3"/>
  <c r="P113" i="3"/>
  <c r="P197" i="3"/>
  <c r="P144" i="3"/>
  <c r="P194" i="3"/>
  <c r="P185" i="3"/>
  <c r="Q137" i="3"/>
  <c r="Q136" i="3"/>
  <c r="Q115" i="3"/>
  <c r="Q193" i="3"/>
  <c r="Q196" i="3"/>
  <c r="Q105" i="3"/>
  <c r="Q107" i="3"/>
  <c r="Q168" i="3"/>
  <c r="Q133" i="3"/>
  <c r="Q154" i="3"/>
  <c r="Q162" i="3"/>
  <c r="Q170" i="3"/>
  <c r="Q176" i="3"/>
  <c r="A51" i="3"/>
  <c r="P134" i="3"/>
  <c r="M103" i="3"/>
  <c r="P108" i="3"/>
  <c r="P166" i="3"/>
  <c r="P178" i="3"/>
  <c r="P195" i="3"/>
  <c r="P173" i="3"/>
  <c r="P125" i="3"/>
  <c r="P121" i="3"/>
  <c r="P179" i="3"/>
  <c r="P150" i="3"/>
  <c r="P106" i="3"/>
  <c r="Q106" i="3" s="1"/>
  <c r="Q150" i="3"/>
  <c r="Q173" i="3"/>
  <c r="Q108" i="3"/>
  <c r="Q194" i="3"/>
  <c r="Q111" i="3"/>
  <c r="Q112" i="3"/>
  <c r="Q147" i="3"/>
  <c r="Q161" i="3"/>
  <c r="Q172" i="3"/>
  <c r="Q174" i="3"/>
  <c r="Q179" i="3"/>
  <c r="Q195" i="3"/>
  <c r="Q134" i="3"/>
  <c r="Q144" i="3"/>
  <c r="Q187" i="3"/>
  <c r="Q163" i="3"/>
  <c r="Q177" i="3"/>
  <c r="Q131" i="3"/>
  <c r="Q141" i="3"/>
  <c r="Q181" i="3"/>
  <c r="Q188" i="3"/>
  <c r="Q121" i="3"/>
  <c r="Q178" i="3"/>
  <c r="B51" i="3"/>
  <c r="Q197" i="3"/>
  <c r="Q160" i="3"/>
  <c r="Q192" i="3"/>
  <c r="Q145" i="3"/>
  <c r="Q117" i="3"/>
  <c r="Q153" i="3"/>
  <c r="Q125" i="3"/>
  <c r="Q166" i="3"/>
  <c r="Q185" i="3"/>
  <c r="Q113" i="3"/>
  <c r="Q202" i="3"/>
  <c r="Q128" i="3"/>
  <c r="Q182" i="3"/>
  <c r="Q198" i="3"/>
  <c r="Q104" i="3"/>
  <c r="Q201" i="3"/>
</calcChain>
</file>

<file path=xl/sharedStrings.xml><?xml version="1.0" encoding="utf-8"?>
<sst xmlns="http://schemas.openxmlformats.org/spreadsheetml/2006/main" count="69" uniqueCount="41">
  <si>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</si>
  <si>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</si>
  <si>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</si>
  <si>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</si>
  <si>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</si>
  <si>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</si>
  <si>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</si>
  <si>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</si>
  <si>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</si>
  <si>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</si>
  <si>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</si>
  <si>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</si>
  <si>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</si>
  <si>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</si>
  <si>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</si>
  <si>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</si>
  <si>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</si>
  <si>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</si>
  <si>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</si>
  <si>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Correlation</t>
  </si>
  <si>
    <t>CIR Model</t>
  </si>
  <si>
    <t>Hull White Model</t>
  </si>
  <si>
    <t>CVA</t>
  </si>
  <si>
    <t>Time Index</t>
  </si>
  <si>
    <t>Hull White Parameters:</t>
  </si>
  <si>
    <t>Time</t>
  </si>
  <si>
    <t>C:\Users\Anton\workspace\ObbaLib</t>
  </si>
  <si>
    <t>Product</t>
  </si>
  <si>
    <t>NPV and Default Simulation</t>
  </si>
  <si>
    <t>Calculated CVA:</t>
  </si>
  <si>
    <t>Value</t>
  </si>
  <si>
    <t>LeftPoints</t>
  </si>
  <si>
    <t>Random Variable Value</t>
  </si>
  <si>
    <t>Fair Value of Product:</t>
  </si>
  <si>
    <t>Conditional Zero Coupon Bond Parameters:</t>
  </si>
  <si>
    <t>Pathwise Zero Coupon Bond Fair Values</t>
  </si>
  <si>
    <t>Path-wise Short-Rate</t>
  </si>
  <si>
    <t>Path-Wise Coupon Bond Fair Values</t>
  </si>
  <si>
    <t>Path-Wise Intensity</t>
  </si>
  <si>
    <t>Path-Wise Exp of Integrated Intensity</t>
  </si>
  <si>
    <t>Helper 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</si>
</sst>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5" borderId="0" xfId="0" applyFont="1" applyFill="1"/>
    <xf numFmtId="0" fontId="1" fillId="0" borderId="0" xfId="0" applyFont="1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right"/>
    </xf>
    <xf numFmtId="0" fontId="0" fillId="0" borderId="0" xfId="0" applyFont="1" applyFill="1"/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/>
    </xf>
    <xf numFmtId="0" fontId="0" fillId="0" borderId="0" xfId="0" applyFill="1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7409048139994514E-2"/>
          <c:y val="0.15006323396567298"/>
          <c:w val="0.79869272032764727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CIRTest!$M$103:$M$203</c:f>
              <c:numCache>
                <c:formatCode>General</c:formatCode>
                <c:ptCount val="101"/>
                <c:pt idx="0">
                  <c:v>0</c:v>
                </c:pt>
                <c:pt idx="1">
                  <c:v>-2.1707241602296479E-3</c:v>
                </c:pt>
                <c:pt idx="2">
                  <c:v>-9.1074807393306933E-3</c:v>
                </c:pt>
                <c:pt idx="3">
                  <c:v>-2.7272810417214327E-2</c:v>
                </c:pt>
                <c:pt idx="4">
                  <c:v>-2.3690799458546439E-2</c:v>
                </c:pt>
                <c:pt idx="5">
                  <c:v>-1.7840924624383643E-2</c:v>
                </c:pt>
                <c:pt idx="6">
                  <c:v>-2.793900319193262E-2</c:v>
                </c:pt>
                <c:pt idx="7">
                  <c:v>-2.2898123891775014E-2</c:v>
                </c:pt>
                <c:pt idx="8">
                  <c:v>-3.2759981093274174E-2</c:v>
                </c:pt>
                <c:pt idx="9">
                  <c:v>-4.1765226529029961E-2</c:v>
                </c:pt>
                <c:pt idx="10">
                  <c:v>-3.4611564509967774E-2</c:v>
                </c:pt>
                <c:pt idx="11">
                  <c:v>-3.2609224473573235E-2</c:v>
                </c:pt>
                <c:pt idx="12">
                  <c:v>-3.0603532499762526E-2</c:v>
                </c:pt>
                <c:pt idx="13">
                  <c:v>-2.3600804759179032E-2</c:v>
                </c:pt>
                <c:pt idx="14">
                  <c:v>-1.8692483022166469E-2</c:v>
                </c:pt>
                <c:pt idx="15">
                  <c:v>-1.5246732391521682E-2</c:v>
                </c:pt>
                <c:pt idx="16">
                  <c:v>-1.514334363067318E-2</c:v>
                </c:pt>
                <c:pt idx="17">
                  <c:v>-2.6150597647034046E-2</c:v>
                </c:pt>
                <c:pt idx="18">
                  <c:v>-3.1714130605589627E-2</c:v>
                </c:pt>
                <c:pt idx="19">
                  <c:v>-2.2520913204857908E-2</c:v>
                </c:pt>
                <c:pt idx="20">
                  <c:v>-2.0443842880405835E-2</c:v>
                </c:pt>
                <c:pt idx="21">
                  <c:v>-3.8246788123348439E-2</c:v>
                </c:pt>
                <c:pt idx="22">
                  <c:v>-4.1396853640860411E-2</c:v>
                </c:pt>
                <c:pt idx="23">
                  <c:v>-3.8934456599163968E-2</c:v>
                </c:pt>
                <c:pt idx="24">
                  <c:v>-3.0124398018192427E-2</c:v>
                </c:pt>
                <c:pt idx="25">
                  <c:v>-4.2540119833921919E-2</c:v>
                </c:pt>
                <c:pt idx="26">
                  <c:v>-2.5554776276523583E-2</c:v>
                </c:pt>
                <c:pt idx="27">
                  <c:v>-1.371529245619146E-2</c:v>
                </c:pt>
                <c:pt idx="28">
                  <c:v>-1.2570281030314432E-2</c:v>
                </c:pt>
                <c:pt idx="29">
                  <c:v>-1.6188907577323636E-2</c:v>
                </c:pt>
                <c:pt idx="30">
                  <c:v>-5.4666898704655124E-3</c:v>
                </c:pt>
                <c:pt idx="31">
                  <c:v>-8.9101357985459789E-4</c:v>
                </c:pt>
                <c:pt idx="32">
                  <c:v>-8.7364285490021728E-3</c:v>
                </c:pt>
                <c:pt idx="33">
                  <c:v>5.4814275146614338E-3</c:v>
                </c:pt>
                <c:pt idx="34">
                  <c:v>-1.1628032091239212E-2</c:v>
                </c:pt>
                <c:pt idx="35">
                  <c:v>-1.8232926795236117E-2</c:v>
                </c:pt>
                <c:pt idx="36">
                  <c:v>-1.5641102334835597E-2</c:v>
                </c:pt>
                <c:pt idx="37">
                  <c:v>-1.7990613149612613E-3</c:v>
                </c:pt>
                <c:pt idx="38">
                  <c:v>-5.239277033395E-3</c:v>
                </c:pt>
                <c:pt idx="39">
                  <c:v>3.1405900764986125E-3</c:v>
                </c:pt>
                <c:pt idx="40">
                  <c:v>1.001579615552583E-2</c:v>
                </c:pt>
                <c:pt idx="41">
                  <c:v>1.2392081557389571E-2</c:v>
                </c:pt>
                <c:pt idx="42">
                  <c:v>1.3402715393715677E-2</c:v>
                </c:pt>
                <c:pt idx="43">
                  <c:v>2.9216695149454033E-2</c:v>
                </c:pt>
                <c:pt idx="44">
                  <c:v>3.6192046175950038E-2</c:v>
                </c:pt>
                <c:pt idx="45">
                  <c:v>4.6379142368193141E-2</c:v>
                </c:pt>
                <c:pt idx="46">
                  <c:v>4.6806868754161922E-2</c:v>
                </c:pt>
                <c:pt idx="47">
                  <c:v>2.0753957926520045E-2</c:v>
                </c:pt>
                <c:pt idx="48">
                  <c:v>2.103277199713148E-2</c:v>
                </c:pt>
                <c:pt idx="49">
                  <c:v>3.1401845751891339E-2</c:v>
                </c:pt>
                <c:pt idx="50">
                  <c:v>2.6868186814029697E-2</c:v>
                </c:pt>
                <c:pt idx="51">
                  <c:v>1.8368934661942934E-2</c:v>
                </c:pt>
                <c:pt idx="52">
                  <c:v>3.3292096198347942E-2</c:v>
                </c:pt>
                <c:pt idx="53">
                  <c:v>3.9830063581622319E-2</c:v>
                </c:pt>
                <c:pt idx="54">
                  <c:v>3.8056929299018931E-2</c:v>
                </c:pt>
                <c:pt idx="55">
                  <c:v>4.4522228333634596E-2</c:v>
                </c:pt>
                <c:pt idx="56">
                  <c:v>5.572313188020727E-2</c:v>
                </c:pt>
                <c:pt idx="57">
                  <c:v>5.5998002048922683E-2</c:v>
                </c:pt>
                <c:pt idx="58">
                  <c:v>5.4429639623866745E-2</c:v>
                </c:pt>
                <c:pt idx="59">
                  <c:v>5.4752700324378283E-2</c:v>
                </c:pt>
                <c:pt idx="60">
                  <c:v>4.6481449677754208E-2</c:v>
                </c:pt>
                <c:pt idx="61">
                  <c:v>4.0128747996765059E-2</c:v>
                </c:pt>
                <c:pt idx="62">
                  <c:v>5.2733804414029396E-2</c:v>
                </c:pt>
                <c:pt idx="63">
                  <c:v>5.0634194207023912E-2</c:v>
                </c:pt>
                <c:pt idx="64">
                  <c:v>6.5100163876940884E-2</c:v>
                </c:pt>
                <c:pt idx="65">
                  <c:v>5.1851285572046456E-2</c:v>
                </c:pt>
                <c:pt idx="66">
                  <c:v>5.678022372395241E-2</c:v>
                </c:pt>
                <c:pt idx="67">
                  <c:v>5.0282177389757612E-2</c:v>
                </c:pt>
                <c:pt idx="68">
                  <c:v>7.0265237812240422E-2</c:v>
                </c:pt>
                <c:pt idx="69">
                  <c:v>9.2829348343094045E-2</c:v>
                </c:pt>
                <c:pt idx="70">
                  <c:v>8.5936035744420852E-2</c:v>
                </c:pt>
                <c:pt idx="71">
                  <c:v>8.9407283829266104E-2</c:v>
                </c:pt>
                <c:pt idx="72">
                  <c:v>8.2531250140532045E-2</c:v>
                </c:pt>
                <c:pt idx="73">
                  <c:v>8.6833570130747634E-2</c:v>
                </c:pt>
                <c:pt idx="74">
                  <c:v>9.3459925244106998E-2</c:v>
                </c:pt>
                <c:pt idx="75">
                  <c:v>0.10523109343253695</c:v>
                </c:pt>
                <c:pt idx="76">
                  <c:v>0.10412068669747902</c:v>
                </c:pt>
                <c:pt idx="77">
                  <c:v>0.11399264968252916</c:v>
                </c:pt>
                <c:pt idx="78">
                  <c:v>0.11704462424998861</c:v>
                </c:pt>
                <c:pt idx="79">
                  <c:v>0.1206345655603229</c:v>
                </c:pt>
                <c:pt idx="80">
                  <c:v>0.11487247022996357</c:v>
                </c:pt>
                <c:pt idx="81">
                  <c:v>0.12955024097242063</c:v>
                </c:pt>
                <c:pt idx="82">
                  <c:v>0.13544735492143678</c:v>
                </c:pt>
                <c:pt idx="83">
                  <c:v>0.12584390513829979</c:v>
                </c:pt>
                <c:pt idx="84">
                  <c:v>0.12160009218162983</c:v>
                </c:pt>
                <c:pt idx="85">
                  <c:v>0.12594190466905897</c:v>
                </c:pt>
                <c:pt idx="86">
                  <c:v>0.13081278061272647</c:v>
                </c:pt>
                <c:pt idx="87">
                  <c:v>0.13151923454418263</c:v>
                </c:pt>
                <c:pt idx="88">
                  <c:v>0.15124084415663305</c:v>
                </c:pt>
                <c:pt idx="89">
                  <c:v>0.16493856745030314</c:v>
                </c:pt>
                <c:pt idx="90">
                  <c:v>0.14083580182695887</c:v>
                </c:pt>
                <c:pt idx="91">
                  <c:v>0.14525422214423359</c:v>
                </c:pt>
                <c:pt idx="92">
                  <c:v>0.15099875991908332</c:v>
                </c:pt>
                <c:pt idx="93">
                  <c:v>0.13313174595306526</c:v>
                </c:pt>
                <c:pt idx="94">
                  <c:v>0.11699550133364855</c:v>
                </c:pt>
                <c:pt idx="95">
                  <c:v>0.11335197471488445</c:v>
                </c:pt>
                <c:pt idx="96">
                  <c:v>0.12432112397699553</c:v>
                </c:pt>
                <c:pt idx="97">
                  <c:v>0.11806296778814598</c:v>
                </c:pt>
                <c:pt idx="98">
                  <c:v>0.12289948821248899</c:v>
                </c:pt>
                <c:pt idx="99">
                  <c:v>0.11947678826140555</c:v>
                </c:pt>
                <c:pt idx="100">
                  <c:v>0.12440331807903411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CIRTest!$Q$103:$Q$203</c:f>
              <c:numCache>
                <c:formatCode>General</c:formatCode>
                <c:ptCount val="101"/>
                <c:pt idx="0">
                  <c:v>0.6885068241408504</c:v>
                </c:pt>
                <c:pt idx="1">
                  <c:v>0.69973968827366417</c:v>
                </c:pt>
                <c:pt idx="2">
                  <c:v>0.73773943967480682</c:v>
                </c:pt>
                <c:pt idx="3">
                  <c:v>0.84722325941098975</c:v>
                </c:pt>
                <c:pt idx="4">
                  <c:v>0.8224805635645922</c:v>
                </c:pt>
                <c:pt idx="5">
                  <c:v>0.78525866709533265</c:v>
                </c:pt>
                <c:pt idx="6">
                  <c:v>0.84564104508346127</c:v>
                </c:pt>
                <c:pt idx="7">
                  <c:v>0.81269525127338471</c:v>
                </c:pt>
                <c:pt idx="8">
                  <c:v>0.87234518904332692</c:v>
                </c:pt>
                <c:pt idx="9">
                  <c:v>0.92940142009404447</c:v>
                </c:pt>
                <c:pt idx="10">
                  <c:v>0.87978281495877952</c:v>
                </c:pt>
                <c:pt idx="11">
                  <c:v>0.8676345212277764</c:v>
                </c:pt>
                <c:pt idx="12">
                  <c:v>0.85586629975939765</c:v>
                </c:pt>
                <c:pt idx="13">
                  <c:v>0.81523814870685329</c:v>
                </c:pt>
                <c:pt idx="14">
                  <c:v>0.78872067383987332</c:v>
                </c:pt>
                <c:pt idx="15">
                  <c:v>0.77134261806889082</c:v>
                </c:pt>
                <c:pt idx="16">
                  <c:v>0.77076416797175162</c:v>
                </c:pt>
                <c:pt idx="17">
                  <c:v>0.83061135049142087</c:v>
                </c:pt>
                <c:pt idx="18">
                  <c:v>0.86169748516306399</c:v>
                </c:pt>
                <c:pt idx="19">
                  <c:v>0.80969388126877717</c:v>
                </c:pt>
                <c:pt idx="20">
                  <c:v>0.79838753679709928</c:v>
                </c:pt>
                <c:pt idx="21">
                  <c:v>0.89483848649304465</c:v>
                </c:pt>
                <c:pt idx="22">
                  <c:v>0.91022749539860193</c:v>
                </c:pt>
                <c:pt idx="23">
                  <c:v>0.89291491441732918</c:v>
                </c:pt>
                <c:pt idx="24">
                  <c:v>0.84179006053694683</c:v>
                </c:pt>
                <c:pt idx="25">
                  <c:v>0.90738899102580128</c:v>
                </c:pt>
                <c:pt idx="26">
                  <c:v>0.81465349405693666</c:v>
                </c:pt>
                <c:pt idx="27">
                  <c:v>0.75658850426990853</c:v>
                </c:pt>
                <c:pt idx="28">
                  <c:v>0.75087137226753009</c:v>
                </c:pt>
                <c:pt idx="29">
                  <c:v>0.76687995715523838</c:v>
                </c:pt>
                <c:pt idx="30">
                  <c:v>0.71929287385902851</c:v>
                </c:pt>
                <c:pt idx="31">
                  <c:v>0.70086850697640257</c:v>
                </c:pt>
                <c:pt idx="32">
                  <c:v>0.73412273433784492</c:v>
                </c:pt>
                <c:pt idx="33">
                  <c:v>0.67746302581196538</c:v>
                </c:pt>
                <c:pt idx="34">
                  <c:v>0.74712432675335871</c:v>
                </c:pt>
                <c:pt idx="35">
                  <c:v>0.77541947883412543</c:v>
                </c:pt>
                <c:pt idx="36">
                  <c:v>0.76508872496030556</c:v>
                </c:pt>
                <c:pt idx="37">
                  <c:v>0.71066641445055623</c:v>
                </c:pt>
                <c:pt idx="38">
                  <c:v>0.72532426142109696</c:v>
                </c:pt>
                <c:pt idx="39">
                  <c:v>0.69536407163526015</c:v>
                </c:pt>
                <c:pt idx="40">
                  <c:v>0.67272780608024718</c:v>
                </c:pt>
                <c:pt idx="41">
                  <c:v>0.66715089603629663</c:v>
                </c:pt>
                <c:pt idx="42">
                  <c:v>0.6664558630502333</c:v>
                </c:pt>
                <c:pt idx="43">
                  <c:v>0.6187589354753974</c:v>
                </c:pt>
                <c:pt idx="44">
                  <c:v>0.60128335351231799</c:v>
                </c:pt>
                <c:pt idx="45">
                  <c:v>0.57598966249107264</c:v>
                </c:pt>
                <c:pt idx="46">
                  <c:v>0.57919679687185299</c:v>
                </c:pt>
                <c:pt idx="47">
                  <c:v>0.6589265387325941</c:v>
                </c:pt>
                <c:pt idx="48">
                  <c:v>0.6618662607876119</c:v>
                </c:pt>
                <c:pt idx="49">
                  <c:v>0.63535680777136039</c:v>
                </c:pt>
                <c:pt idx="50">
                  <c:v>0.65255961670695106</c:v>
                </c:pt>
                <c:pt idx="51">
                  <c:v>0.68194960764027002</c:v>
                </c:pt>
                <c:pt idx="52">
                  <c:v>0.64404537342054879</c:v>
                </c:pt>
                <c:pt idx="53">
                  <c:v>0.63150322700855643</c:v>
                </c:pt>
                <c:pt idx="54">
                  <c:v>0.64141530134133939</c:v>
                </c:pt>
                <c:pt idx="55">
                  <c:v>0.6300657903293313</c:v>
                </c:pt>
                <c:pt idx="56">
                  <c:v>0.60814924560372119</c:v>
                </c:pt>
                <c:pt idx="57">
                  <c:v>0.61348069982570297</c:v>
                </c:pt>
                <c:pt idx="58">
                  <c:v>0.62326055093379362</c:v>
                </c:pt>
                <c:pt idx="59">
                  <c:v>0.6286499035048867</c:v>
                </c:pt>
                <c:pt idx="60">
                  <c:v>0.65422734565074869</c:v>
                </c:pt>
                <c:pt idx="61">
                  <c:v>0.67539771489322709</c:v>
                </c:pt>
                <c:pt idx="62">
                  <c:v>0.65232815259379673</c:v>
                </c:pt>
                <c:pt idx="63">
                  <c:v>0.66355316291089939</c:v>
                </c:pt>
                <c:pt idx="64">
                  <c:v>0.63893513593053974</c:v>
                </c:pt>
                <c:pt idx="65">
                  <c:v>0.67415953613535862</c:v>
                </c:pt>
                <c:pt idx="66">
                  <c:v>0.6706101966493484</c:v>
                </c:pt>
                <c:pt idx="67">
                  <c:v>0.69129335541235082</c:v>
                </c:pt>
                <c:pt idx="68">
                  <c:v>0.65825273811734042</c:v>
                </c:pt>
                <c:pt idx="69">
                  <c:v>0.62432698408273934</c:v>
                </c:pt>
                <c:pt idx="70">
                  <c:v>0.64533187297807504</c:v>
                </c:pt>
                <c:pt idx="71">
                  <c:v>0.6479535898446227</c:v>
                </c:pt>
                <c:pt idx="72">
                  <c:v>0.66886655190408517</c:v>
                </c:pt>
                <c:pt idx="73">
                  <c:v>0.67047974114157693</c:v>
                </c:pt>
                <c:pt idx="74">
                  <c:v>0.66885137782229209</c:v>
                </c:pt>
                <c:pt idx="75">
                  <c:v>0.66002663569227416</c:v>
                </c:pt>
                <c:pt idx="76">
                  <c:v>0.67205811883484612</c:v>
                </c:pt>
                <c:pt idx="77">
                  <c:v>0.66809639399942566</c:v>
                </c:pt>
                <c:pt idx="78">
                  <c:v>0.67490624322049475</c:v>
                </c:pt>
                <c:pt idx="79">
                  <c:v>0.68148650016355738</c:v>
                </c:pt>
                <c:pt idx="80">
                  <c:v>0.70100388117403323</c:v>
                </c:pt>
                <c:pt idx="81">
                  <c:v>0.69422545090281662</c:v>
                </c:pt>
                <c:pt idx="82">
                  <c:v>0.69991344413047818</c:v>
                </c:pt>
                <c:pt idx="83">
                  <c:v>0.72455056686057018</c:v>
                </c:pt>
                <c:pt idx="84">
                  <c:v>0.74265486575823447</c:v>
                </c:pt>
                <c:pt idx="85">
                  <c:v>0.75130296768022664</c:v>
                </c:pt>
                <c:pt idx="86">
                  <c:v>0.76022614392201571</c:v>
                </c:pt>
                <c:pt idx="87">
                  <c:v>0.7740721304171021</c:v>
                </c:pt>
                <c:pt idx="88">
                  <c:v>0.77107990063334131</c:v>
                </c:pt>
                <c:pt idx="89">
                  <c:v>0.77602341284797505</c:v>
                </c:pt>
                <c:pt idx="90">
                  <c:v>0.81252408924335973</c:v>
                </c:pt>
                <c:pt idx="91">
                  <c:v>0.82597594953774867</c:v>
                </c:pt>
                <c:pt idx="92">
                  <c:v>0.83956919268484931</c:v>
                </c:pt>
                <c:pt idx="93">
                  <c:v>0.86840581483906798</c:v>
                </c:pt>
                <c:pt idx="94">
                  <c:v>0.89430603191433655</c:v>
                </c:pt>
                <c:pt idx="95">
                  <c:v>0.91252942885985722</c:v>
                </c:pt>
                <c:pt idx="96">
                  <c:v>0.92520994255347355</c:v>
                </c:pt>
                <c:pt idx="97">
                  <c:v>0.945002883507578</c:v>
                </c:pt>
                <c:pt idx="98">
                  <c:v>0.96198419155564852</c:v>
                </c:pt>
                <c:pt idx="99">
                  <c:v>0.9811009272901835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CIRTest!$U$103:$U$203</c:f>
              <c:numCache>
                <c:formatCode>General</c:formatCode>
                <c:ptCount val="101"/>
                <c:pt idx="0">
                  <c:v>0.75735750655493539</c:v>
                </c:pt>
                <c:pt idx="1">
                  <c:v>0.76971365710103057</c:v>
                </c:pt>
                <c:pt idx="2">
                  <c:v>0.81151338364228753</c:v>
                </c:pt>
                <c:pt idx="3">
                  <c:v>0.93194558535208871</c:v>
                </c:pt>
                <c:pt idx="4">
                  <c:v>0.90472861992105147</c:v>
                </c:pt>
                <c:pt idx="5">
                  <c:v>0.86378453380486597</c:v>
                </c:pt>
                <c:pt idx="6">
                  <c:v>0.93020514959180745</c:v>
                </c:pt>
                <c:pt idx="7">
                  <c:v>0.89396477640072325</c:v>
                </c:pt>
                <c:pt idx="8">
                  <c:v>0.95957970794765957</c:v>
                </c:pt>
                <c:pt idx="9">
                  <c:v>1.0223415621034488</c:v>
                </c:pt>
                <c:pt idx="10">
                  <c:v>0.96776109645465747</c:v>
                </c:pt>
                <c:pt idx="11">
                  <c:v>0.9543979733505541</c:v>
                </c:pt>
                <c:pt idx="12">
                  <c:v>0.94145292973533745</c:v>
                </c:pt>
                <c:pt idx="13">
                  <c:v>0.89676196357753857</c:v>
                </c:pt>
                <c:pt idx="14">
                  <c:v>0.86759274122386065</c:v>
                </c:pt>
                <c:pt idx="15">
                  <c:v>0.84847687987577991</c:v>
                </c:pt>
                <c:pt idx="16">
                  <c:v>0.84784058476892676</c:v>
                </c:pt>
                <c:pt idx="17">
                  <c:v>0.91367248554056291</c:v>
                </c:pt>
                <c:pt idx="18">
                  <c:v>0.94786723367937042</c:v>
                </c:pt>
                <c:pt idx="19">
                  <c:v>0.89066326939565488</c:v>
                </c:pt>
                <c:pt idx="20">
                  <c:v>0.87822629047680922</c:v>
                </c:pt>
                <c:pt idx="21">
                  <c:v>0.98432233514234913</c:v>
                </c:pt>
                <c:pt idx="22">
                  <c:v>1.0012502449384622</c:v>
                </c:pt>
                <c:pt idx="23">
                  <c:v>0.98220640585906205</c:v>
                </c:pt>
                <c:pt idx="24">
                  <c:v>0.92596906659064149</c:v>
                </c:pt>
                <c:pt idx="25">
                  <c:v>0.99812789012838143</c:v>
                </c:pt>
                <c:pt idx="26">
                  <c:v>0.89611884346263038</c:v>
                </c:pt>
                <c:pt idx="27">
                  <c:v>0.83224735469689937</c:v>
                </c:pt>
                <c:pt idx="28">
                  <c:v>0.82595850949428307</c:v>
                </c:pt>
                <c:pt idx="29">
                  <c:v>0.84356795287076225</c:v>
                </c:pt>
                <c:pt idx="30">
                  <c:v>0.79122216124493139</c:v>
                </c:pt>
                <c:pt idx="31">
                  <c:v>0.77095535767404288</c:v>
                </c:pt>
                <c:pt idx="32">
                  <c:v>0.80753500777162945</c:v>
                </c:pt>
                <c:pt idx="33">
                  <c:v>0.7452093283931619</c:v>
                </c:pt>
                <c:pt idx="34">
                  <c:v>0.82183675942869461</c:v>
                </c:pt>
                <c:pt idx="35">
                  <c:v>0.85296142671753794</c:v>
                </c:pt>
                <c:pt idx="36">
                  <c:v>0.84159759745633611</c:v>
                </c:pt>
                <c:pt idx="37">
                  <c:v>0.78173305589561182</c:v>
                </c:pt>
                <c:pt idx="38">
                  <c:v>0.79785668756320671</c:v>
                </c:pt>
                <c:pt idx="39">
                  <c:v>0.7649004787987862</c:v>
                </c:pt>
                <c:pt idx="40">
                  <c:v>0.74000058668827196</c:v>
                </c:pt>
                <c:pt idx="41">
                  <c:v>0.73386598563992633</c:v>
                </c:pt>
                <c:pt idx="42">
                  <c:v>0.73310144935525667</c:v>
                </c:pt>
                <c:pt idx="43">
                  <c:v>0.68063482902293715</c:v>
                </c:pt>
                <c:pt idx="44">
                  <c:v>0.66141168886354973</c:v>
                </c:pt>
                <c:pt idx="45">
                  <c:v>0.63358862874017996</c:v>
                </c:pt>
                <c:pt idx="46">
                  <c:v>0.63711647655903825</c:v>
                </c:pt>
                <c:pt idx="47">
                  <c:v>0.72481919260585348</c:v>
                </c:pt>
                <c:pt idx="48">
                  <c:v>0.72805288686637315</c:v>
                </c:pt>
                <c:pt idx="49">
                  <c:v>0.69889248854849639</c:v>
                </c:pt>
                <c:pt idx="50">
                  <c:v>0.7178155783776462</c:v>
                </c:pt>
                <c:pt idx="51">
                  <c:v>0.750144568404297</c:v>
                </c:pt>
                <c:pt idx="52">
                  <c:v>0.70844991076260366</c:v>
                </c:pt>
                <c:pt idx="53">
                  <c:v>0.69465354970941207</c:v>
                </c:pt>
                <c:pt idx="54">
                  <c:v>0.70555683147547332</c:v>
                </c:pt>
                <c:pt idx="55">
                  <c:v>0.69307236936226446</c:v>
                </c:pt>
                <c:pt idx="56">
                  <c:v>0.66896417016409326</c:v>
                </c:pt>
                <c:pt idx="57">
                  <c:v>0.67482876980827322</c:v>
                </c:pt>
                <c:pt idx="58">
                  <c:v>0.68558660602717303</c:v>
                </c:pt>
                <c:pt idx="59">
                  <c:v>0.69151489385537535</c:v>
                </c:pt>
                <c:pt idx="60">
                  <c:v>0.71965008021582355</c:v>
                </c:pt>
                <c:pt idx="61">
                  <c:v>0.74293748638254975</c:v>
                </c:pt>
                <c:pt idx="62">
                  <c:v>0.71756096785317636</c:v>
                </c:pt>
                <c:pt idx="63">
                  <c:v>0.72990847920198931</c:v>
                </c:pt>
                <c:pt idx="64">
                  <c:v>0.7028286495235937</c:v>
                </c:pt>
                <c:pt idx="65">
                  <c:v>0.74157548974889442</c:v>
                </c:pt>
                <c:pt idx="66">
                  <c:v>0.73767121631428323</c:v>
                </c:pt>
                <c:pt idx="67">
                  <c:v>0.76042269095358594</c:v>
                </c:pt>
                <c:pt idx="68">
                  <c:v>0.72407801192907451</c:v>
                </c:pt>
                <c:pt idx="69">
                  <c:v>0.68675968249101327</c:v>
                </c:pt>
                <c:pt idx="70">
                  <c:v>0.70986506027588259</c:v>
                </c:pt>
                <c:pt idx="71">
                  <c:v>0.71274894882908502</c:v>
                </c:pt>
                <c:pt idx="72">
                  <c:v>0.73575320709449366</c:v>
                </c:pt>
                <c:pt idx="73">
                  <c:v>0.73752771525573468</c:v>
                </c:pt>
                <c:pt idx="74">
                  <c:v>0.73573651560452125</c:v>
                </c:pt>
                <c:pt idx="75">
                  <c:v>0.72602929926150161</c:v>
                </c:pt>
                <c:pt idx="76">
                  <c:v>0.73926393071833074</c:v>
                </c:pt>
                <c:pt idx="77">
                  <c:v>0.73490603339936822</c:v>
                </c:pt>
                <c:pt idx="78">
                  <c:v>0.74239686754254419</c:v>
                </c:pt>
                <c:pt idx="79">
                  <c:v>0.74963515017991311</c:v>
                </c:pt>
                <c:pt idx="80">
                  <c:v>0.77110426929143649</c:v>
                </c:pt>
                <c:pt idx="81">
                  <c:v>0.76364799599309829</c:v>
                </c:pt>
                <c:pt idx="82">
                  <c:v>0.76990478854352595</c:v>
                </c:pt>
                <c:pt idx="83">
                  <c:v>0.79700562354662718</c:v>
                </c:pt>
                <c:pt idx="84">
                  <c:v>0.81692035233405791</c:v>
                </c:pt>
                <c:pt idx="85">
                  <c:v>0.82643326444824927</c:v>
                </c:pt>
                <c:pt idx="86">
                  <c:v>0.8362487583142173</c:v>
                </c:pt>
                <c:pt idx="87">
                  <c:v>0.85147934345881238</c:v>
                </c:pt>
                <c:pt idx="88">
                  <c:v>0.84818789069667544</c:v>
                </c:pt>
                <c:pt idx="89">
                  <c:v>0.85362575413277253</c:v>
                </c:pt>
                <c:pt idx="90">
                  <c:v>0.89377649816769567</c:v>
                </c:pt>
                <c:pt idx="91">
                  <c:v>0.9085735444915235</c:v>
                </c:pt>
                <c:pt idx="92">
                  <c:v>0.92352611195333423</c:v>
                </c:pt>
                <c:pt idx="93">
                  <c:v>0.95524639632297481</c:v>
                </c:pt>
                <c:pt idx="94">
                  <c:v>0.98373663510577025</c:v>
                </c:pt>
                <c:pt idx="95">
                  <c:v>1.0037823717458429</c:v>
                </c:pt>
                <c:pt idx="96">
                  <c:v>1.017730936808821</c:v>
                </c:pt>
                <c:pt idx="97">
                  <c:v>1.0395031718583359</c:v>
                </c:pt>
                <c:pt idx="98">
                  <c:v>1.0581826107112133</c:v>
                </c:pt>
                <c:pt idx="99">
                  <c:v>1.0792110200192018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CIRTest!$Z$103:$Z$203</c:f>
              <c:numCache>
                <c:formatCode>General</c:formatCode>
                <c:ptCount val="101"/>
                <c:pt idx="0">
                  <c:v>0.02</c:v>
                </c:pt>
                <c:pt idx="1">
                  <c:v>2.0051916209730104E-2</c:v>
                </c:pt>
                <c:pt idx="2">
                  <c:v>1.8504891233036079E-2</c:v>
                </c:pt>
                <c:pt idx="3">
                  <c:v>1.5351635032580559E-2</c:v>
                </c:pt>
                <c:pt idx="4">
                  <c:v>1.5773992745607365E-2</c:v>
                </c:pt>
                <c:pt idx="5">
                  <c:v>1.5953288655724911E-2</c:v>
                </c:pt>
                <c:pt idx="6">
                  <c:v>1.4129458193242654E-2</c:v>
                </c:pt>
                <c:pt idx="7">
                  <c:v>1.4288706543940493E-2</c:v>
                </c:pt>
                <c:pt idx="8">
                  <c:v>1.2661072399858732E-2</c:v>
                </c:pt>
                <c:pt idx="9">
                  <c:v>1.1563938390259295E-2</c:v>
                </c:pt>
                <c:pt idx="10">
                  <c:v>1.2642114141180839E-2</c:v>
                </c:pt>
                <c:pt idx="11">
                  <c:v>1.3603821162112398E-2</c:v>
                </c:pt>
                <c:pt idx="12">
                  <c:v>1.3389849102037102E-2</c:v>
                </c:pt>
                <c:pt idx="13">
                  <c:v>1.4494599005757973E-2</c:v>
                </c:pt>
                <c:pt idx="14">
                  <c:v>1.4738002441207492E-2</c:v>
                </c:pt>
                <c:pt idx="15">
                  <c:v>1.5752185060769551E-2</c:v>
                </c:pt>
                <c:pt idx="16">
                  <c:v>1.5888969402262365E-2</c:v>
                </c:pt>
                <c:pt idx="17">
                  <c:v>1.3995269914379787E-2</c:v>
                </c:pt>
                <c:pt idx="18">
                  <c:v>1.299208300219366E-2</c:v>
                </c:pt>
                <c:pt idx="19">
                  <c:v>1.3696083941636763E-2</c:v>
                </c:pt>
                <c:pt idx="20">
                  <c:v>1.3312415651031941E-2</c:v>
                </c:pt>
                <c:pt idx="21">
                  <c:v>1.265080251414913E-2</c:v>
                </c:pt>
                <c:pt idx="22">
                  <c:v>1.1926921263060077E-2</c:v>
                </c:pt>
                <c:pt idx="23">
                  <c:v>1.1899341860042332E-2</c:v>
                </c:pt>
                <c:pt idx="24">
                  <c:v>1.2690011917089079E-2</c:v>
                </c:pt>
                <c:pt idx="25">
                  <c:v>1.1415120701307983E-2</c:v>
                </c:pt>
                <c:pt idx="26">
                  <c:v>1.3274063051118225E-2</c:v>
                </c:pt>
                <c:pt idx="27">
                  <c:v>1.4745640027951576E-2</c:v>
                </c:pt>
                <c:pt idx="28">
                  <c:v>1.4246480768987461E-2</c:v>
                </c:pt>
                <c:pt idx="29">
                  <c:v>1.3201675258819795E-2</c:v>
                </c:pt>
                <c:pt idx="30">
                  <c:v>1.4972814055355815E-2</c:v>
                </c:pt>
                <c:pt idx="31">
                  <c:v>1.5290069734228407E-2</c:v>
                </c:pt>
                <c:pt idx="32">
                  <c:v>1.4472389014599444E-2</c:v>
                </c:pt>
                <c:pt idx="33">
                  <c:v>1.6293225333011911E-2</c:v>
                </c:pt>
                <c:pt idx="34">
                  <c:v>1.4220797733034387E-2</c:v>
                </c:pt>
                <c:pt idx="35">
                  <c:v>1.3545797225393459E-2</c:v>
                </c:pt>
                <c:pt idx="36">
                  <c:v>1.3548237177535219E-2</c:v>
                </c:pt>
                <c:pt idx="37">
                  <c:v>1.4280444098972021E-2</c:v>
                </c:pt>
                <c:pt idx="38">
                  <c:v>1.4323759167829271E-2</c:v>
                </c:pt>
                <c:pt idx="39">
                  <c:v>1.4799191334507444E-2</c:v>
                </c:pt>
                <c:pt idx="40">
                  <c:v>1.5841989889766792E-2</c:v>
                </c:pt>
                <c:pt idx="41">
                  <c:v>1.7572443396282538E-2</c:v>
                </c:pt>
                <c:pt idx="42">
                  <c:v>1.8068217553540832E-2</c:v>
                </c:pt>
                <c:pt idx="43">
                  <c:v>2.0619060079000592E-2</c:v>
                </c:pt>
                <c:pt idx="44">
                  <c:v>2.2070969491683065E-2</c:v>
                </c:pt>
                <c:pt idx="45">
                  <c:v>2.3428556616798393E-2</c:v>
                </c:pt>
                <c:pt idx="46">
                  <c:v>2.2984385781599687E-2</c:v>
                </c:pt>
                <c:pt idx="47">
                  <c:v>1.9460419397509119E-2</c:v>
                </c:pt>
                <c:pt idx="48">
                  <c:v>1.9914573309421466E-2</c:v>
                </c:pt>
                <c:pt idx="49">
                  <c:v>2.1423515591152579E-2</c:v>
                </c:pt>
                <c:pt idx="50">
                  <c:v>2.1244839854125425E-2</c:v>
                </c:pt>
                <c:pt idx="51">
                  <c:v>2.0751308548856349E-2</c:v>
                </c:pt>
                <c:pt idx="52">
                  <c:v>2.1826859773877296E-2</c:v>
                </c:pt>
                <c:pt idx="53">
                  <c:v>2.2226573300347077E-2</c:v>
                </c:pt>
                <c:pt idx="54">
                  <c:v>2.1814500038491145E-2</c:v>
                </c:pt>
                <c:pt idx="55">
                  <c:v>2.1712979591052516E-2</c:v>
                </c:pt>
                <c:pt idx="56">
                  <c:v>2.3228658992771965E-2</c:v>
                </c:pt>
                <c:pt idx="57">
                  <c:v>2.3612632876039801E-2</c:v>
                </c:pt>
                <c:pt idx="58">
                  <c:v>2.4249774058156204E-2</c:v>
                </c:pt>
                <c:pt idx="59">
                  <c:v>2.3818975806024774E-2</c:v>
                </c:pt>
                <c:pt idx="60">
                  <c:v>2.3300705617634414E-2</c:v>
                </c:pt>
                <c:pt idx="61">
                  <c:v>2.209495646593693E-2</c:v>
                </c:pt>
                <c:pt idx="62">
                  <c:v>2.31996918920176E-2</c:v>
                </c:pt>
                <c:pt idx="63">
                  <c:v>2.3780155075331055E-2</c:v>
                </c:pt>
                <c:pt idx="64">
                  <c:v>2.5520765428260796E-2</c:v>
                </c:pt>
                <c:pt idx="65">
                  <c:v>2.4508682396262877E-2</c:v>
                </c:pt>
                <c:pt idx="66">
                  <c:v>2.4661097381208624E-2</c:v>
                </c:pt>
                <c:pt idx="67">
                  <c:v>2.3896912733624334E-2</c:v>
                </c:pt>
                <c:pt idx="68">
                  <c:v>2.5573693039535335E-2</c:v>
                </c:pt>
                <c:pt idx="69">
                  <c:v>2.8758307404512365E-2</c:v>
                </c:pt>
                <c:pt idx="70">
                  <c:v>2.811276315294671E-2</c:v>
                </c:pt>
                <c:pt idx="71">
                  <c:v>3.0468577512442165E-2</c:v>
                </c:pt>
                <c:pt idx="72">
                  <c:v>2.9745376199311113E-2</c:v>
                </c:pt>
                <c:pt idx="73">
                  <c:v>3.1081254925321568E-2</c:v>
                </c:pt>
                <c:pt idx="74">
                  <c:v>3.1855812569613305E-2</c:v>
                </c:pt>
                <c:pt idx="75">
                  <c:v>3.4639760277004425E-2</c:v>
                </c:pt>
                <c:pt idx="76">
                  <c:v>3.3978796290435237E-2</c:v>
                </c:pt>
                <c:pt idx="77">
                  <c:v>3.6447752683502553E-2</c:v>
                </c:pt>
                <c:pt idx="78">
                  <c:v>3.8068060224076279E-2</c:v>
                </c:pt>
                <c:pt idx="79">
                  <c:v>3.8162997098508726E-2</c:v>
                </c:pt>
                <c:pt idx="80">
                  <c:v>3.7095419335487996E-2</c:v>
                </c:pt>
                <c:pt idx="81">
                  <c:v>3.8408841124222742E-2</c:v>
                </c:pt>
                <c:pt idx="82">
                  <c:v>3.9681637433679674E-2</c:v>
                </c:pt>
                <c:pt idx="83">
                  <c:v>3.8144737224543368E-2</c:v>
                </c:pt>
                <c:pt idx="84">
                  <c:v>3.8898983538008067E-2</c:v>
                </c:pt>
                <c:pt idx="85">
                  <c:v>4.0477711750460013E-2</c:v>
                </c:pt>
                <c:pt idx="86">
                  <c:v>4.0300716983056255E-2</c:v>
                </c:pt>
                <c:pt idx="87">
                  <c:v>4.1026023759707965E-2</c:v>
                </c:pt>
                <c:pt idx="88">
                  <c:v>4.4213906732003261E-2</c:v>
                </c:pt>
                <c:pt idx="89">
                  <c:v>4.663403645633668E-2</c:v>
                </c:pt>
                <c:pt idx="90">
                  <c:v>4.261381916275548E-2</c:v>
                </c:pt>
                <c:pt idx="91">
                  <c:v>4.2690490454037812E-2</c:v>
                </c:pt>
                <c:pt idx="92">
                  <c:v>4.3049953882137629E-2</c:v>
                </c:pt>
                <c:pt idx="93">
                  <c:v>4.1429565551341342E-2</c:v>
                </c:pt>
                <c:pt idx="94">
                  <c:v>3.7824736456463087E-2</c:v>
                </c:pt>
                <c:pt idx="95">
                  <c:v>3.7353647706763277E-2</c:v>
                </c:pt>
                <c:pt idx="96">
                  <c:v>3.9630961344959817E-2</c:v>
                </c:pt>
                <c:pt idx="97">
                  <c:v>3.840734909005418E-2</c:v>
                </c:pt>
                <c:pt idx="98">
                  <c:v>3.8959474543944654E-2</c:v>
                </c:pt>
                <c:pt idx="99">
                  <c:v>3.6978626639232778E-2</c:v>
                </c:pt>
                <c:pt idx="100">
                  <c:v>3.8108563145153991E-2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CIRTest!$I$103:$I$203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CIRTest!$AD$103:$AD$203</c:f>
              <c:numCache>
                <c:formatCode>General</c:formatCode>
                <c:ptCount val="101"/>
                <c:pt idx="0">
                  <c:v>1</c:v>
                </c:pt>
                <c:pt idx="1">
                  <c:v>1.0020020013340003</c:v>
                </c:pt>
                <c:pt idx="2">
                  <c:v>1.0040132231199177</c:v>
                </c:pt>
                <c:pt idx="3">
                  <c:v>1.005872858756049</c:v>
                </c:pt>
                <c:pt idx="4">
                  <c:v>1.00741822394835</c:v>
                </c:pt>
                <c:pt idx="5">
                  <c:v>1.0090085787064478</c:v>
                </c:pt>
                <c:pt idx="6">
                  <c:v>1.0106195639015874</c:v>
                </c:pt>
                <c:pt idx="7">
                  <c:v>1.0120485238731052</c:v>
                </c:pt>
                <c:pt idx="8">
                  <c:v>1.0134956439371747</c:v>
                </c:pt>
                <c:pt idx="9">
                  <c:v>1.0147796507833149</c:v>
                </c:pt>
                <c:pt idx="10">
                  <c:v>1.0159538144864404</c:v>
                </c:pt>
                <c:pt idx="11">
                  <c:v>1.017239007101348</c:v>
                </c:pt>
                <c:pt idx="12">
                  <c:v>1.0186237825528406</c:v>
                </c:pt>
                <c:pt idx="13">
                  <c:v>1.0199886179699522</c:v>
                </c:pt>
                <c:pt idx="14">
                  <c:v>1.0214681225529978</c:v>
                </c:pt>
                <c:pt idx="15">
                  <c:v>1.0229746724254665</c:v>
                </c:pt>
                <c:pt idx="16">
                  <c:v>1.0245873508877348</c:v>
                </c:pt>
                <c:pt idx="17">
                  <c:v>1.0262166086130944</c:v>
                </c:pt>
                <c:pt idx="18">
                  <c:v>1.0276538319377402</c:v>
                </c:pt>
                <c:pt idx="19">
                  <c:v>1.0289898360118122</c:v>
                </c:pt>
                <c:pt idx="20">
                  <c:v>1.0304001146730162</c:v>
                </c:pt>
                <c:pt idx="21">
                  <c:v>1.0317727395793059</c:v>
                </c:pt>
                <c:pt idx="22">
                  <c:v>1.0330788408833858</c:v>
                </c:pt>
                <c:pt idx="23">
                  <c:v>1.0343117209597914</c:v>
                </c:pt>
                <c:pt idx="24">
                  <c:v>1.0355432163894915</c:v>
                </c:pt>
                <c:pt idx="25">
                  <c:v>1.0368581561187367</c:v>
                </c:pt>
                <c:pt idx="26">
                  <c:v>1.0380424180149881</c:v>
                </c:pt>
                <c:pt idx="27">
                  <c:v>1.0394212369896776</c:v>
                </c:pt>
                <c:pt idx="28">
                  <c:v>1.0409550607121862</c:v>
                </c:pt>
                <c:pt idx="29">
                  <c:v>1.0424391122121204</c:v>
                </c:pt>
                <c:pt idx="30">
                  <c:v>1.0438162152791404</c:v>
                </c:pt>
                <c:pt idx="31">
                  <c:v>1.0453802725137831</c:v>
                </c:pt>
                <c:pt idx="32">
                  <c:v>1.0469798888409547</c:v>
                </c:pt>
                <c:pt idx="33">
                  <c:v>1.0484962158441826</c:v>
                </c:pt>
                <c:pt idx="34">
                  <c:v>1.0502059468281135</c:v>
                </c:pt>
                <c:pt idx="35">
                  <c:v>1.051700485887916</c:v>
                </c:pt>
                <c:pt idx="36">
                  <c:v>1.0531260633514661</c:v>
                </c:pt>
                <c:pt idx="37">
                  <c:v>1.0545538304878743</c:v>
                </c:pt>
                <c:pt idx="38">
                  <c:v>1.0560608559839981</c:v>
                </c:pt>
                <c:pt idx="39">
                  <c:v>1.0575746159986459</c:v>
                </c:pt>
                <c:pt idx="40">
                  <c:v>1.0591408996085878</c:v>
                </c:pt>
                <c:pt idx="41">
                  <c:v>1.0608201193088143</c:v>
                </c:pt>
                <c:pt idx="42">
                  <c:v>1.0626858782759179</c:v>
                </c:pt>
                <c:pt idx="43">
                  <c:v>1.0646076979098249</c:v>
                </c:pt>
                <c:pt idx="44">
                  <c:v>1.0668050835410117</c:v>
                </c:pt>
                <c:pt idx="45">
                  <c:v>1.0691622260504152</c:v>
                </c:pt>
                <c:pt idx="46">
                  <c:v>1.0716700554189718</c:v>
                </c:pt>
                <c:pt idx="47">
                  <c:v>1.0741360561073439</c:v>
                </c:pt>
                <c:pt idx="48">
                  <c:v>1.0762284051607083</c:v>
                </c:pt>
                <c:pt idx="49">
                  <c:v>1.0783738036336554</c:v>
                </c:pt>
                <c:pt idx="50">
                  <c:v>1.0806865358914017</c:v>
                </c:pt>
                <c:pt idx="51">
                  <c:v>1.0829848776608444</c:v>
                </c:pt>
                <c:pt idx="52">
                  <c:v>1.0852345463670381</c:v>
                </c:pt>
                <c:pt idx="53">
                  <c:v>1.0876058595681717</c:v>
                </c:pt>
                <c:pt idx="54">
                  <c:v>1.0900259231939071</c:v>
                </c:pt>
                <c:pt idx="55">
                  <c:v>1.0924063557015207</c:v>
                </c:pt>
                <c:pt idx="56">
                  <c:v>1.0947808723508512</c:v>
                </c:pt>
                <c:pt idx="57">
                  <c:v>1.0973268573525041</c:v>
                </c:pt>
                <c:pt idx="58">
                  <c:v>1.0999209964927141</c:v>
                </c:pt>
                <c:pt idx="59">
                  <c:v>1.1025915167243332</c:v>
                </c:pt>
                <c:pt idx="60">
                  <c:v>1.1052209070164596</c:v>
                </c:pt>
                <c:pt idx="61">
                  <c:v>1.1077991522963677</c:v>
                </c:pt>
                <c:pt idx="62">
                  <c:v>1.1102495357595927</c:v>
                </c:pt>
                <c:pt idx="63">
                  <c:v>1.112828270610964</c:v>
                </c:pt>
                <c:pt idx="64">
                  <c:v>1.1154777424897513</c:v>
                </c:pt>
                <c:pt idx="65">
                  <c:v>1.1183281627686816</c:v>
                </c:pt>
                <c:pt idx="66">
                  <c:v>1.1210723992516471</c:v>
                </c:pt>
                <c:pt idx="67">
                  <c:v>1.1238404986280992</c:v>
                </c:pt>
                <c:pt idx="68">
                  <c:v>1.1265293419334319</c:v>
                </c:pt>
                <c:pt idx="69">
                  <c:v>1.1294139804633494</c:v>
                </c:pt>
                <c:pt idx="70">
                  <c:v>1.1326666587414056</c:v>
                </c:pt>
                <c:pt idx="71">
                  <c:v>1.1358553777772902</c:v>
                </c:pt>
                <c:pt idx="72">
                  <c:v>1.1393214451651166</c:v>
                </c:pt>
                <c:pt idx="73">
                  <c:v>1.1427154449525061</c:v>
                </c:pt>
                <c:pt idx="74">
                  <c:v>1.1462726732499502</c:v>
                </c:pt>
                <c:pt idx="75">
                  <c:v>1.1499300403203259</c:v>
                </c:pt>
                <c:pt idx="76">
                  <c:v>1.1539202774664907</c:v>
                </c:pt>
                <c:pt idx="77">
                  <c:v>1.1578478285649467</c:v>
                </c:pt>
                <c:pt idx="78">
                  <c:v>1.1620756236962759</c:v>
                </c:pt>
                <c:pt idx="79">
                  <c:v>1.1665078511415539</c:v>
                </c:pt>
                <c:pt idx="80">
                  <c:v>1.1709681001255483</c:v>
                </c:pt>
                <c:pt idx="81">
                  <c:v>1.1753199220384061</c:v>
                </c:pt>
                <c:pt idx="82">
                  <c:v>1.1798428701533981</c:v>
                </c:pt>
                <c:pt idx="83">
                  <c:v>1.1845339812464455</c:v>
                </c:pt>
                <c:pt idx="84">
                  <c:v>1.1890609835678947</c:v>
                </c:pt>
                <c:pt idx="85">
                  <c:v>1.1936953176310388</c:v>
                </c:pt>
                <c:pt idx="86">
                  <c:v>1.1985369153588197</c:v>
                </c:pt>
                <c:pt idx="87">
                  <c:v>1.2033768511542764</c:v>
                </c:pt>
                <c:pt idx="88">
                  <c:v>1.2083239689727825</c:v>
                </c:pt>
                <c:pt idx="89">
                  <c:v>1.2136782693037129</c:v>
                </c:pt>
                <c:pt idx="90">
                  <c:v>1.2193513586409488</c:v>
                </c:pt>
                <c:pt idx="91">
                  <c:v>1.2245585675432029</c:v>
                </c:pt>
                <c:pt idx="92">
                  <c:v>1.2297974426780178</c:v>
                </c:pt>
                <c:pt idx="93">
                  <c:v>1.2351031272768698</c:v>
                </c:pt>
                <c:pt idx="94">
                  <c:v>1.2402307202375193</c:v>
                </c:pt>
                <c:pt idx="95">
                  <c:v>1.2449307435047665</c:v>
                </c:pt>
                <c:pt idx="96">
                  <c:v>1.2495897099984477</c:v>
                </c:pt>
                <c:pt idx="97">
                  <c:v>1.2545517802339576</c:v>
                </c:pt>
                <c:pt idx="98">
                  <c:v>1.2593794460091878</c:v>
                </c:pt>
                <c:pt idx="99">
                  <c:v>1.2642954922667915</c:v>
                </c:pt>
                <c:pt idx="100">
                  <c:v>1.268979338135878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E$7" max="30000" page="10" val="3148"/>
</file>

<file path=xl/ctrlProps/ctrlProp2.xml><?xml version="1.0" encoding="utf-8"?>
<formControlPr xmlns="http://schemas.microsoft.com/office/spreadsheetml/2009/9/main" objectType="Spin" dx="22" fmlaLink="$E$37" max="30000" page="10" val="9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6</xdr:row>
          <xdr:rowOff>28575</xdr:rowOff>
        </xdr:from>
        <xdr:to>
          <xdr:col>4</xdr:col>
          <xdr:colOff>171450</xdr:colOff>
          <xdr:row>6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0</xdr:colOff>
      <xdr:row>37</xdr:row>
      <xdr:rowOff>0</xdr:rowOff>
    </xdr:from>
    <xdr:to>
      <xdr:col>17</xdr:col>
      <xdr:colOff>228600</xdr:colOff>
      <xdr:row>55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1219200</xdr:colOff>
          <xdr:row>36</xdr:row>
          <xdr:rowOff>0</xdr:rowOff>
        </xdr:from>
        <xdr:to>
          <xdr:col>5</xdr:col>
          <xdr:colOff>0</xdr:colOff>
          <xdr:row>36</xdr:row>
          <xdr:rowOff>180975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ton\Desktop\Masterarbeit\Obba\Brownian%20Motion\Brownian%20Motion\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>
        <row r="27">
          <cell r="E27" t="str">
            <v/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topLeftCell="A5" workbookViewId="0">
      <selection activeCell="F10" sqref="F10"/>
    </sheetView>
  </sheetViews>
  <sheetFormatPr defaultRowHeight="15" x14ac:dyDescent="0.25"/>
  <sheetData>
    <row r="3" spans="1:6" ht="15.75" thickBot="1" x14ac:dyDescent="0.3">
      <c r="A3" s="1"/>
      <c r="B3" s="2" t="s">
        <v>0</v>
      </c>
      <c r="C3" s="2"/>
      <c r="D3" s="1"/>
      <c r="E3" s="2" t="s">
        <v>1</v>
      </c>
      <c r="F3" s="2"/>
    </row>
    <row r="4" spans="1:6" ht="15.75" thickTop="1" x14ac:dyDescent="0.25">
      <c r="A4" s="1"/>
      <c r="B4" s="1"/>
      <c r="C4" s="1"/>
      <c r="D4" s="1"/>
      <c r="E4" s="1"/>
      <c r="F4" s="1"/>
    </row>
    <row r="5" spans="1:6" x14ac:dyDescent="0.25">
      <c r="A5" s="1"/>
      <c r="B5" s="3" t="s">
        <v>2</v>
      </c>
      <c r="C5" s="3"/>
      <c r="D5" s="1"/>
      <c r="E5" s="3" t="s">
        <v>3</v>
      </c>
      <c r="F5" s="3"/>
    </row>
    <row r="6" spans="1:6" x14ac:dyDescent="0.25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25">
      <c r="A7" s="1"/>
      <c r="B7" s="1"/>
      <c r="C7" s="1"/>
      <c r="D7" s="1"/>
      <c r="E7" s="1" t="s">
        <v>6</v>
      </c>
      <c r="F7" s="6" t="b">
        <v>0</v>
      </c>
    </row>
    <row r="8" spans="1:6" x14ac:dyDescent="0.25">
      <c r="A8" s="1"/>
      <c r="B8" s="1" t="s">
        <v>7</v>
      </c>
      <c r="C8" s="1"/>
      <c r="D8" s="1"/>
      <c r="E8" s="1"/>
      <c r="F8" s="1"/>
    </row>
    <row r="9" spans="1:6" x14ac:dyDescent="0.25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25">
      <c r="A10" s="1"/>
      <c r="B10" s="1"/>
      <c r="C10" s="1"/>
      <c r="D10" s="1"/>
      <c r="E10" s="1" t="s">
        <v>8</v>
      </c>
      <c r="F10" s="1" t="str">
        <f>[2]!obAddAllJars(F6,F7)</f>
        <v>C:\Users\Anton\workspace\ObbaLib</v>
      </c>
    </row>
    <row r="11" spans="1:6" x14ac:dyDescent="0.25">
      <c r="A11" s="1"/>
      <c r="B11" s="1"/>
      <c r="C11" s="1"/>
      <c r="D11" s="1"/>
      <c r="E11" s="1"/>
      <c r="F11" s="1"/>
    </row>
    <row r="12" spans="1:6" ht="15.75" thickBot="1" x14ac:dyDescent="0.3">
      <c r="A12" s="1"/>
      <c r="B12" s="2" t="s">
        <v>9</v>
      </c>
      <c r="C12" s="2"/>
      <c r="D12" s="1"/>
      <c r="E12" s="2" t="s">
        <v>10</v>
      </c>
      <c r="F12" s="2"/>
    </row>
    <row r="13" spans="1:6" ht="15.75" thickTop="1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3" t="s">
        <v>7</v>
      </c>
      <c r="C14" s="3"/>
      <c r="D14" s="1"/>
      <c r="E14" s="3" t="s">
        <v>11</v>
      </c>
      <c r="F14" s="3"/>
    </row>
    <row r="15" spans="1:6" x14ac:dyDescent="0.25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25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3" t="s">
        <v>7</v>
      </c>
      <c r="F18" s="3"/>
    </row>
    <row r="19" spans="1:6" x14ac:dyDescent="0.25">
      <c r="A19" s="1"/>
      <c r="B19" s="1"/>
      <c r="C19" s="1"/>
      <c r="D19" s="1"/>
      <c r="E19" s="1" t="s">
        <v>8</v>
      </c>
      <c r="F19" s="1" t="str">
        <f>[2]!obAddClasses(F6,F16)</f>
        <v>C:\Users\Anton\workspace\ObbaLib</v>
      </c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ht="15.75" thickBot="1" x14ac:dyDescent="0.3">
      <c r="A24" s="1"/>
      <c r="B24" s="1"/>
      <c r="C24" s="1"/>
      <c r="D24" s="1"/>
      <c r="E24" s="2" t="s">
        <v>14</v>
      </c>
      <c r="F24" s="2"/>
    </row>
    <row r="25" spans="1:6" ht="15.75" thickTop="1" x14ac:dyDescent="0.25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203"/>
  <sheetViews>
    <sheetView tabSelected="1" workbookViewId="0">
      <selection activeCell="F31" sqref="F31"/>
    </sheetView>
  </sheetViews>
  <sheetFormatPr defaultRowHeight="15" x14ac:dyDescent="0.25"/>
  <cols>
    <col min="1" max="1" width="34.140625" customWidth="1"/>
    <col min="2" max="2" width="8.85546875" customWidth="1"/>
    <col min="3" max="3" width="16.5703125" customWidth="1"/>
    <col min="4" max="4" width="24.42578125" customWidth="1"/>
    <col min="5" max="5" width="22.140625" customWidth="1"/>
    <col min="6" max="6" width="17.85546875" customWidth="1"/>
    <col min="7" max="8" width="28.140625" customWidth="1"/>
    <col min="9" max="9" width="24.28515625" customWidth="1"/>
    <col min="10" max="10" width="28.5703125" customWidth="1"/>
    <col min="11" max="11" width="7.140625" customWidth="1"/>
    <col min="12" max="12" width="11.140625" customWidth="1"/>
    <col min="13" max="25" width="7.140625" customWidth="1"/>
    <col min="26" max="26" width="19.42578125" customWidth="1"/>
    <col min="27" max="27" width="29.140625" customWidth="1"/>
    <col min="28" max="28" width="7.140625" customWidth="1"/>
    <col min="29" max="29" width="12" customWidth="1"/>
    <col min="30" max="30" width="12.28515625" customWidth="1"/>
    <col min="31" max="31" width="7.140625" customWidth="1"/>
    <col min="35" max="35" width="14" customWidth="1"/>
    <col min="36" max="36" width="12.28515625" customWidth="1"/>
    <col min="37" max="37" width="13" customWidth="1"/>
    <col min="38" max="38" width="13.28515625" customWidth="1"/>
    <col min="46" max="46" width="9" customWidth="1"/>
  </cols>
  <sheetData>
    <row r="1" spans="1:58" x14ac:dyDescent="0.25">
      <c r="A1" s="9" t="s">
        <v>15</v>
      </c>
      <c r="D1" s="9" t="s">
        <v>16</v>
      </c>
      <c r="G1" s="9" t="s">
        <v>18</v>
      </c>
      <c r="H1" s="9"/>
    </row>
    <row r="2" spans="1:58" x14ac:dyDescent="0.25">
      <c r="AJ2" s="12"/>
    </row>
    <row r="3" spans="1:58" x14ac:dyDescent="0.25">
      <c r="A3" s="10" t="s">
        <v>2</v>
      </c>
      <c r="B3" s="10"/>
      <c r="D3" s="10" t="s">
        <v>2</v>
      </c>
      <c r="E3" s="10"/>
      <c r="G3" s="10" t="s">
        <v>2</v>
      </c>
      <c r="H3" s="10"/>
      <c r="AJ3" s="12"/>
    </row>
    <row r="4" spans="1:58" x14ac:dyDescent="0.25">
      <c r="A4" t="str">
        <f>[2]!obMake("td.initialTime", "double",B4)</f>
        <v>td.initialTime 
[9649]</v>
      </c>
      <c r="B4" s="11">
        <v>0</v>
      </c>
      <c r="D4" t="str">
        <f>A9</f>
        <v>timeDiscretization 
[11497]</v>
      </c>
      <c r="G4" t="str">
        <f>D10</f>
        <v>brownianMotion 
[12108]</v>
      </c>
    </row>
    <row r="5" spans="1:58" x14ac:dyDescent="0.25">
      <c r="A5" t="str">
        <f>[2]!obMake("td.numberOfTimeSteps", "int",B5)</f>
        <v>td.numberOfTimeSteps 
[9288]</v>
      </c>
      <c r="B5" s="11">
        <v>100</v>
      </c>
      <c r="D5" t="str">
        <f>[2]!obMake("numberOfFactors", "int", E5)</f>
        <v>numberOfFactors 
[12107]</v>
      </c>
      <c r="E5" s="11">
        <v>2</v>
      </c>
      <c r="AJ5" s="9"/>
    </row>
    <row r="6" spans="1:58" x14ac:dyDescent="0.25">
      <c r="A6" t="str">
        <f>[2]!obMake("td.deltaT","double",B6)</f>
        <v>td.deltaT 
[9297]</v>
      </c>
      <c r="B6" s="11">
        <v>0.1</v>
      </c>
      <c r="D6" t="str">
        <f>[2]!obMake("numberOfPaths", "int",E6)</f>
        <v>numberOfPaths 
[9291]</v>
      </c>
      <c r="E6" s="11">
        <v>100</v>
      </c>
      <c r="G6" s="10" t="s">
        <v>17</v>
      </c>
      <c r="H6" s="10"/>
    </row>
    <row r="7" spans="1:58" x14ac:dyDescent="0.25">
      <c r="D7" t="str">
        <f>[2]!obMake("seed1","int",E7 )</f>
        <v>seed1 
[9292]</v>
      </c>
      <c r="E7" s="11">
        <v>3148</v>
      </c>
      <c r="G7" t="str">
        <f>[2]!obMake("process", obLibs&amp;"net.finmath.montecarlo.process.ProcessEulerScheme", D10)</f>
        <v>process 
[39544]</v>
      </c>
    </row>
    <row r="8" spans="1:58" x14ac:dyDescent="0.25">
      <c r="A8" s="10" t="s">
        <v>17</v>
      </c>
      <c r="BD8" s="12"/>
      <c r="BE8" s="12"/>
      <c r="BF8" s="12"/>
    </row>
    <row r="9" spans="1:58" x14ac:dyDescent="0.25">
      <c r="A9" t="str">
        <f>[2]!obMake("timeDiscretization", obLibs&amp;"net.finmath.time.TimeDiscretization",A4:A6)</f>
        <v>timeDiscretization 
[11497]</v>
      </c>
      <c r="D9" s="10" t="s">
        <v>17</v>
      </c>
      <c r="AJ9" s="9"/>
      <c r="BD9" s="12"/>
      <c r="BE9" s="12"/>
      <c r="BF9" s="12"/>
    </row>
    <row r="10" spans="1:58" x14ac:dyDescent="0.25">
      <c r="D10" t="str">
        <f>[2]!obMake("brownianMotion", obLibs&amp;"net.finmath.montecarlo.BrownianMotion",D4:D7)</f>
        <v>brownianMotion 
[12108]</v>
      </c>
      <c r="BD10" s="12"/>
      <c r="BE10" s="12"/>
      <c r="BF10" s="12"/>
    </row>
    <row r="11" spans="1:58" x14ac:dyDescent="0.25">
      <c r="BD11" s="12"/>
      <c r="BE11" s="12"/>
      <c r="BF11" s="12"/>
    </row>
    <row r="12" spans="1:58" x14ac:dyDescent="0.25">
      <c r="BD12" s="12"/>
      <c r="BE12" s="12"/>
      <c r="BF12" s="12"/>
    </row>
    <row r="13" spans="1:58" x14ac:dyDescent="0.25">
      <c r="J13" s="14"/>
      <c r="AJ13" s="9"/>
      <c r="BD13" s="12"/>
      <c r="BE13" s="12"/>
      <c r="BF13" s="12"/>
    </row>
    <row r="14" spans="1:58" x14ac:dyDescent="0.25">
      <c r="A14" s="9" t="s">
        <v>19</v>
      </c>
      <c r="D14" s="9" t="s">
        <v>21</v>
      </c>
      <c r="F14" s="9" t="s">
        <v>20</v>
      </c>
    </row>
    <row r="16" spans="1:58" x14ac:dyDescent="0.25">
      <c r="A16" s="10" t="s">
        <v>2</v>
      </c>
      <c r="B16" s="10"/>
      <c r="C16" s="12"/>
      <c r="D16" s="10" t="s">
        <v>2</v>
      </c>
      <c r="F16" s="13" t="s">
        <v>2</v>
      </c>
      <c r="G16" s="18"/>
      <c r="H16" s="18"/>
    </row>
    <row r="17" spans="1:64" x14ac:dyDescent="0.25">
      <c r="A17" t="str">
        <f>[2]!obMake("interCorrelations", "double[][]",B17:B18)</f>
        <v>interCorrelations 
[86218]</v>
      </c>
      <c r="B17" s="11">
        <f>0.9</f>
        <v>0.9</v>
      </c>
      <c r="D17" s="12" t="str">
        <f>A4</f>
        <v>td.initialTime 
[9649]</v>
      </c>
      <c r="F17" t="str">
        <f>[2]!obMake("initialValue", "double", G17)</f>
        <v>initialValue 
[38325]</v>
      </c>
      <c r="G17" s="11">
        <v>0.02</v>
      </c>
      <c r="H17" s="12"/>
    </row>
    <row r="18" spans="1:64" x14ac:dyDescent="0.25">
      <c r="B18" s="11">
        <v>0</v>
      </c>
      <c r="D18" s="12" t="str">
        <f>A5</f>
        <v>td.numberOfTimeSteps 
[9288]</v>
      </c>
      <c r="F18" t="str">
        <f>[2]!obMake("kappa","double",G18)</f>
        <v>kappa 
[9295]</v>
      </c>
      <c r="G18" s="11">
        <v>0.05</v>
      </c>
      <c r="H18" s="12"/>
      <c r="AJ18" s="9"/>
    </row>
    <row r="19" spans="1:64" x14ac:dyDescent="0.25">
      <c r="D19" s="12" t="str">
        <f>A6</f>
        <v>td.deltaT 
[9297]</v>
      </c>
      <c r="F19" t="str">
        <f>[2]!obMake("mu","double",G19)</f>
        <v>mu 
[9299]</v>
      </c>
      <c r="G19" s="11">
        <v>0.02</v>
      </c>
      <c r="H19" s="12"/>
      <c r="J19" s="9"/>
    </row>
    <row r="20" spans="1:64" x14ac:dyDescent="0.25">
      <c r="A20" s="10" t="s">
        <v>17</v>
      </c>
      <c r="D20" t="str">
        <f>A102</f>
        <v>meanReversionArrayHW 
[9290]</v>
      </c>
      <c r="F20" t="str">
        <f>[2]!obMake("nu","double", G20)</f>
        <v>nu 
[9298]</v>
      </c>
      <c r="G20" s="11">
        <v>0.03</v>
      </c>
      <c r="H20" s="12"/>
    </row>
    <row r="21" spans="1:64" x14ac:dyDescent="0.25">
      <c r="A21" s="10"/>
      <c r="D21" t="str">
        <f>C102</f>
        <v>volatilitesArrayHW 
[9296]</v>
      </c>
      <c r="F21" t="str">
        <f>G7</f>
        <v>process 
[39544]</v>
      </c>
    </row>
    <row r="22" spans="1:64" x14ac:dyDescent="0.25">
      <c r="A22" t="str">
        <f>[2]!obMake("correlation",  obLibs&amp;"main.net.finmath.antonsporrer.masterthesis.montecarlo.intermodelbmcorrelation.Correlation", A17)</f>
        <v>correlation 
[86219]</v>
      </c>
      <c r="D22" t="str">
        <f>E102</f>
        <v>forwardRateArrayHW 
[9285]</v>
      </c>
      <c r="AJ22" s="9"/>
    </row>
    <row r="23" spans="1:64" x14ac:dyDescent="0.25">
      <c r="D23" s="12" t="str">
        <f>D6</f>
        <v>numberOfPaths 
[9291]</v>
      </c>
      <c r="F23" s="10" t="s">
        <v>17</v>
      </c>
    </row>
    <row r="24" spans="1:64" x14ac:dyDescent="0.25">
      <c r="D24" t="str">
        <f>[2]!obMake("hullWhiteCreationHelper",  obLibs&amp;"test.net.finmath.antonsporrer.masterthesis.montecarlo.HullWhiteCreationHelper",)</f>
        <v>hullWhiteCreationHelper 
[13330]</v>
      </c>
      <c r="F24" t="str">
        <f>[2]!obMake("cirModel",obLibs&amp;"main.net.finmath.antonsporrer.masterthesis.montecarlo.intensitymodel.CIRModel",F17:F20,G7)</f>
        <v>cirModel 
[39545]</v>
      </c>
    </row>
    <row r="26" spans="1:64" x14ac:dyDescent="0.25">
      <c r="D26" s="10" t="s">
        <v>17</v>
      </c>
    </row>
    <row r="27" spans="1:64" x14ac:dyDescent="0.25">
      <c r="D27" t="str">
        <f>[2]!obCall("hullWhiteModel",D24,"createHullWhiteModel",D17,D18,D19,D20:D22, D23)</f>
        <v>hullWhiteModel 
[13331]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</row>
    <row r="28" spans="1:64" x14ac:dyDescent="0.25">
      <c r="BL28" s="12"/>
    </row>
    <row r="29" spans="1:64" x14ac:dyDescent="0.25">
      <c r="BL29" s="12"/>
    </row>
    <row r="30" spans="1:64" x14ac:dyDescent="0.25">
      <c r="A30" s="9" t="s">
        <v>27</v>
      </c>
      <c r="D30" s="9" t="s">
        <v>28</v>
      </c>
      <c r="G30" s="9" t="s">
        <v>22</v>
      </c>
      <c r="H30" s="9"/>
      <c r="J30" s="9" t="s">
        <v>34</v>
      </c>
      <c r="BL30" s="12"/>
    </row>
    <row r="31" spans="1:64" x14ac:dyDescent="0.25">
      <c r="J31" t="str">
        <f>[2]!obMake("paymentDates0", "double[]", K31)</f>
        <v>paymentDates0 
[84287]</v>
      </c>
      <c r="K31" s="11">
        <v>10</v>
      </c>
      <c r="L31" s="11">
        <v>2</v>
      </c>
      <c r="M31" s="22">
        <v>3</v>
      </c>
      <c r="N31" s="22">
        <v>4</v>
      </c>
      <c r="O31" s="22">
        <v>5</v>
      </c>
      <c r="P31" s="22">
        <v>6</v>
      </c>
      <c r="Q31" s="22">
        <v>7</v>
      </c>
      <c r="R31" s="22">
        <v>8</v>
      </c>
      <c r="S31" s="22">
        <v>9</v>
      </c>
      <c r="T31" s="22">
        <v>10</v>
      </c>
      <c r="BL31" s="12"/>
    </row>
    <row r="32" spans="1:64" x14ac:dyDescent="0.25">
      <c r="A32" s="10" t="s">
        <v>2</v>
      </c>
      <c r="B32" s="12"/>
      <c r="D32" s="10" t="s">
        <v>2</v>
      </c>
      <c r="G32" s="10" t="s">
        <v>2</v>
      </c>
      <c r="H32" s="10"/>
      <c r="J32" t="str">
        <f>[2]!obMake("coupons0", "double[]", K32)</f>
        <v>coupons0 
[82538]</v>
      </c>
      <c r="K32" s="11">
        <v>0.1</v>
      </c>
      <c r="L32" s="11">
        <v>0.1</v>
      </c>
      <c r="M32" s="22">
        <v>0.1</v>
      </c>
      <c r="N32" s="22">
        <v>0.1</v>
      </c>
      <c r="O32" s="22">
        <v>0.1</v>
      </c>
      <c r="P32" s="22">
        <v>0.1</v>
      </c>
      <c r="Q32" s="22">
        <v>0.1</v>
      </c>
      <c r="R32" s="22">
        <v>0.1</v>
      </c>
      <c r="S32" s="22">
        <v>0.1</v>
      </c>
      <c r="T32" s="22">
        <v>0.1</v>
      </c>
      <c r="BL32" s="12"/>
    </row>
    <row r="33" spans="1:106" x14ac:dyDescent="0.25">
      <c r="A33" t="str">
        <f>D27</f>
        <v>hullWhiteModel 
[13331]</v>
      </c>
      <c r="B33" s="12"/>
      <c r="D33" s="12" t="str">
        <f>A33</f>
        <v>hullWhiteModel 
[13331]</v>
      </c>
      <c r="G33" s="12" t="str">
        <f>[2]!obMake("lossGivenDefault", "double", H33)</f>
        <v>lossGivenDefault 
[9289]</v>
      </c>
      <c r="H33" s="11">
        <v>1</v>
      </c>
      <c r="J33" t="str">
        <f>[2]!obMake("periodFactors0", "double[]", K33)</f>
        <v>periodFactors0 
[79038]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1</v>
      </c>
      <c r="Q33" s="11">
        <v>1</v>
      </c>
      <c r="R33" s="11">
        <v>1</v>
      </c>
      <c r="S33" s="11">
        <v>1</v>
      </c>
      <c r="T33" s="11">
        <v>1</v>
      </c>
      <c r="BL33" s="12"/>
    </row>
    <row r="34" spans="1:106" x14ac:dyDescent="0.25">
      <c r="A34" t="str">
        <f>J31</f>
        <v>paymentDates0 
[84287]</v>
      </c>
      <c r="D34" s="12" t="str">
        <f>A39</f>
        <v>couponBondConditionalFairValueProcess 
[84288]</v>
      </c>
      <c r="BL34" s="12"/>
    </row>
    <row r="35" spans="1:106" x14ac:dyDescent="0.25">
      <c r="A35" t="str">
        <f>J32</f>
        <v>coupons0 
[82538]</v>
      </c>
      <c r="D35" s="12" t="str">
        <f>F24</f>
        <v>cirModel 
[39545]</v>
      </c>
      <c r="G35" s="10" t="s">
        <v>17</v>
      </c>
      <c r="H35" s="12"/>
      <c r="BL35" s="12"/>
    </row>
    <row r="36" spans="1:106" x14ac:dyDescent="0.25">
      <c r="A36" t="str">
        <f>J33</f>
        <v>periodFactors0 
[79038]</v>
      </c>
      <c r="D36" s="12" t="str">
        <f>A22</f>
        <v>correlation 
[86219]</v>
      </c>
      <c r="G36" t="str">
        <f>[2]!obMake("intensityBasedCVA", obLibs&amp;"main.net.finmath.antonsporrer.masterthesis.montecarlo.cva.IntensityBasedCVA", G33)</f>
        <v>intensityBasedCVA 
[19021]</v>
      </c>
      <c r="BL36" s="12"/>
    </row>
    <row r="37" spans="1:106" x14ac:dyDescent="0.25">
      <c r="D37" s="12" t="str">
        <f>[2]!obMake("seed2", "int", E37)</f>
        <v>seed2 
[75888]</v>
      </c>
      <c r="E37" s="20">
        <v>94</v>
      </c>
      <c r="BL37" s="12"/>
    </row>
    <row r="38" spans="1:106" x14ac:dyDescent="0.25">
      <c r="A38" s="10" t="s">
        <v>17</v>
      </c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</row>
    <row r="39" spans="1:106" x14ac:dyDescent="0.25">
      <c r="A39" t="str">
        <f>[2]!obMake("couponBondConditionalFairValueProcess", obLibs&amp;"main.net.finmath.antonsporrer.masterthesis.montecarlo.product.CouponBondConditionalFairValueProcess", A33:A36 )</f>
        <v>couponBondConditionalFairValueProcess 
[84288]</v>
      </c>
      <c r="D39" s="10" t="s">
        <v>17</v>
      </c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1:106" x14ac:dyDescent="0.25">
      <c r="D40" t="str">
        <f>[2]!obMake("npvAndCorrelatedDefaultIntensitySimulation", obLibs&amp;"main.net.finmath.antonsporrer.masterthesis.montecarlo.cva.NPVAndDefaultsimulation.NPVAndCorrelatedDefaultIntensitySimulation",  D33:D37)</f>
        <v>npvAndCorrelatedDefaultIntensitySimulation 
[86220]</v>
      </c>
      <c r="G40" s="9"/>
      <c r="H40" s="9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</row>
    <row r="41" spans="1:106" x14ac:dyDescent="0.25"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</row>
    <row r="42" spans="1:106" x14ac:dyDescent="0.25">
      <c r="G42" s="12"/>
      <c r="H42" s="12"/>
      <c r="AJ42" s="12"/>
      <c r="AK42" s="12"/>
      <c r="AL42" s="14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</row>
    <row r="43" spans="1:106" x14ac:dyDescent="0.25">
      <c r="A43" s="9" t="s">
        <v>33</v>
      </c>
      <c r="D43" s="9" t="s">
        <v>29</v>
      </c>
      <c r="E43" s="9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</row>
    <row r="44" spans="1:106" x14ac:dyDescent="0.25"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</row>
    <row r="45" spans="1:106" x14ac:dyDescent="0.25">
      <c r="D45" s="10" t="s">
        <v>2</v>
      </c>
      <c r="E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</row>
    <row r="46" spans="1:106" x14ac:dyDescent="0.25">
      <c r="D46" s="12" t="str">
        <f xml:space="preserve"> [2]!obCall("integrationMethodEnum", obLibs&amp;"main.net.finmath.antonsporrer.masterthesis.integration.Integration$IntegrationMethod", "valueOf",[2]!obMake("","String", E46))</f>
        <v>integrationMethodEnum 
[80788]</v>
      </c>
      <c r="E46" s="17" t="s">
        <v>31</v>
      </c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</row>
    <row r="47" spans="1:106" x14ac:dyDescent="0.25">
      <c r="A47" s="10" t="s">
        <v>32</v>
      </c>
      <c r="E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</row>
    <row r="48" spans="1:106" x14ac:dyDescent="0.25">
      <c r="A48" t="str">
        <f>[2]!obCall("productValueRandomVariable", K95, "getFairValue", [2]!obMake("", "int", 0))</f>
        <v>productValueRandomVariable 
[86387]</v>
      </c>
      <c r="D48" s="10" t="s">
        <v>32</v>
      </c>
      <c r="E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</row>
    <row r="49" spans="1:64" x14ac:dyDescent="0.25">
      <c r="D49" t="str">
        <f>[2]!obCall("cvaRandomVariable", G36, "getCVA", D40, D46  )</f>
        <v>cvaRandomVariable 
[86221]</v>
      </c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</row>
    <row r="50" spans="1:64" x14ac:dyDescent="0.25">
      <c r="A50" s="10" t="s">
        <v>30</v>
      </c>
      <c r="B50" s="10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</row>
    <row r="51" spans="1:64" x14ac:dyDescent="0.25">
      <c r="A51" t="str">
        <f>[2]!obCall("productValue", A48, "getAverage")</f>
        <v>productValue 
[88074]</v>
      </c>
      <c r="B51" s="16">
        <f>[2]!obGet(A51)</f>
        <v>0.75735750655493539</v>
      </c>
      <c r="D51" s="10" t="s">
        <v>30</v>
      </c>
      <c r="E51" s="10"/>
      <c r="AJ51" s="12"/>
      <c r="AK51" s="12"/>
      <c r="AL51" s="14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</row>
    <row r="52" spans="1:64" x14ac:dyDescent="0.25">
      <c r="D52" t="str">
        <f>[2]!obCall("cvaValue", D49, "getAverage")</f>
        <v>cvaValue 
[86992]</v>
      </c>
      <c r="E52" s="16">
        <f>[2]!obGet(D52)</f>
        <v>0.14477483664725926</v>
      </c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</row>
    <row r="53" spans="1:64" x14ac:dyDescent="0.25"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</row>
    <row r="54" spans="1:64" x14ac:dyDescent="0.25"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</row>
    <row r="55" spans="1:64" x14ac:dyDescent="0.25"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</row>
    <row r="56" spans="1:64" x14ac:dyDescent="0.25"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</row>
    <row r="57" spans="1:64" x14ac:dyDescent="0.25"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</row>
    <row r="58" spans="1:64" x14ac:dyDescent="0.25"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</row>
    <row r="59" spans="1:64" x14ac:dyDescent="0.25"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</row>
    <row r="60" spans="1:64" x14ac:dyDescent="0.25"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</row>
    <row r="61" spans="1:64" x14ac:dyDescent="0.25"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</row>
    <row r="62" spans="1:64" x14ac:dyDescent="0.25"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</row>
    <row r="63" spans="1:64" x14ac:dyDescent="0.25"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</row>
    <row r="64" spans="1:64" x14ac:dyDescent="0.25"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</row>
    <row r="65" spans="1:64" x14ac:dyDescent="0.25"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</row>
    <row r="66" spans="1:64" x14ac:dyDescent="0.25"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</row>
    <row r="67" spans="1:64" x14ac:dyDescent="0.25"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</row>
    <row r="68" spans="1:64" x14ac:dyDescent="0.25"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</row>
    <row r="69" spans="1:64" x14ac:dyDescent="0.25"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</row>
    <row r="70" spans="1:64" x14ac:dyDescent="0.25"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</row>
    <row r="71" spans="1:64" x14ac:dyDescent="0.25"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</row>
    <row r="72" spans="1:64" x14ac:dyDescent="0.25"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</row>
    <row r="73" spans="1:64" x14ac:dyDescent="0.25"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</row>
    <row r="74" spans="1:64" x14ac:dyDescent="0.25">
      <c r="A74" s="14"/>
      <c r="B74" s="12"/>
      <c r="C74" s="12"/>
      <c r="D74" s="14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</row>
    <row r="75" spans="1:64" x14ac:dyDescent="0.25">
      <c r="A75" s="12"/>
      <c r="B75" s="12"/>
      <c r="C75" s="12"/>
      <c r="D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</row>
    <row r="76" spans="1:64" x14ac:dyDescent="0.25">
      <c r="A76" s="12"/>
      <c r="B76" s="12"/>
      <c r="C76" s="12"/>
      <c r="D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</row>
    <row r="77" spans="1:64" x14ac:dyDescent="0.25">
      <c r="A77" s="12"/>
      <c r="B77" s="12"/>
      <c r="C77" s="12"/>
      <c r="D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</row>
    <row r="78" spans="1:64" x14ac:dyDescent="0.25">
      <c r="A78" s="12"/>
      <c r="B78" s="12"/>
      <c r="C78" s="12"/>
      <c r="D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</row>
    <row r="79" spans="1:64" x14ac:dyDescent="0.25">
      <c r="A79" s="12"/>
      <c r="B79" s="12"/>
      <c r="C79" s="12"/>
      <c r="D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</row>
    <row r="80" spans="1:64" x14ac:dyDescent="0.25">
      <c r="A80" s="12"/>
      <c r="B80" s="12"/>
      <c r="C80" s="12"/>
      <c r="D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</row>
    <row r="81" spans="1:64" x14ac:dyDescent="0.25">
      <c r="A81" s="12"/>
      <c r="B81" s="12"/>
      <c r="C81" s="12"/>
      <c r="D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</row>
    <row r="82" spans="1:64" x14ac:dyDescent="0.25">
      <c r="A82" s="12"/>
      <c r="B82" s="12"/>
      <c r="C82" s="12"/>
      <c r="D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</row>
    <row r="83" spans="1:64" x14ac:dyDescent="0.25">
      <c r="A83" s="14"/>
      <c r="B83" s="12"/>
      <c r="C83" s="12"/>
      <c r="D83" s="14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</row>
    <row r="84" spans="1:64" x14ac:dyDescent="0.25">
      <c r="A84" s="12"/>
      <c r="B84" s="12"/>
      <c r="C84" s="12"/>
      <c r="D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</row>
    <row r="85" spans="1:64" x14ac:dyDescent="0.25">
      <c r="A85" s="12"/>
      <c r="B85" s="12"/>
      <c r="C85" s="12"/>
      <c r="D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</row>
    <row r="94" spans="1:64" x14ac:dyDescent="0.25">
      <c r="K94" s="9" t="s">
        <v>40</v>
      </c>
    </row>
    <row r="95" spans="1:64" x14ac:dyDescent="0.25">
      <c r="K95" t="str">
        <f>[2]!obCall("productProcessForPlottingAndPricing", D40, "getProductProcess")</f>
        <v>productProcessForPlottingAndPricing 
[86385]</v>
      </c>
    </row>
    <row r="96" spans="1:64" x14ac:dyDescent="0.25">
      <c r="H96" s="9" t="s">
        <v>40</v>
      </c>
    </row>
    <row r="97" spans="1:30" x14ac:dyDescent="0.25">
      <c r="K97" t="str">
        <f>[2]!obCall("valueOfUnderlyingModelFromNPVAndDefault", K95, "getUnderlying",  [2]!obMake("", "int", 0), [2]!obMake("","int", 0))</f>
        <v>valueOfUnderlyingModelFromNPVAndDefault 
[86775]</v>
      </c>
    </row>
    <row r="98" spans="1:30" x14ac:dyDescent="0.25">
      <c r="H98" s="9" t="s">
        <v>15</v>
      </c>
    </row>
    <row r="99" spans="1:30" x14ac:dyDescent="0.25">
      <c r="H99" t="str">
        <f>[2]!obCall("timeDiscretizationFromNPVAndDefault", D40, "getTimeDiscretization")</f>
        <v>timeDiscretizationFromNPVAndDefault 
[86278]</v>
      </c>
      <c r="K99" t="str">
        <f>[2]!obCall("underlyingModelForPlotting", K95, "getUnderlyingModel")</f>
        <v>underlyingModelForPlotting 
[87424]</v>
      </c>
    </row>
    <row r="101" spans="1:30" x14ac:dyDescent="0.25">
      <c r="A101" s="9" t="s">
        <v>24</v>
      </c>
      <c r="W101" s="12"/>
      <c r="X101" s="12"/>
      <c r="Y101" s="12"/>
      <c r="Z101" s="12"/>
      <c r="AA101" s="12"/>
      <c r="AB101" s="12"/>
    </row>
    <row r="102" spans="1:30" x14ac:dyDescent="0.25">
      <c r="A102" t="str">
        <f>[2]!obMake("meanReversionArrayHW", "double[]",A103:A203)</f>
        <v>meanReversionArrayHW 
[9290]</v>
      </c>
      <c r="B102" s="12"/>
      <c r="C102" t="str">
        <f>[2]!obMake("volatilitesArrayHW", "double[]",C103:C203)</f>
        <v>volatilitesArrayHW 
[9296]</v>
      </c>
      <c r="D102" s="12"/>
      <c r="E102" t="str">
        <f>[2]!obMake("forwardRateArrayHW", "double[]",E103:E107)</f>
        <v>forwardRateArrayHW 
[9285]</v>
      </c>
      <c r="F102" s="12"/>
      <c r="G102" s="12"/>
      <c r="H102" s="15" t="s">
        <v>23</v>
      </c>
      <c r="I102" s="12" t="s">
        <v>25</v>
      </c>
      <c r="K102" s="9" t="s">
        <v>36</v>
      </c>
      <c r="O102" s="9" t="s">
        <v>35</v>
      </c>
      <c r="S102" s="9" t="s">
        <v>37</v>
      </c>
      <c r="X102" s="9" t="s">
        <v>38</v>
      </c>
      <c r="AB102" s="9" t="s">
        <v>39</v>
      </c>
    </row>
    <row r="103" spans="1:30" x14ac:dyDescent="0.25">
      <c r="A103">
        <v>0.05</v>
      </c>
      <c r="B103" s="12"/>
      <c r="C103" s="12">
        <v>0.03</v>
      </c>
      <c r="D103" s="12"/>
      <c r="E103" s="11">
        <v>0.02</v>
      </c>
      <c r="F103" s="12"/>
      <c r="G103" s="12"/>
      <c r="H103">
        <v>0</v>
      </c>
      <c r="I103">
        <f>[2]!obGet([2]!obCall("",$H$99, "getTime",[2]!obMake("", "int", H103)))</f>
        <v>0</v>
      </c>
      <c r="L103" t="str">
        <f>[2]!obCall("underlyingModelFromNPVAndDefault"&amp;H103, $K$95, "getUnderlying",  [2]!obMake("", "int", H103), [2]!obMake("","int", 0))</f>
        <v>underlyingModelFromNPVAndDefault0 
[87192]</v>
      </c>
      <c r="M103">
        <f>[2]!obGet([2]!obCall("",L103,"getRealizations"))</f>
        <v>0</v>
      </c>
      <c r="P103" t="str">
        <f>[2]!obCall("zcbondFairPrice"&amp;H103, $K$99, "getZeroCouponBond", [2]!obMake("", "double",I103), [2]!obMake("", "double", $I$203))</f>
        <v>zcbondFairPrice0 
[87798]</v>
      </c>
      <c r="Q103">
        <f>[2]!obGet([2]!obCall("", P103, "getRealizations"))</f>
        <v>0.6885068241408504</v>
      </c>
      <c r="T103" t="str">
        <f>[2]!obCall("couponBondPrice"&amp;H103,  $K$95,"getFairValue", [2]!obMake("","int",H103) )</f>
        <v>couponBondPrice0 
[86761]</v>
      </c>
      <c r="U103">
        <f>[2]!obGet([2]!obCall("",  T103,"getRealizations"))</f>
        <v>0.75735750655493539</v>
      </c>
      <c r="Y103" t="str">
        <f>[2]!obCall("intensity"&amp;H103, $D$40, "getIntensity", [2]!obMake("", "int", H103))</f>
        <v>intensity0 
[86471]</v>
      </c>
      <c r="Z103">
        <f>[2]!obGet([2]!obCall("", Y103, "getRealizations"))</f>
        <v>0.02</v>
      </c>
      <c r="AC103" t="str">
        <f>[2]!obCall("expOfIntegratedIntensity"&amp;H103, $D$40, "getExpOfIntegratedIntensity", [2]!obMake("", "int", H103))</f>
        <v>expOfIntegratedIntensity0 
[86616]</v>
      </c>
      <c r="AD103">
        <f>[2]!obGet([2]!obCall("", AC103, "getRealizations"))</f>
        <v>1</v>
      </c>
    </row>
    <row r="104" spans="1:30" x14ac:dyDescent="0.25">
      <c r="A104">
        <v>0.05</v>
      </c>
      <c r="B104" s="12"/>
      <c r="C104" s="12">
        <v>0.03</v>
      </c>
      <c r="D104" s="12"/>
      <c r="E104" s="11">
        <v>0.05</v>
      </c>
      <c r="F104" s="12"/>
      <c r="H104">
        <v>1</v>
      </c>
      <c r="I104">
        <f>[2]!obGet([2]!obCall("",$H$99, "getTime",[2]!obMake("", "int", H104)))</f>
        <v>9.9999999999999992E-2</v>
      </c>
      <c r="L104" t="str">
        <f>[2]!obCall("underlyingModelFromNPVAndDefault"&amp;H104, $K$95, "getUnderlying",  [2]!obMake("", "int", H104), [2]!obMake("","int", 0))</f>
        <v>underlyingModelFromNPVAndDefault1 
[87394]</v>
      </c>
      <c r="M104">
        <f>[2]!obGet([2]!obCall("",L104,"getRealizations"))</f>
        <v>-2.1707241602296479E-3</v>
      </c>
      <c r="P104" t="str">
        <f>[2]!obCall("zcbondFairPrice"&amp;H104, $K$99, "getZeroCouponBond", [2]!obMake("", "double",I104), [2]!obMake("", "double", $I$203))</f>
        <v>zcbondFairPrice1 
[87948]</v>
      </c>
      <c r="Q104">
        <f>[2]!obGet([2]!obCall("", P104, "getRealizations"))</f>
        <v>0.69973968827366417</v>
      </c>
      <c r="T104" t="str">
        <f>[2]!obCall("couponBondPrice"&amp;H104,  $K$95,"getFairValue", [2]!obMake("","int",H104) )</f>
        <v>couponBondPrice1 
[87602]</v>
      </c>
      <c r="U104">
        <f>[2]!obGet([2]!obCall("",  T104,"getRealizations"))</f>
        <v>0.76971365710103057</v>
      </c>
      <c r="Y104" t="str">
        <f>[2]!obCall("intensity"&amp;H104, $D$40, "getIntensity", [2]!obMake("", "int", H104))</f>
        <v>intensity1 
[87239]</v>
      </c>
      <c r="Z104">
        <f>[2]!obGet([2]!obCall("", Y104, "getRealizations"))</f>
        <v>2.0051916209730104E-2</v>
      </c>
      <c r="AC104" t="str">
        <f>[2]!obCall("expOfIntegratedIntensity"&amp;H104, $D$40, "getExpOfIntegratedIntensity", [2]!obMake("", "int", H104))</f>
        <v>expOfIntegratedIntensity1 
[86447]</v>
      </c>
      <c r="AD104">
        <f>[2]!obGet([2]!obCall("", AC104, "getRealizations"))</f>
        <v>1.0020020013340003</v>
      </c>
    </row>
    <row r="105" spans="1:30" x14ac:dyDescent="0.25">
      <c r="A105">
        <v>0.05</v>
      </c>
      <c r="C105" s="12">
        <v>0.03</v>
      </c>
      <c r="E105" s="11">
        <v>0.01</v>
      </c>
      <c r="H105">
        <v>2</v>
      </c>
      <c r="I105">
        <f>[2]!obGet([2]!obCall("",$H$99, "getTime",[2]!obMake("", "int", H105)))</f>
        <v>0.19999999999999998</v>
      </c>
      <c r="L105" t="str">
        <f>[2]!obCall("underlyingModelFromNPVAndDefault"&amp;H105, $K$95, "getUnderlying",  [2]!obMake("", "int", H105), [2]!obMake("","int", 0))</f>
        <v>underlyingModelFromNPVAndDefault2 
[87591]</v>
      </c>
      <c r="M105">
        <f>[2]!obGet([2]!obCall("",L105,"getRealizations"))</f>
        <v>-9.1074807393306933E-3</v>
      </c>
      <c r="P105" t="str">
        <f>[2]!obCall("zcbondFairPrice"&amp;H105, $K$99, "getZeroCouponBond", [2]!obMake("", "double",I105), [2]!obMake("", "double", $I$203))</f>
        <v>zcbondFairPrice2 
[87842]</v>
      </c>
      <c r="Q105">
        <f>[2]!obGet([2]!obCall("", P105, "getRealizations"))</f>
        <v>0.73773943967480682</v>
      </c>
      <c r="T105" t="str">
        <f>[2]!obCall("couponBondPrice"&amp;H105,  $K$95,"getFairValue", [2]!obMake("","int",H105) )</f>
        <v>couponBondPrice2 
[87609]</v>
      </c>
      <c r="U105">
        <f>[2]!obGet([2]!obCall("",  T105,"getRealizations"))</f>
        <v>0.81151338364228753</v>
      </c>
      <c r="Y105" t="str">
        <f>[2]!obCall("intensity"&amp;H105, $D$40, "getIntensity", [2]!obMake("", "int", H105))</f>
        <v>intensity2 
[86259]</v>
      </c>
      <c r="Z105">
        <f>[2]!obGet([2]!obCall("", Y105, "getRealizations"))</f>
        <v>1.8504891233036079E-2</v>
      </c>
      <c r="AC105" t="str">
        <f>[2]!obCall("expOfIntegratedIntensity"&amp;H105, $D$40, "getExpOfIntegratedIntensity", [2]!obMake("", "int", H105))</f>
        <v>expOfIntegratedIntensity2 
[86427]</v>
      </c>
      <c r="AD105">
        <f>[2]!obGet([2]!obCall("", AC105, "getRealizations"))</f>
        <v>1.0040132231199177</v>
      </c>
    </row>
    <row r="106" spans="1:30" x14ac:dyDescent="0.25">
      <c r="A106">
        <v>0.05</v>
      </c>
      <c r="B106" s="12"/>
      <c r="C106" s="12">
        <v>0.03</v>
      </c>
      <c r="D106" s="12"/>
      <c r="E106" s="11">
        <v>0.05</v>
      </c>
      <c r="F106" s="12"/>
      <c r="G106" s="12"/>
      <c r="H106">
        <v>3</v>
      </c>
      <c r="I106">
        <f>[2]!obGet([2]!obCall("",$H$99, "getTime",[2]!obMake("", "int", H106)))</f>
        <v>0.3</v>
      </c>
      <c r="L106" t="str">
        <f>[2]!obCall("underlyingModelFromNPVAndDefault"&amp;H106, $K$95, "getUnderlying",  [2]!obMake("", "int", H106), [2]!obMake("","int", 0))</f>
        <v>underlyingModelFromNPVAndDefault3 
[87198]</v>
      </c>
      <c r="M106">
        <f>[2]!obGet([2]!obCall("",L106,"getRealizations"))</f>
        <v>-2.7272810417214327E-2</v>
      </c>
      <c r="P106" t="str">
        <f>[2]!obCall("zcbondFairPrice"&amp;H106, $K$99, "getZeroCouponBond", [2]!obMake("", "double",I106), [2]!obMake("", "double", $I$203))</f>
        <v>zcbondFairPrice3 
[88108]</v>
      </c>
      <c r="Q106">
        <f>[2]!obGet([2]!obCall("", P106, "getRealizations"))</f>
        <v>0.84722325941098975</v>
      </c>
      <c r="T106" t="str">
        <f>[2]!obCall("couponBondPrice"&amp;H106,  $K$95,"getFairValue", [2]!obMake("","int",H106) )</f>
        <v>couponBondPrice3 
[87570]</v>
      </c>
      <c r="U106">
        <f>[2]!obGet([2]!obCall("",  T106,"getRealizations"))</f>
        <v>0.93194558535208871</v>
      </c>
      <c r="Y106" t="str">
        <f>[2]!obCall("intensity"&amp;H106, $D$40, "getIntensity", [2]!obMake("", "int", H106))</f>
        <v>intensity3 
[87266]</v>
      </c>
      <c r="Z106">
        <f>[2]!obGet([2]!obCall("", Y106, "getRealizations"))</f>
        <v>1.5351635032580559E-2</v>
      </c>
      <c r="AC106" t="str">
        <f>[2]!obCall("expOfIntegratedIntensity"&amp;H106, $D$40, "getExpOfIntegratedIntensity", [2]!obMake("", "int", H106))</f>
        <v>expOfIntegratedIntensity3 
[87269]</v>
      </c>
      <c r="AD106">
        <f>[2]!obGet([2]!obCall("", AC106, "getRealizations"))</f>
        <v>1.005872858756049</v>
      </c>
    </row>
    <row r="107" spans="1:30" x14ac:dyDescent="0.25">
      <c r="A107">
        <v>0.05</v>
      </c>
      <c r="B107" s="21"/>
      <c r="C107" s="12">
        <v>0.03</v>
      </c>
      <c r="D107" s="12"/>
      <c r="E107" s="11">
        <v>0.01</v>
      </c>
      <c r="F107" s="12"/>
      <c r="G107" s="12"/>
      <c r="H107">
        <v>4</v>
      </c>
      <c r="I107">
        <f>[2]!obGet([2]!obCall("",$H$99, "getTime",[2]!obMake("", "int", H107)))</f>
        <v>0.39999999999999997</v>
      </c>
      <c r="L107" t="str">
        <f>[2]!obCall("underlyingModelFromNPVAndDefault"&amp;H107, $K$95, "getUnderlying",  [2]!obMake("", "int", H107), [2]!obMake("","int", 0))</f>
        <v>underlyingModelFromNPVAndDefault4 
[86667]</v>
      </c>
      <c r="M107">
        <f>[2]!obGet([2]!obCall("",L107,"getRealizations"))</f>
        <v>-2.3690799458546439E-2</v>
      </c>
      <c r="P107" t="str">
        <f>[2]!obCall("zcbondFairPrice"&amp;H107, $K$99, "getZeroCouponBond", [2]!obMake("", "double",I107), [2]!obMake("", "double", $I$203))</f>
        <v>zcbondFairPrice4 
[87830]</v>
      </c>
      <c r="Q107">
        <f>[2]!obGet([2]!obCall("", P107, "getRealizations"))</f>
        <v>0.8224805635645922</v>
      </c>
      <c r="T107" t="str">
        <f>[2]!obCall("couponBondPrice"&amp;H107,  $K$95,"getFairValue", [2]!obMake("","int",H107) )</f>
        <v>couponBondPrice4 
[86786]</v>
      </c>
      <c r="U107">
        <f>[2]!obGet([2]!obCall("",  T107,"getRealizations"))</f>
        <v>0.90472861992105147</v>
      </c>
      <c r="Y107" t="str">
        <f>[2]!obCall("intensity"&amp;H107, $D$40, "getIntensity", [2]!obMake("", "int", H107))</f>
        <v>intensity4 
[87299]</v>
      </c>
      <c r="Z107">
        <f>[2]!obGet([2]!obCall("", Y107, "getRealizations"))</f>
        <v>1.5773992745607365E-2</v>
      </c>
      <c r="AC107" t="str">
        <f>[2]!obCall("expOfIntegratedIntensity"&amp;H107, $D$40, "getExpOfIntegratedIntensity", [2]!obMake("", "int", H107))</f>
        <v>expOfIntegratedIntensity4 
[87200]</v>
      </c>
      <c r="AD107">
        <f>[2]!obGet([2]!obCall("", AC107, "getRealizations"))</f>
        <v>1.00741822394835</v>
      </c>
    </row>
    <row r="108" spans="1:30" x14ac:dyDescent="0.25">
      <c r="A108">
        <v>0.05</v>
      </c>
      <c r="B108" s="21"/>
      <c r="C108" s="12">
        <v>0.03</v>
      </c>
      <c r="D108" s="12"/>
      <c r="E108" s="12"/>
      <c r="F108" s="12"/>
      <c r="G108" s="12"/>
      <c r="H108">
        <v>5</v>
      </c>
      <c r="I108">
        <f>[2]!obGet([2]!obCall("",$H$99, "getTime",[2]!obMake("", "int", H108)))</f>
        <v>0.5</v>
      </c>
      <c r="L108" t="str">
        <f>[2]!obCall("underlyingModelFromNPVAndDefault"&amp;H108, $K$95, "getUnderlying",  [2]!obMake("", "int", H108), [2]!obMake("","int", 0))</f>
        <v>underlyingModelFromNPVAndDefault5 
[87415]</v>
      </c>
      <c r="M108">
        <f>[2]!obGet([2]!obCall("",L108,"getRealizations"))</f>
        <v>-1.7840924624383643E-2</v>
      </c>
      <c r="P108" t="str">
        <f>[2]!obCall("zcbondFairPrice"&amp;H108, $K$99, "getZeroCouponBond", [2]!obMake("", "double",I108), [2]!obMake("", "double", $I$203))</f>
        <v>zcbondFairPrice5 
[88081]</v>
      </c>
      <c r="Q108">
        <f>[2]!obGet([2]!obCall("", P108, "getRealizations"))</f>
        <v>0.78525866709533265</v>
      </c>
      <c r="T108" t="str">
        <f>[2]!obCall("couponBondPrice"&amp;H108,  $K$95,"getFairValue", [2]!obMake("","int",H108) )</f>
        <v>couponBondPrice5 
[86723]</v>
      </c>
      <c r="U108">
        <f>[2]!obGet([2]!obCall("",  T108,"getRealizations"))</f>
        <v>0.86378453380486597</v>
      </c>
      <c r="Y108" t="str">
        <f>[2]!obCall("intensity"&amp;H108, $D$40, "getIntensity", [2]!obMake("", "int", H108))</f>
        <v>intensity5 
[86409]</v>
      </c>
      <c r="Z108">
        <f>[2]!obGet([2]!obCall("", Y108, "getRealizations"))</f>
        <v>1.5953288655724911E-2</v>
      </c>
      <c r="AC108" t="str">
        <f>[2]!obCall("expOfIntegratedIntensity"&amp;H108, $D$40, "getExpOfIntegratedIntensity", [2]!obMake("", "int", H108))</f>
        <v>expOfIntegratedIntensity5 
[86277]</v>
      </c>
      <c r="AD108">
        <f>[2]!obGet([2]!obCall("", AC108, "getRealizations"))</f>
        <v>1.0090085787064478</v>
      </c>
    </row>
    <row r="109" spans="1:30" x14ac:dyDescent="0.25">
      <c r="A109">
        <v>0.05</v>
      </c>
      <c r="B109" s="21"/>
      <c r="C109" s="12">
        <v>0.03</v>
      </c>
      <c r="D109" s="12"/>
      <c r="E109" s="12"/>
      <c r="F109" s="12"/>
      <c r="G109" s="12"/>
      <c r="H109">
        <v>6</v>
      </c>
      <c r="I109">
        <f>[2]!obGet([2]!obCall("",$H$99, "getTime",[2]!obMake("", "int", H109)))</f>
        <v>0.6</v>
      </c>
      <c r="L109" t="str">
        <f>[2]!obCall("underlyingModelFromNPVAndDefault"&amp;H109, $K$95, "getUnderlying",  [2]!obMake("", "int", H109), [2]!obMake("","int", 0))</f>
        <v>underlyingModelFromNPVAndDefault6 
[86535]</v>
      </c>
      <c r="M109">
        <f>[2]!obGet([2]!obCall("",L109,"getRealizations"))</f>
        <v>-2.793900319193262E-2</v>
      </c>
      <c r="P109" t="str">
        <f>[2]!obCall("zcbondFairPrice"&amp;H109, $K$99, "getZeroCouponBond", [2]!obMake("", "double",I109), [2]!obMake("", "double", $I$203))</f>
        <v>zcbondFairPrice6 
[87812]</v>
      </c>
      <c r="Q109">
        <f>[2]!obGet([2]!obCall("", P109, "getRealizations"))</f>
        <v>0.84564104508346127</v>
      </c>
      <c r="T109" t="str">
        <f>[2]!obCall("couponBondPrice"&amp;H109,  $K$95,"getFairValue", [2]!obMake("","int",H109) )</f>
        <v>couponBondPrice6 
[87573]</v>
      </c>
      <c r="U109">
        <f>[2]!obGet([2]!obCall("",  T109,"getRealizations"))</f>
        <v>0.93020514959180745</v>
      </c>
      <c r="Y109" t="str">
        <f>[2]!obCall("intensity"&amp;H109, $D$40, "getIntensity", [2]!obMake("", "int", H109))</f>
        <v>intensity6 
[87323]</v>
      </c>
      <c r="Z109">
        <f>[2]!obGet([2]!obCall("", Y109, "getRealizations"))</f>
        <v>1.4129458193242654E-2</v>
      </c>
      <c r="AC109" t="str">
        <f>[2]!obCall("expOfIntegratedIntensity"&amp;H109, $D$40, "getExpOfIntegratedIntensity", [2]!obMake("", "int", H109))</f>
        <v>expOfIntegratedIntensity6 
[86378]</v>
      </c>
      <c r="AD109">
        <f>[2]!obGet([2]!obCall("", AC109, "getRealizations"))</f>
        <v>1.0106195639015874</v>
      </c>
    </row>
    <row r="110" spans="1:30" x14ac:dyDescent="0.25">
      <c r="A110">
        <v>0.05</v>
      </c>
      <c r="B110" s="12"/>
      <c r="C110" s="12">
        <v>0.03</v>
      </c>
      <c r="D110" s="19"/>
      <c r="E110" s="12"/>
      <c r="F110" s="12"/>
      <c r="G110" s="12"/>
      <c r="H110">
        <v>7</v>
      </c>
      <c r="I110">
        <f>[2]!obGet([2]!obCall("",$H$99, "getTime",[2]!obMake("", "int", H110)))</f>
        <v>0.7</v>
      </c>
      <c r="L110" t="str">
        <f>[2]!obCall("underlyingModelFromNPVAndDefault"&amp;H110, $K$95, "getUnderlying",  [2]!obMake("", "int", H110), [2]!obMake("","int", 0))</f>
        <v>underlyingModelFromNPVAndDefault7 
[86772]</v>
      </c>
      <c r="M110">
        <f>[2]!obGet([2]!obCall("",L110,"getRealizations"))</f>
        <v>-2.2898123891775014E-2</v>
      </c>
      <c r="P110" t="str">
        <f>[2]!obCall("zcbondFairPrice"&amp;H110, $K$99, "getZeroCouponBond", [2]!obMake("", "double",I110), [2]!obMake("", "double", $I$203))</f>
        <v>zcbondFairPrice7 
[87941]</v>
      </c>
      <c r="Q110">
        <f>[2]!obGet([2]!obCall("", P110, "getRealizations"))</f>
        <v>0.81269525127338471</v>
      </c>
      <c r="T110" t="str">
        <f>[2]!obCall("couponBondPrice"&amp;H110,  $K$95,"getFairValue", [2]!obMake("","int",H110) )</f>
        <v>couponBondPrice7 
[86759]</v>
      </c>
      <c r="U110">
        <f>[2]!obGet([2]!obCall("",  T110,"getRealizations"))</f>
        <v>0.89396477640072325</v>
      </c>
      <c r="Y110" t="str">
        <f>[2]!obCall("intensity"&amp;H110, $D$40, "getIntensity", [2]!obMake("", "int", H110))</f>
        <v>intensity7 
[86411]</v>
      </c>
      <c r="Z110">
        <f>[2]!obGet([2]!obCall("", Y110, "getRealizations"))</f>
        <v>1.4288706543940493E-2</v>
      </c>
      <c r="AC110" t="str">
        <f>[2]!obCall("expOfIntegratedIntensity"&amp;H110, $D$40, "getExpOfIntegratedIntensity", [2]!obMake("", "int", H110))</f>
        <v>expOfIntegratedIntensity7 
[87203]</v>
      </c>
      <c r="AD110">
        <f>[2]!obGet([2]!obCall("", AC110, "getRealizations"))</f>
        <v>1.0120485238731052</v>
      </c>
    </row>
    <row r="111" spans="1:30" x14ac:dyDescent="0.25">
      <c r="A111">
        <v>0.05</v>
      </c>
      <c r="B111" s="12"/>
      <c r="C111" s="12">
        <v>0.03</v>
      </c>
      <c r="D111" s="12"/>
      <c r="E111" s="12"/>
      <c r="F111" s="12"/>
      <c r="G111" s="12"/>
      <c r="H111">
        <v>8</v>
      </c>
      <c r="I111">
        <f>[2]!obGet([2]!obCall("",$H$99, "getTime",[2]!obMake("", "int", H111)))</f>
        <v>0.79999999999999993</v>
      </c>
      <c r="L111" t="str">
        <f>[2]!obCall("underlyingModelFromNPVAndDefault"&amp;H111, $K$95, "getUnderlying",  [2]!obMake("", "int", H111), [2]!obMake("","int", 0))</f>
        <v>underlyingModelFromNPVAndDefault8 
[87012]</v>
      </c>
      <c r="M111">
        <f>[2]!obGet([2]!obCall("",L111,"getRealizations"))</f>
        <v>-3.2759981093274174E-2</v>
      </c>
      <c r="P111" t="str">
        <f>[2]!obCall("zcbondFairPrice"&amp;H111, $K$99, "getZeroCouponBond", [2]!obMake("", "double",I111), [2]!obMake("", "double", $I$203))</f>
        <v>zcbondFairPrice8 
[88045]</v>
      </c>
      <c r="Q111">
        <f>[2]!obGet([2]!obCall("", P111, "getRealizations"))</f>
        <v>0.87234518904332692</v>
      </c>
      <c r="T111" t="str">
        <f>[2]!obCall("couponBondPrice"&amp;H111,  $K$95,"getFairValue", [2]!obMake("","int",H111) )</f>
        <v>couponBondPrice8 
[86922]</v>
      </c>
      <c r="U111">
        <f>[2]!obGet([2]!obCall("",  T111,"getRealizations"))</f>
        <v>0.95957970794765957</v>
      </c>
      <c r="Y111" t="str">
        <f>[2]!obCall("intensity"&amp;H111, $D$40, "getIntensity", [2]!obMake("", "int", H111))</f>
        <v>intensity8 
[86318]</v>
      </c>
      <c r="Z111">
        <f>[2]!obGet([2]!obCall("", Y111, "getRealizations"))</f>
        <v>1.2661072399858732E-2</v>
      </c>
      <c r="AC111" t="str">
        <f>[2]!obCall("expOfIntegratedIntensity"&amp;H111, $D$40, "getExpOfIntegratedIntensity", [2]!obMake("", "int", H111))</f>
        <v>expOfIntegratedIntensity8 
[86449]</v>
      </c>
      <c r="AD111">
        <f>[2]!obGet([2]!obCall("", AC111, "getRealizations"))</f>
        <v>1.0134956439371747</v>
      </c>
    </row>
    <row r="112" spans="1:30" x14ac:dyDescent="0.25">
      <c r="A112">
        <v>0.05</v>
      </c>
      <c r="B112" s="12"/>
      <c r="C112" s="12">
        <v>0.03</v>
      </c>
      <c r="D112" s="12"/>
      <c r="E112" s="12"/>
      <c r="F112" s="12"/>
      <c r="G112" s="12"/>
      <c r="H112">
        <v>9</v>
      </c>
      <c r="I112">
        <f>[2]!obGet([2]!obCall("",$H$99, "getTime",[2]!obMake("", "int", H112)))</f>
        <v>0.9</v>
      </c>
      <c r="L112" t="str">
        <f>[2]!obCall("underlyingModelFromNPVAndDefault"&amp;H112, $K$95, "getUnderlying",  [2]!obMake("", "int", H112), [2]!obMake("","int", 0))</f>
        <v>underlyingModelFromNPVAndDefault9 
[87430]</v>
      </c>
      <c r="M112">
        <f>[2]!obGet([2]!obCall("",L112,"getRealizations"))</f>
        <v>-4.1765226529029961E-2</v>
      </c>
      <c r="P112" t="str">
        <f>[2]!obCall("zcbondFairPrice"&amp;H112, $K$99, "getZeroCouponBond", [2]!obMake("", "double",I112), [2]!obMake("", "double", $I$203))</f>
        <v>zcbondFairPrice9 
[88010]</v>
      </c>
      <c r="Q112">
        <f>[2]!obGet([2]!obCall("", P112, "getRealizations"))</f>
        <v>0.92940142009404447</v>
      </c>
      <c r="T112" t="str">
        <f>[2]!obCall("couponBondPrice"&amp;H112,  $K$95,"getFairValue", [2]!obMake("","int",H112) )</f>
        <v>couponBondPrice9 
[87587]</v>
      </c>
      <c r="U112">
        <f>[2]!obGet([2]!obCall("",  T112,"getRealizations"))</f>
        <v>1.0223415621034488</v>
      </c>
      <c r="Y112" t="str">
        <f>[2]!obCall("intensity"&amp;H112, $D$40, "getIntensity", [2]!obMake("", "int", H112))</f>
        <v>intensity9 
[86568]</v>
      </c>
      <c r="Z112">
        <f>[2]!obGet([2]!obCall("", Y112, "getRealizations"))</f>
        <v>1.1563938390259295E-2</v>
      </c>
      <c r="AC112" t="str">
        <f>[2]!obCall("expOfIntegratedIntensity"&amp;H112, $D$40, "getExpOfIntegratedIntensity", [2]!obMake("", "int", H112))</f>
        <v>expOfIntegratedIntensity9 
[87338]</v>
      </c>
      <c r="AD112">
        <f>[2]!obGet([2]!obCall("", AC112, "getRealizations"))</f>
        <v>1.0147796507833149</v>
      </c>
    </row>
    <row r="113" spans="1:30" x14ac:dyDescent="0.25">
      <c r="A113">
        <v>0.05</v>
      </c>
      <c r="C113" s="12">
        <v>0.03</v>
      </c>
      <c r="H113">
        <v>10</v>
      </c>
      <c r="I113">
        <f>[2]!obGet([2]!obCall("",$H$99, "getTime",[2]!obMake("", "int", H113)))</f>
        <v>1</v>
      </c>
      <c r="L113" t="str">
        <f>[2]!obCall("underlyingModelFromNPVAndDefault"&amp;H113, $K$95, "getUnderlying",  [2]!obMake("", "int", H113), [2]!obMake("","int", 0))</f>
        <v>underlyingModelFromNPVAndDefault10 
[86769]</v>
      </c>
      <c r="M113">
        <f>[2]!obGet([2]!obCall("",L113,"getRealizations"))</f>
        <v>-3.4611564509967774E-2</v>
      </c>
      <c r="P113" t="str">
        <f>[2]!obCall("zcbondFairPrice"&amp;H113, $K$99, "getZeroCouponBond", [2]!obMake("", "double",I113), [2]!obMake("", "double", $I$203))</f>
        <v>zcbondFairPrice10 
[88048]</v>
      </c>
      <c r="Q113">
        <f>[2]!obGet([2]!obCall("", P113, "getRealizations"))</f>
        <v>0.87978281495877952</v>
      </c>
      <c r="T113" t="str">
        <f>[2]!obCall("couponBondPrice"&amp;H113,  $K$95,"getFairValue", [2]!obMake("","int",H113) )</f>
        <v>couponBondPrice10 
[86757]</v>
      </c>
      <c r="U113">
        <f>[2]!obGet([2]!obCall("",  T113,"getRealizations"))</f>
        <v>0.96776109645465747</v>
      </c>
      <c r="Y113" t="str">
        <f>[2]!obCall("intensity"&amp;H113, $D$40, "getIntensity", [2]!obMake("", "int", H113))</f>
        <v>intensity10 
[86429]</v>
      </c>
      <c r="Z113">
        <f>[2]!obGet([2]!obCall("", Y113, "getRealizations"))</f>
        <v>1.2642114141180839E-2</v>
      </c>
      <c r="AC113" t="str">
        <f>[2]!obCall("expOfIntegratedIntensity"&amp;H113, $D$40, "getExpOfIntegratedIntensity", [2]!obMake("", "int", H113))</f>
        <v>expOfIntegratedIntensity10 
[86294]</v>
      </c>
      <c r="AD113">
        <f>[2]!obGet([2]!obCall("", AC113, "getRealizations"))</f>
        <v>1.0159538144864404</v>
      </c>
    </row>
    <row r="114" spans="1:30" x14ac:dyDescent="0.25">
      <c r="A114">
        <v>0.05</v>
      </c>
      <c r="C114" s="12">
        <v>0.03</v>
      </c>
      <c r="H114">
        <v>11</v>
      </c>
      <c r="I114">
        <f>[2]!obGet([2]!obCall("",$H$99, "getTime",[2]!obMake("", "int", H114)))</f>
        <v>1.0999999999999999</v>
      </c>
      <c r="L114" t="str">
        <f>[2]!obCall("underlyingModelFromNPVAndDefault"&amp;H114, $K$95, "getUnderlying",  [2]!obMake("", "int", H114), [2]!obMake("","int", 0))</f>
        <v>underlyingModelFromNPVAndDefault11 
[87540]</v>
      </c>
      <c r="M114">
        <f>[2]!obGet([2]!obCall("",L114,"getRealizations"))</f>
        <v>-3.2609224473573235E-2</v>
      </c>
      <c r="P114" t="str">
        <f>[2]!obCall("zcbondFairPrice"&amp;H114, $K$99, "getZeroCouponBond", [2]!obMake("", "double",I114), [2]!obMake("", "double", $I$203))</f>
        <v>zcbondFairPrice11 
[87905]</v>
      </c>
      <c r="Q114">
        <f>[2]!obGet([2]!obCall("", P114, "getRealizations"))</f>
        <v>0.8676345212277764</v>
      </c>
      <c r="T114" t="str">
        <f>[2]!obCall("couponBondPrice"&amp;H114,  $K$95,"getFairValue", [2]!obMake("","int",H114) )</f>
        <v>couponBondPrice11 
[86784]</v>
      </c>
      <c r="U114">
        <f>[2]!obGet([2]!obCall("",  T114,"getRealizations"))</f>
        <v>0.9543979733505541</v>
      </c>
      <c r="Y114" t="str">
        <f>[2]!obCall("intensity"&amp;H114, $D$40, "getIntensity", [2]!obMake("", "int", H114))</f>
        <v>intensity11 
[86596]</v>
      </c>
      <c r="Z114">
        <f>[2]!obGet([2]!obCall("", Y114, "getRealizations"))</f>
        <v>1.3603821162112398E-2</v>
      </c>
      <c r="AC114" t="str">
        <f>[2]!obCall("expOfIntegratedIntensity"&amp;H114, $D$40, "getExpOfIntegratedIntensity", [2]!obMake("", "int", H114))</f>
        <v>expOfIntegratedIntensity11 
[86634]</v>
      </c>
      <c r="AD114">
        <f>[2]!obGet([2]!obCall("", AC114, "getRealizations"))</f>
        <v>1.017239007101348</v>
      </c>
    </row>
    <row r="115" spans="1:30" x14ac:dyDescent="0.25">
      <c r="A115">
        <v>0.05</v>
      </c>
      <c r="C115" s="12">
        <v>0.03</v>
      </c>
      <c r="H115">
        <v>12</v>
      </c>
      <c r="I115">
        <f>[2]!obGet([2]!obCall("",$H$99, "getTime",[2]!obMake("", "int", H115)))</f>
        <v>1.2</v>
      </c>
      <c r="L115" t="str">
        <f>[2]!obCall("underlyingModelFromNPVAndDefault"&amp;H115, $K$95, "getUnderlying",  [2]!obMake("", "int", H115), [2]!obMake("","int", 0))</f>
        <v>underlyingModelFromNPVAndDefault12 
[86839]</v>
      </c>
      <c r="M115">
        <f>[2]!obGet([2]!obCall("",L115,"getRealizations"))</f>
        <v>-3.0603532499762526E-2</v>
      </c>
      <c r="P115" t="str">
        <f>[2]!obCall("zcbondFairPrice"&amp;H115, $K$99, "getZeroCouponBond", [2]!obMake("", "double",I115), [2]!obMake("", "double", $I$203))</f>
        <v>zcbondFairPrice12 
[87878]</v>
      </c>
      <c r="Q115">
        <f>[2]!obGet([2]!obCall("", P115, "getRealizations"))</f>
        <v>0.85586629975939765</v>
      </c>
      <c r="T115" t="str">
        <f>[2]!obCall("couponBondPrice"&amp;H115,  $K$95,"getFairValue", [2]!obMake("","int",H115) )</f>
        <v>couponBondPrice12 
[87104]</v>
      </c>
      <c r="U115">
        <f>[2]!obGet([2]!obCall("",  T115,"getRealizations"))</f>
        <v>0.94145292973533745</v>
      </c>
      <c r="Y115" t="str">
        <f>[2]!obCall("intensity"&amp;H115, $D$40, "getIntensity", [2]!obMake("", "int", H115))</f>
        <v>intensity12 
[86275]</v>
      </c>
      <c r="Z115">
        <f>[2]!obGet([2]!obCall("", Y115, "getRealizations"))</f>
        <v>1.3389849102037102E-2</v>
      </c>
      <c r="AC115" t="str">
        <f>[2]!obCall("expOfIntegratedIntensity"&amp;H115, $D$40, "getExpOfIntegratedIntensity", [2]!obMake("", "int", H115))</f>
        <v>expOfIntegratedIntensity12 
[86660]</v>
      </c>
      <c r="AD115">
        <f>[2]!obGet([2]!obCall("", AC115, "getRealizations"))</f>
        <v>1.0186237825528406</v>
      </c>
    </row>
    <row r="116" spans="1:30" x14ac:dyDescent="0.25">
      <c r="A116">
        <v>0.05</v>
      </c>
      <c r="C116" s="12">
        <v>0.03</v>
      </c>
      <c r="H116">
        <v>13</v>
      </c>
      <c r="I116">
        <f>[2]!obGet([2]!obCall("",$H$99, "getTime",[2]!obMake("", "int", H116)))</f>
        <v>1.3</v>
      </c>
      <c r="L116" t="str">
        <f>[2]!obCall("underlyingModelFromNPVAndDefault"&amp;H116, $K$95, "getUnderlying",  [2]!obMake("", "int", H116), [2]!obMake("","int", 0))</f>
        <v>underlyingModelFromNPVAndDefault13 
[86501]</v>
      </c>
      <c r="M116">
        <f>[2]!obGet([2]!obCall("",L116,"getRealizations"))</f>
        <v>-2.3600804759179032E-2</v>
      </c>
      <c r="P116" t="str">
        <f>[2]!obCall("zcbondFairPrice"&amp;H116, $K$99, "getZeroCouponBond", [2]!obMake("", "double",I116), [2]!obMake("", "double", $I$203))</f>
        <v>zcbondFairPrice13 
[87774]</v>
      </c>
      <c r="Q116">
        <f>[2]!obGet([2]!obCall("", P116, "getRealizations"))</f>
        <v>0.81523814870685329</v>
      </c>
      <c r="T116" t="str">
        <f>[2]!obCall("couponBondPrice"&amp;H116,  $K$95,"getFairValue", [2]!obMake("","int",H116) )</f>
        <v>couponBondPrice13 
[87567]</v>
      </c>
      <c r="U116">
        <f>[2]!obGet([2]!obCall("",  T116,"getRealizations"))</f>
        <v>0.89676196357753857</v>
      </c>
      <c r="Y116" t="str">
        <f>[2]!obCall("intensity"&amp;H116, $D$40, "getIntensity", [2]!obMake("", "int", H116))</f>
        <v>intensity13 
[86614]</v>
      </c>
      <c r="Z116">
        <f>[2]!obGet([2]!obCall("", Y116, "getRealizations"))</f>
        <v>1.4494599005757973E-2</v>
      </c>
      <c r="AC116" t="str">
        <f>[2]!obCall("expOfIntegratedIntensity"&amp;H116, $D$40, "getExpOfIntegratedIntensity", [2]!obMake("", "int", H116))</f>
        <v>expOfIntegratedIntensity13 
[86235]</v>
      </c>
      <c r="AD116">
        <f>[2]!obGet([2]!obCall("", AC116, "getRealizations"))</f>
        <v>1.0199886179699522</v>
      </c>
    </row>
    <row r="117" spans="1:30" x14ac:dyDescent="0.25">
      <c r="A117">
        <v>0.05</v>
      </c>
      <c r="C117" s="12">
        <v>0.03</v>
      </c>
      <c r="H117">
        <v>14</v>
      </c>
      <c r="I117">
        <f>[2]!obGet([2]!obCall("",$H$99, "getTime",[2]!obMake("", "int", H117)))</f>
        <v>1.4</v>
      </c>
      <c r="L117" t="str">
        <f>[2]!obCall("underlyingModelFromNPVAndDefault"&amp;H117, $K$95, "getUnderlying",  [2]!obMake("", "int", H117), [2]!obMake("","int", 0))</f>
        <v>underlyingModelFromNPVAndDefault14 
[86496]</v>
      </c>
      <c r="M117">
        <f>[2]!obGet([2]!obCall("",L117,"getRealizations"))</f>
        <v>-1.8692483022166469E-2</v>
      </c>
      <c r="P117" t="str">
        <f>[2]!obCall("zcbondFairPrice"&amp;H117, $K$99, "getZeroCouponBond", [2]!obMake("", "double",I117), [2]!obMake("", "double", $I$203))</f>
        <v>zcbondFairPrice14 
[87963]</v>
      </c>
      <c r="Q117">
        <f>[2]!obGet([2]!obCall("", P117, "getRealizations"))</f>
        <v>0.78872067383987332</v>
      </c>
      <c r="T117" t="str">
        <f>[2]!obCall("couponBondPrice"&amp;H117,  $K$95,"getFairValue", [2]!obMake("","int",H117) )</f>
        <v>couponBondPrice14 
[86782]</v>
      </c>
      <c r="U117">
        <f>[2]!obGet([2]!obCall("",  T117,"getRealizations"))</f>
        <v>0.86759274122386065</v>
      </c>
      <c r="Y117" t="str">
        <f>[2]!obCall("intensity"&amp;H117, $D$40, "getIntensity", [2]!obMake("", "int", H117))</f>
        <v>intensity14 
[87296]</v>
      </c>
      <c r="Z117">
        <f>[2]!obGet([2]!obCall("", Y117, "getRealizations"))</f>
        <v>1.4738002441207492E-2</v>
      </c>
      <c r="AC117" t="str">
        <f>[2]!obCall("expOfIntegratedIntensity"&amp;H117, $D$40, "getExpOfIntegratedIntensity", [2]!obMake("", "int", H117))</f>
        <v>expOfIntegratedIntensity14 
[86594]</v>
      </c>
      <c r="AD117">
        <f>[2]!obGet([2]!obCall("", AC117, "getRealizations"))</f>
        <v>1.0214681225529978</v>
      </c>
    </row>
    <row r="118" spans="1:30" x14ac:dyDescent="0.25">
      <c r="A118">
        <v>0.05</v>
      </c>
      <c r="C118" s="12">
        <v>0.03</v>
      </c>
      <c r="H118">
        <v>15</v>
      </c>
      <c r="I118">
        <f>[2]!obGet([2]!obCall("",$H$99, "getTime",[2]!obMake("", "int", H118)))</f>
        <v>1.5</v>
      </c>
      <c r="L118" t="str">
        <f>[2]!obCall("underlyingModelFromNPVAndDefault"&amp;H118, $K$95, "getUnderlying",  [2]!obMake("", "int", H118), [2]!obMake("","int", 0))</f>
        <v>underlyingModelFromNPVAndDefault15 
[86925]</v>
      </c>
      <c r="M118">
        <f>[2]!obGet([2]!obCall("",L118,"getRealizations"))</f>
        <v>-1.5246732391521682E-2</v>
      </c>
      <c r="P118" t="str">
        <f>[2]!obCall("zcbondFairPrice"&amp;H118, $K$99, "getZeroCouponBond", [2]!obMake("", "double",I118), [2]!obMake("", "double", $I$203))</f>
        <v>zcbondFairPrice15 
[87752]</v>
      </c>
      <c r="Q118">
        <f>[2]!obGet([2]!obCall("", P118, "getRealizations"))</f>
        <v>0.77134261806889082</v>
      </c>
      <c r="T118" t="str">
        <f>[2]!obCall("couponBondPrice"&amp;H118,  $K$95,"getFairValue", [2]!obMake("","int",H118) )</f>
        <v>couponBondPrice15 
[86841]</v>
      </c>
      <c r="U118">
        <f>[2]!obGet([2]!obCall("",  T118,"getRealizations"))</f>
        <v>0.84847687987577991</v>
      </c>
      <c r="Y118" t="str">
        <f>[2]!obCall("intensity"&amp;H118, $D$40, "getIntensity", [2]!obMake("", "int", H118))</f>
        <v>intensity15 
[86322]</v>
      </c>
      <c r="Z118">
        <f>[2]!obGet([2]!obCall("", Y118, "getRealizations"))</f>
        <v>1.5752185060769551E-2</v>
      </c>
      <c r="AC118" t="str">
        <f>[2]!obCall("expOfIntegratedIntensity"&amp;H118, $D$40, "getExpOfIntegratedIntensity", [2]!obMake("", "int", H118))</f>
        <v>expOfIntegratedIntensity15 
[86658]</v>
      </c>
      <c r="AD118">
        <f>[2]!obGet([2]!obCall("", AC118, "getRealizations"))</f>
        <v>1.0229746724254665</v>
      </c>
    </row>
    <row r="119" spans="1:30" x14ac:dyDescent="0.25">
      <c r="A119">
        <v>0.05</v>
      </c>
      <c r="C119" s="12">
        <v>0.03</v>
      </c>
      <c r="H119">
        <v>16</v>
      </c>
      <c r="I119">
        <f>[2]!obGet([2]!obCall("",$H$99, "getTime",[2]!obMake("", "int", H119)))</f>
        <v>1.5999999999999999</v>
      </c>
      <c r="L119" t="str">
        <f>[2]!obCall("underlyingModelFromNPVAndDefault"&amp;H119, $K$95, "getUnderlying",  [2]!obMake("", "int", H119), [2]!obMake("","int", 0))</f>
        <v>underlyingModelFromNPVAndDefault16 
[87411]</v>
      </c>
      <c r="M119">
        <f>[2]!obGet([2]!obCall("",L119,"getRealizations"))</f>
        <v>-1.514334363067318E-2</v>
      </c>
      <c r="P119" t="str">
        <f>[2]!obCall("zcbondFairPrice"&amp;H119, $K$99, "getZeroCouponBond", [2]!obMake("", "double",I119), [2]!obMake("", "double", $I$203))</f>
        <v>zcbondFairPrice16 
[88041]</v>
      </c>
      <c r="Q119">
        <f>[2]!obGet([2]!obCall("", P119, "getRealizations"))</f>
        <v>0.77076416797175162</v>
      </c>
      <c r="T119" t="str">
        <f>[2]!obCall("couponBondPrice"&amp;H119,  $K$95,"getFairValue", [2]!obMake("","int",H119) )</f>
        <v>couponBondPrice16 
[87426]</v>
      </c>
      <c r="U119">
        <f>[2]!obGet([2]!obCall("",  T119,"getRealizations"))</f>
        <v>0.84784058476892676</v>
      </c>
      <c r="Y119" t="str">
        <f>[2]!obCall("intensity"&amp;H119, $D$40, "getIntensity", [2]!obMake("", "int", H119))</f>
        <v>intensity16 
[87206]</v>
      </c>
      <c r="Z119">
        <f>[2]!obGet([2]!obCall("", Y119, "getRealizations"))</f>
        <v>1.5888969402262365E-2</v>
      </c>
      <c r="AC119" t="str">
        <f>[2]!obCall("expOfIntegratedIntensity"&amp;H119, $D$40, "getExpOfIntegratedIntensity", [2]!obMake("", "int", H119))</f>
        <v>expOfIntegratedIntensity16 
[86560]</v>
      </c>
      <c r="AD119">
        <f>[2]!obGet([2]!obCall("", AC119, "getRealizations"))</f>
        <v>1.0245873508877348</v>
      </c>
    </row>
    <row r="120" spans="1:30" x14ac:dyDescent="0.25">
      <c r="A120">
        <v>0.05</v>
      </c>
      <c r="C120" s="12">
        <v>0.03</v>
      </c>
      <c r="H120">
        <v>17</v>
      </c>
      <c r="I120">
        <f>[2]!obGet([2]!obCall("",$H$99, "getTime",[2]!obMake("", "int", H120)))</f>
        <v>1.7</v>
      </c>
      <c r="L120" t="str">
        <f>[2]!obCall("underlyingModelFromNPVAndDefault"&amp;H120, $K$95, "getUnderlying",  [2]!obMake("", "int", H120), [2]!obMake("","int", 0))</f>
        <v>underlyingModelFromNPVAndDefault17 
[87606]</v>
      </c>
      <c r="M120">
        <f>[2]!obGet([2]!obCall("",L120,"getRealizations"))</f>
        <v>-2.6150597647034046E-2</v>
      </c>
      <c r="P120" t="str">
        <f>[2]!obCall("zcbondFairPrice"&amp;H120, $K$99, "getZeroCouponBond", [2]!obMake("", "double",I120), [2]!obMake("", "double", $I$203))</f>
        <v>zcbondFairPrice17 
[87860]</v>
      </c>
      <c r="Q120">
        <f>[2]!obGet([2]!obCall("", P120, "getRealizations"))</f>
        <v>0.83061135049142087</v>
      </c>
      <c r="T120" t="str">
        <f>[2]!obCall("couponBondPrice"&amp;H120,  $K$95,"getFairValue", [2]!obMake("","int",H120) )</f>
        <v>couponBondPrice17 
[87397]</v>
      </c>
      <c r="U120">
        <f>[2]!obGet([2]!obCall("",  T120,"getRealizations"))</f>
        <v>0.91367248554056291</v>
      </c>
      <c r="Y120" t="str">
        <f>[2]!obCall("intensity"&amp;H120, $D$40, "getIntensity", [2]!obMake("", "int", H120))</f>
        <v>intensity17 
[86257]</v>
      </c>
      <c r="Z120">
        <f>[2]!obGet([2]!obCall("", Y120, "getRealizations"))</f>
        <v>1.3995269914379787E-2</v>
      </c>
      <c r="AC120" t="str">
        <f>[2]!obCall("expOfIntegratedIntensity"&amp;H120, $D$40, "getExpOfIntegratedIntensity", [2]!obMake("", "int", H120))</f>
        <v>expOfIntegratedIntensity17 
[86636]</v>
      </c>
      <c r="AD120">
        <f>[2]!obGet([2]!obCall("", AC120, "getRealizations"))</f>
        <v>1.0262166086130944</v>
      </c>
    </row>
    <row r="121" spans="1:30" x14ac:dyDescent="0.25">
      <c r="A121">
        <v>0.05</v>
      </c>
      <c r="C121" s="12">
        <v>0.03</v>
      </c>
      <c r="H121">
        <v>18</v>
      </c>
      <c r="I121">
        <f>[2]!obGet([2]!obCall("",$H$99, "getTime",[2]!obMake("", "int", H121)))</f>
        <v>1.8</v>
      </c>
      <c r="L121" t="str">
        <f>[2]!obCall("underlyingModelFromNPVAndDefault"&amp;H121, $K$95, "getUnderlying",  [2]!obMake("", "int", H121), [2]!obMake("","int", 0))</f>
        <v>underlyingModelFromNPVAndDefault18 
[86844]</v>
      </c>
      <c r="M121">
        <f>[2]!obGet([2]!obCall("",L121,"getRealizations"))</f>
        <v>-3.1714130605589627E-2</v>
      </c>
      <c r="P121" t="str">
        <f>[2]!obCall("zcbondFairPrice"&amp;H121, $K$99, "getZeroCouponBond", [2]!obMake("", "double",I121), [2]!obMake("", "double", $I$203))</f>
        <v>zcbondFairPrice18 
[88099]</v>
      </c>
      <c r="Q121">
        <f>[2]!obGet([2]!obCall("", P121, "getRealizations"))</f>
        <v>0.86169748516306399</v>
      </c>
      <c r="T121" t="str">
        <f>[2]!obCall("couponBondPrice"&amp;H121,  $K$95,"getFairValue", [2]!obMake("","int",H121) )</f>
        <v>couponBondPrice18 
[87095]</v>
      </c>
      <c r="U121">
        <f>[2]!obGet([2]!obCall("",  T121,"getRealizations"))</f>
        <v>0.94786723367937042</v>
      </c>
      <c r="Y121" t="str">
        <f>[2]!obCall("intensity"&amp;H121, $D$40, "getIntensity", [2]!obMake("", "int", H121))</f>
        <v>intensity18 
[86296]</v>
      </c>
      <c r="Z121">
        <f>[2]!obGet([2]!obCall("", Y121, "getRealizations"))</f>
        <v>1.299208300219366E-2</v>
      </c>
      <c r="AC121" t="str">
        <f>[2]!obCall("expOfIntegratedIntensity"&amp;H121, $D$40, "getExpOfIntegratedIntensity", [2]!obMake("", "int", H121))</f>
        <v>expOfIntegratedIntensity18 
[87332]</v>
      </c>
      <c r="AD121">
        <f>[2]!obGet([2]!obCall("", AC121, "getRealizations"))</f>
        <v>1.0276538319377402</v>
      </c>
    </row>
    <row r="122" spans="1:30" x14ac:dyDescent="0.25">
      <c r="A122">
        <v>0.05</v>
      </c>
      <c r="C122" s="12">
        <v>0.03</v>
      </c>
      <c r="H122">
        <v>19</v>
      </c>
      <c r="I122">
        <f>[2]!obGet([2]!obCall("",$H$99, "getTime",[2]!obMake("", "int", H122)))</f>
        <v>1.9</v>
      </c>
      <c r="L122" t="str">
        <f>[2]!obCall("underlyingModelFromNPVAndDefault"&amp;H122, $K$95, "getUnderlying",  [2]!obMake("", "int", H122), [2]!obMake("","int", 0))</f>
        <v>underlyingModelFromNPVAndDefault19 
[87444]</v>
      </c>
      <c r="M122">
        <f>[2]!obGet([2]!obCall("",L122,"getRealizations"))</f>
        <v>-2.2520913204857908E-2</v>
      </c>
      <c r="P122" t="str">
        <f>[2]!obCall("zcbondFairPrice"&amp;H122, $K$99, "getZeroCouponBond", [2]!obMake("", "double",I122), [2]!obMake("", "double", $I$203))</f>
        <v>zcbondFairPrice19 
[88037]</v>
      </c>
      <c r="Q122">
        <f>[2]!obGet([2]!obCall("", P122, "getRealizations"))</f>
        <v>0.80969388126877717</v>
      </c>
      <c r="T122" t="str">
        <f>[2]!obCall("couponBondPrice"&amp;H122,  $K$95,"getFairValue", [2]!obMake("","int",H122) )</f>
        <v>couponBondPrice19 
[87015]</v>
      </c>
      <c r="U122">
        <f>[2]!obGet([2]!obCall("",  T122,"getRealizations"))</f>
        <v>0.89066326939565488</v>
      </c>
      <c r="Y122" t="str">
        <f>[2]!obCall("intensity"&amp;H122, $D$40, "getIntensity", [2]!obMake("", "int", H122))</f>
        <v>intensity19 
[86320]</v>
      </c>
      <c r="Z122">
        <f>[2]!obGet([2]!obCall("", Y122, "getRealizations"))</f>
        <v>1.3696083941636763E-2</v>
      </c>
      <c r="AC122" t="str">
        <f>[2]!obCall("expOfIntegratedIntensity"&amp;H122, $D$40, "getExpOfIntegratedIntensity", [2]!obMake("", "int", H122))</f>
        <v>expOfIntegratedIntensity19 
[86578]</v>
      </c>
      <c r="AD122">
        <f>[2]!obGet([2]!obCall("", AC122, "getRealizations"))</f>
        <v>1.0289898360118122</v>
      </c>
    </row>
    <row r="123" spans="1:30" x14ac:dyDescent="0.25">
      <c r="A123">
        <v>0.05</v>
      </c>
      <c r="C123" s="12">
        <v>0.03</v>
      </c>
      <c r="H123">
        <v>20</v>
      </c>
      <c r="I123">
        <f>[2]!obGet([2]!obCall("",$H$99, "getTime",[2]!obMake("", "int", H123)))</f>
        <v>2</v>
      </c>
      <c r="L123" t="str">
        <f>[2]!obCall("underlyingModelFromNPVAndDefault"&amp;H123, $K$95, "getUnderlying",  [2]!obMake("", "int", H123), [2]!obMake("","int", 0))</f>
        <v>underlyingModelFromNPVAndDefault20 
[87689]</v>
      </c>
      <c r="M123">
        <f>[2]!obGet([2]!obCall("",L123,"getRealizations"))</f>
        <v>-2.0443842880405835E-2</v>
      </c>
      <c r="P123" t="str">
        <f>[2]!obCall("zcbondFairPrice"&amp;H123, $K$99, "getZeroCouponBond", [2]!obMake("", "double",I123), [2]!obMake("", "double", $I$203))</f>
        <v>zcbondFairPrice20 
[87985]</v>
      </c>
      <c r="Q123">
        <f>[2]!obGet([2]!obCall("", P123, "getRealizations"))</f>
        <v>0.79838753679709928</v>
      </c>
      <c r="T123" t="str">
        <f>[2]!obCall("couponBondPrice"&amp;H123,  $K$95,"getFairValue", [2]!obMake("","int",H123) )</f>
        <v>couponBondPrice20 
[87623]</v>
      </c>
      <c r="U123">
        <f>[2]!obGet([2]!obCall("",  T123,"getRealizations"))</f>
        <v>0.87822629047680922</v>
      </c>
      <c r="Y123" t="str">
        <f>[2]!obCall("intensity"&amp;H123, $D$40, "getIntensity", [2]!obMake("", "int", H123))</f>
        <v>intensity20 
[86473]</v>
      </c>
      <c r="Z123">
        <f>[2]!obGet([2]!obCall("", Y123, "getRealizations"))</f>
        <v>1.3312415651031941E-2</v>
      </c>
      <c r="AC123" t="str">
        <f>[2]!obCall("expOfIntegratedIntensity"&amp;H123, $D$40, "getExpOfIntegratedIntensity", [2]!obMake("", "int", H123))</f>
        <v>expOfIntegratedIntensity20 
[87242]</v>
      </c>
      <c r="AD123">
        <f>[2]!obGet([2]!obCall("", AC123, "getRealizations"))</f>
        <v>1.0304001146730162</v>
      </c>
    </row>
    <row r="124" spans="1:30" x14ac:dyDescent="0.25">
      <c r="A124">
        <v>0.05</v>
      </c>
      <c r="C124" s="12">
        <v>0.03</v>
      </c>
      <c r="H124">
        <v>21</v>
      </c>
      <c r="I124">
        <f>[2]!obGet([2]!obCall("",$H$99, "getTime",[2]!obMake("", "int", H124)))</f>
        <v>2.1</v>
      </c>
      <c r="L124" t="str">
        <f>[2]!obCall("underlyingModelFromNPVAndDefault"&amp;H124, $K$95, "getUnderlying",  [2]!obMake("", "int", H124), [2]!obMake("","int", 0))</f>
        <v>underlyingModelFromNPVAndDefault21 
[86704]</v>
      </c>
      <c r="M124">
        <f>[2]!obGet([2]!obCall("",L124,"getRealizations"))</f>
        <v>-3.8246788123348439E-2</v>
      </c>
      <c r="P124" t="str">
        <f>[2]!obCall("zcbondFairPrice"&amp;H124, $K$99, "getZeroCouponBond", [2]!obMake("", "double",I124), [2]!obMake("", "double", $I$203))</f>
        <v>zcbondFairPrice21 
[87777]</v>
      </c>
      <c r="Q124">
        <f>[2]!obGet([2]!obCall("", P124, "getRealizations"))</f>
        <v>0.89483848649304465</v>
      </c>
      <c r="T124" t="str">
        <f>[2]!obCall("couponBondPrice"&amp;H124,  $K$95,"getFairValue", [2]!obMake("","int",H124) )</f>
        <v>couponBondPrice21 
[86503]</v>
      </c>
      <c r="U124">
        <f>[2]!obGet([2]!obCall("",  T124,"getRealizations"))</f>
        <v>0.98432233514234913</v>
      </c>
      <c r="Y124" t="str">
        <f>[2]!obCall("intensity"&amp;H124, $D$40, "getIntensity", [2]!obMake("", "int", H124))</f>
        <v>intensity21 
[86626]</v>
      </c>
      <c r="Z124">
        <f>[2]!obGet([2]!obCall("", Y124, "getRealizations"))</f>
        <v>1.265080251414913E-2</v>
      </c>
      <c r="AC124" t="str">
        <f>[2]!obCall("expOfIntegratedIntensity"&amp;H124, $D$40, "getExpOfIntegratedIntensity", [2]!obMake("", "int", H124))</f>
        <v>expOfIntegratedIntensity21 
[87329]</v>
      </c>
      <c r="AD124">
        <f>[2]!obGet([2]!obCall("", AC124, "getRealizations"))</f>
        <v>1.0317727395793059</v>
      </c>
    </row>
    <row r="125" spans="1:30" x14ac:dyDescent="0.25">
      <c r="A125">
        <v>0.05</v>
      </c>
      <c r="C125" s="12">
        <v>0.03</v>
      </c>
      <c r="H125">
        <v>22</v>
      </c>
      <c r="I125">
        <f>[2]!obGet([2]!obCall("",$H$99, "getTime",[2]!obMake("", "int", H125)))</f>
        <v>2.1999999999999997</v>
      </c>
      <c r="L125" t="str">
        <f>[2]!obCall("underlyingModelFromNPVAndDefault"&amp;H125, $K$95, "getUnderlying",  [2]!obMake("", "int", H125), [2]!obMake("","int", 0))</f>
        <v>underlyingModelFromNPVAndDefault22 
[87511]</v>
      </c>
      <c r="M125">
        <f>[2]!obGet([2]!obCall("",L125,"getRealizations"))</f>
        <v>-4.1396853640860411E-2</v>
      </c>
      <c r="P125" t="str">
        <f>[2]!obCall("zcbondFairPrice"&amp;H125, $K$99, "getZeroCouponBond", [2]!obMake("", "double",I125), [2]!obMake("", "double", $I$203))</f>
        <v>zcbondFairPrice22 
[88096]</v>
      </c>
      <c r="Q125">
        <f>[2]!obGet([2]!obCall("", P125, "getRealizations"))</f>
        <v>0.91022749539860193</v>
      </c>
      <c r="T125" t="str">
        <f>[2]!obCall("couponBondPrice"&amp;H125,  $K$95,"getFairValue", [2]!obMake("","int",H125) )</f>
        <v>couponBondPrice22 
[86689]</v>
      </c>
      <c r="U125">
        <f>[2]!obGet([2]!obCall("",  T125,"getRealizations"))</f>
        <v>1.0012502449384622</v>
      </c>
      <c r="Y125" t="str">
        <f>[2]!obCall("intensity"&amp;H125, $D$40, "getIntensity", [2]!obMake("", "int", H125))</f>
        <v>intensity22 
[86642]</v>
      </c>
      <c r="Z125">
        <f>[2]!obGet([2]!obCall("", Y125, "getRealizations"))</f>
        <v>1.1926921263060077E-2</v>
      </c>
      <c r="AC125" t="str">
        <f>[2]!obCall("expOfIntegratedIntensity"&amp;H125, $D$40, "getExpOfIntegratedIntensity", [2]!obMake("", "int", H125))</f>
        <v>expOfIntegratedIntensity22 
[86431]</v>
      </c>
      <c r="AD125">
        <f>[2]!obGet([2]!obCall("", AC125, "getRealizations"))</f>
        <v>1.0330788408833858</v>
      </c>
    </row>
    <row r="126" spans="1:30" x14ac:dyDescent="0.25">
      <c r="A126">
        <v>0.05</v>
      </c>
      <c r="C126" s="12">
        <v>0.03</v>
      </c>
      <c r="H126">
        <v>23</v>
      </c>
      <c r="I126">
        <f>[2]!obGet([2]!obCall("",$H$99, "getTime",[2]!obMake("", "int", H126)))</f>
        <v>2.2999999999999998</v>
      </c>
      <c r="L126" t="str">
        <f>[2]!obCall("underlyingModelFromNPVAndDefault"&amp;H126, $K$95, "getUnderlying",  [2]!obMake("", "int", H126), [2]!obMake("","int", 0))</f>
        <v>underlyingModelFromNPVAndDefault23 
[87665]</v>
      </c>
      <c r="M126">
        <f>[2]!obGet([2]!obCall("",L126,"getRealizations"))</f>
        <v>-3.8934456599163968E-2</v>
      </c>
      <c r="P126" t="str">
        <f>[2]!obCall("zcbondFairPrice"&amp;H126, $K$99, "getZeroCouponBond", [2]!obMake("", "double",I126), [2]!obMake("", "double", $I$203))</f>
        <v>zcbondFairPrice23 
[87765]</v>
      </c>
      <c r="Q126">
        <f>[2]!obGet([2]!obCall("", P126, "getRealizations"))</f>
        <v>0.89291491441732918</v>
      </c>
      <c r="T126" t="str">
        <f>[2]!obCall("couponBondPrice"&amp;H126,  $K$95,"getFairValue", [2]!obMake("","int",H126) )</f>
        <v>couponBondPrice23 
[87626]</v>
      </c>
      <c r="U126">
        <f>[2]!obGet([2]!obCall("",  T126,"getRealizations"))</f>
        <v>0.98220640585906205</v>
      </c>
      <c r="Y126" t="str">
        <f>[2]!obCall("intensity"&amp;H126, $D$40, "getIntensity", [2]!obMake("", "int", H126))</f>
        <v>intensity23 
[86243]</v>
      </c>
      <c r="Z126">
        <f>[2]!obGet([2]!obCall("", Y126, "getRealizations"))</f>
        <v>1.1899341860042332E-2</v>
      </c>
      <c r="AC126" t="str">
        <f>[2]!obCall("expOfIntegratedIntensity"&amp;H126, $D$40, "getExpOfIntegratedIntensity", [2]!obMake("", "int", H126))</f>
        <v>expOfIntegratedIntensity23 
[86467]</v>
      </c>
      <c r="AD126">
        <f>[2]!obGet([2]!obCall("", AC126, "getRealizations"))</f>
        <v>1.0343117209597914</v>
      </c>
    </row>
    <row r="127" spans="1:30" x14ac:dyDescent="0.25">
      <c r="A127">
        <v>0.05</v>
      </c>
      <c r="C127" s="12">
        <v>0.03</v>
      </c>
      <c r="H127">
        <v>24</v>
      </c>
      <c r="I127">
        <f>[2]!obGet([2]!obCall("",$H$99, "getTime",[2]!obMake("", "int", H127)))</f>
        <v>2.4</v>
      </c>
      <c r="L127" t="str">
        <f>[2]!obCall("underlyingModelFromNPVAndDefault"&amp;H127, $K$95, "getUnderlying",  [2]!obMake("", "int", H127), [2]!obMake("","int", 0))</f>
        <v>underlyingModelFromNPVAndDefault24 
[87499]</v>
      </c>
      <c r="M127">
        <f>[2]!obGet([2]!obCall("",L127,"getRealizations"))</f>
        <v>-3.0124398018192427E-2</v>
      </c>
      <c r="P127" t="str">
        <f>[2]!obCall("zcbondFairPrice"&amp;H127, $K$99, "getZeroCouponBond", [2]!obMake("", "double",I127), [2]!obMake("", "double", $I$203))</f>
        <v>zcbondFairPrice24 
[87909]</v>
      </c>
      <c r="Q127">
        <f>[2]!obGet([2]!obCall("", P127, "getRealizations"))</f>
        <v>0.84179006053694683</v>
      </c>
      <c r="T127" t="str">
        <f>[2]!obCall("couponBondPrice"&amp;H127,  $K$95,"getFairValue", [2]!obMake("","int",H127) )</f>
        <v>couponBondPrice24 
[87520]</v>
      </c>
      <c r="U127">
        <f>[2]!obGet([2]!obCall("",  T127,"getRealizations"))</f>
        <v>0.92596906659064149</v>
      </c>
      <c r="Y127" t="str">
        <f>[2]!obCall("intensity"&amp;H127, $D$40, "getIntensity", [2]!obMake("", "int", H127))</f>
        <v>intensity24 
[86574]</v>
      </c>
      <c r="Z127">
        <f>[2]!obGet([2]!obCall("", Y127, "getRealizations"))</f>
        <v>1.2690011917089079E-2</v>
      </c>
      <c r="AC127" t="str">
        <f>[2]!obCall("expOfIntegratedIntensity"&amp;H127, $D$40, "getExpOfIntegratedIntensity", [2]!obMake("", "int", H127))</f>
        <v>expOfIntegratedIntensity24 
[86602]</v>
      </c>
      <c r="AD127">
        <f>[2]!obGet([2]!obCall("", AC127, "getRealizations"))</f>
        <v>1.0355432163894915</v>
      </c>
    </row>
    <row r="128" spans="1:30" x14ac:dyDescent="0.25">
      <c r="A128">
        <v>0.05</v>
      </c>
      <c r="C128" s="12">
        <v>0.03</v>
      </c>
      <c r="H128">
        <v>25</v>
      </c>
      <c r="I128">
        <f>[2]!obGet([2]!obCall("",$H$99, "getTime",[2]!obMake("", "int", H128)))</f>
        <v>2.5</v>
      </c>
      <c r="L128" t="str">
        <f>[2]!obCall("underlyingModelFromNPVAndDefault"&amp;H128, $K$95, "getUnderlying",  [2]!obMake("", "int", H128), [2]!obMake("","int", 0))</f>
        <v>underlyingModelFromNPVAndDefault25 
[86541]</v>
      </c>
      <c r="M128">
        <f>[2]!obGet([2]!obCall("",L128,"getRealizations"))</f>
        <v>-4.2540119833921919E-2</v>
      </c>
      <c r="P128" t="str">
        <f>[2]!obCall("zcbondFairPrice"&amp;H128, $K$99, "getZeroCouponBond", [2]!obMake("", "double",I128), [2]!obMake("", "double", $I$203))</f>
        <v>zcbondFairPrice25 
[88001]</v>
      </c>
      <c r="Q128">
        <f>[2]!obGet([2]!obCall("", P128, "getRealizations"))</f>
        <v>0.90738899102580128</v>
      </c>
      <c r="T128" t="str">
        <f>[2]!obCall("couponBondPrice"&amp;H128,  $K$95,"getFairValue", [2]!obMake("","int",H128) )</f>
        <v>couponBondPrice25 
[87742]</v>
      </c>
      <c r="U128">
        <f>[2]!obGet([2]!obCall("",  T128,"getRealizations"))</f>
        <v>0.99812789012838143</v>
      </c>
      <c r="Y128" t="str">
        <f>[2]!obCall("intensity"&amp;H128, $D$40, "getIntensity", [2]!obMake("", "int", H128))</f>
        <v>intensity25 
[86624]</v>
      </c>
      <c r="Z128">
        <f>[2]!obGet([2]!obCall("", Y128, "getRealizations"))</f>
        <v>1.1415120701307983E-2</v>
      </c>
      <c r="AC128" t="str">
        <f>[2]!obCall("expOfIntegratedIntensity"&amp;H128, $D$40, "getExpOfIntegratedIntensity", [2]!obMake("", "int", H128))</f>
        <v>expOfIntegratedIntensity25 
[86600]</v>
      </c>
      <c r="AD128">
        <f>[2]!obGet([2]!obCall("", AC128, "getRealizations"))</f>
        <v>1.0368581561187367</v>
      </c>
    </row>
    <row r="129" spans="1:30" x14ac:dyDescent="0.25">
      <c r="A129">
        <v>0.05</v>
      </c>
      <c r="C129" s="12">
        <v>0.03</v>
      </c>
      <c r="H129">
        <v>26</v>
      </c>
      <c r="I129">
        <f>[2]!obGet([2]!obCall("",$H$99, "getTime",[2]!obMake("", "int", H129)))</f>
        <v>2.6</v>
      </c>
      <c r="L129" t="str">
        <f>[2]!obCall("underlyingModelFromNPVAndDefault"&amp;H129, $K$95, "getUnderlying",  [2]!obMake("", "int", H129), [2]!obMake("","int", 0))</f>
        <v>underlyingModelFromNPVAndDefault26 
[87654]</v>
      </c>
      <c r="M129">
        <f>[2]!obGet([2]!obCall("",L129,"getRealizations"))</f>
        <v>-2.5554776276523583E-2</v>
      </c>
      <c r="P129" t="str">
        <f>[2]!obCall("zcbondFairPrice"&amp;H129, $K$99, "getZeroCouponBond", [2]!obMake("", "double",I129), [2]!obMake("", "double", $I$203))</f>
        <v>zcbondFairPrice26 
[87915]</v>
      </c>
      <c r="Q129">
        <f>[2]!obGet([2]!obCall("", P129, "getRealizations"))</f>
        <v>0.81465349405693666</v>
      </c>
      <c r="T129" t="str">
        <f>[2]!obCall("couponBondPrice"&amp;H129,  $K$95,"getFairValue", [2]!obMake("","int",H129) )</f>
        <v>couponBondPrice26 
[86491]</v>
      </c>
      <c r="U129">
        <f>[2]!obGet([2]!obCall("",  T129,"getRealizations"))</f>
        <v>0.89611884346263038</v>
      </c>
      <c r="Y129" t="str">
        <f>[2]!obCall("intensity"&amp;H129, $D$40, "getIntensity", [2]!obMake("", "int", H129))</f>
        <v>intensity26 
[86622]</v>
      </c>
      <c r="Z129">
        <f>[2]!obGet([2]!obCall("", Y129, "getRealizations"))</f>
        <v>1.3274063051118225E-2</v>
      </c>
      <c r="AC129" t="str">
        <f>[2]!obCall("expOfIntegratedIntensity"&amp;H129, $D$40, "getExpOfIntegratedIntensity", [2]!obMake("", "int", H129))</f>
        <v>expOfIntegratedIntensity26 
[87236]</v>
      </c>
      <c r="AD129">
        <f>[2]!obGet([2]!obCall("", AC129, "getRealizations"))</f>
        <v>1.0380424180149881</v>
      </c>
    </row>
    <row r="130" spans="1:30" x14ac:dyDescent="0.25">
      <c r="A130">
        <v>0.05</v>
      </c>
      <c r="C130" s="12">
        <v>0.03</v>
      </c>
      <c r="H130">
        <v>27</v>
      </c>
      <c r="I130">
        <f>[2]!obGet([2]!obCall("",$H$99, "getTime",[2]!obMake("", "int", H130)))</f>
        <v>2.6999999999999997</v>
      </c>
      <c r="L130" t="str">
        <f>[2]!obCall("underlyingModelFromNPVAndDefault"&amp;H130, $K$95, "getUnderlying",  [2]!obMake("", "int", H130), [2]!obMake("","int", 0))</f>
        <v>underlyingModelFromNPVAndDefault27 
[87459]</v>
      </c>
      <c r="M130">
        <f>[2]!obGet([2]!obCall("",L130,"getRealizations"))</f>
        <v>-1.371529245619146E-2</v>
      </c>
      <c r="P130" t="str">
        <f>[2]!obCall("zcbondFairPrice"&amp;H130, $K$99, "getZeroCouponBond", [2]!obMake("", "double",I130), [2]!obMake("", "double", $I$203))</f>
        <v>zcbondFairPrice27 
[87869]</v>
      </c>
      <c r="Q130">
        <f>[2]!obGet([2]!obCall("", P130, "getRealizations"))</f>
        <v>0.75658850426990853</v>
      </c>
      <c r="T130" t="str">
        <f>[2]!obCall("couponBondPrice"&amp;H130,  $K$95,"getFairValue", [2]!obMake("","int",H130) )</f>
        <v>couponBondPrice27 
[86481]</v>
      </c>
      <c r="U130">
        <f>[2]!obGet([2]!obCall("",  T130,"getRealizations"))</f>
        <v>0.83224735469689937</v>
      </c>
      <c r="Y130" t="str">
        <f>[2]!obCall("intensity"&amp;H130, $D$40, "getIntensity", [2]!obMake("", "int", H130))</f>
        <v>intensity27 
[86453]</v>
      </c>
      <c r="Z130">
        <f>[2]!obGet([2]!obCall("", Y130, "getRealizations"))</f>
        <v>1.4745640027951576E-2</v>
      </c>
      <c r="AC130" t="str">
        <f>[2]!obCall("expOfIntegratedIntensity"&amp;H130, $D$40, "getExpOfIntegratedIntensity", [2]!obMake("", "int", H130))</f>
        <v>expOfIntegratedIntensity27 
[86403]</v>
      </c>
      <c r="AD130">
        <f>[2]!obGet([2]!obCall("", AC130, "getRealizations"))</f>
        <v>1.0394212369896776</v>
      </c>
    </row>
    <row r="131" spans="1:30" x14ac:dyDescent="0.25">
      <c r="A131">
        <v>0.05</v>
      </c>
      <c r="C131" s="12">
        <v>0.03</v>
      </c>
      <c r="H131">
        <v>28</v>
      </c>
      <c r="I131">
        <f>[2]!obGet([2]!obCall("",$H$99, "getTime",[2]!obMake("", "int", H131)))</f>
        <v>2.8</v>
      </c>
      <c r="L131" t="str">
        <f>[2]!obCall("underlyingModelFromNPVAndDefault"&amp;H131, $K$95, "getUnderlying",  [2]!obMake("", "int", H131), [2]!obMake("","int", 0))</f>
        <v>underlyingModelFromNPVAndDefault28 
[87642]</v>
      </c>
      <c r="M131">
        <f>[2]!obGet([2]!obCall("",L131,"getRealizations"))</f>
        <v>-1.2570281030314432E-2</v>
      </c>
      <c r="P131" t="str">
        <f>[2]!obCall("zcbondFairPrice"&amp;H131, $K$99, "getZeroCouponBond", [2]!obMake("", "double",I131), [2]!obMake("", "double", $I$203))</f>
        <v>zcbondFairPrice28 
[87966]</v>
      </c>
      <c r="Q131">
        <f>[2]!obGet([2]!obCall("", P131, "getRealizations"))</f>
        <v>0.75087137226753009</v>
      </c>
      <c r="T131" t="str">
        <f>[2]!obCall("couponBondPrice"&amp;H131,  $K$95,"getFairValue", [2]!obMake("","int",H131) )</f>
        <v>couponBondPrice28 
[87536]</v>
      </c>
      <c r="U131">
        <f>[2]!obGet([2]!obCall("",  T131,"getRealizations"))</f>
        <v>0.82595850949428307</v>
      </c>
      <c r="Y131" t="str">
        <f>[2]!obCall("intensity"&amp;H131, $D$40, "getIntensity", [2]!obMake("", "int", H131))</f>
        <v>intensity28 
[86241]</v>
      </c>
      <c r="Z131">
        <f>[2]!obGet([2]!obCall("", Y131, "getRealizations"))</f>
        <v>1.4246480768987461E-2</v>
      </c>
      <c r="AC131" t="str">
        <f>[2]!obCall("expOfIntegratedIntensity"&amp;H131, $D$40, "getExpOfIntegratedIntensity", [2]!obMake("", "int", H131))</f>
        <v>expOfIntegratedIntensity28 
[86372]</v>
      </c>
      <c r="AD131">
        <f>[2]!obGet([2]!obCall("", AC131, "getRealizations"))</f>
        <v>1.0409550607121862</v>
      </c>
    </row>
    <row r="132" spans="1:30" x14ac:dyDescent="0.25">
      <c r="A132">
        <v>0.05</v>
      </c>
      <c r="C132" s="12">
        <v>0.03</v>
      </c>
      <c r="H132">
        <v>29</v>
      </c>
      <c r="I132">
        <f>[2]!obGet([2]!obCall("",$H$99, "getTime",[2]!obMake("", "int", H132)))</f>
        <v>2.9</v>
      </c>
      <c r="L132" t="str">
        <f>[2]!obCall("underlyingModelFromNPVAndDefault"&amp;H132, $K$95, "getUnderlying",  [2]!obMake("", "int", H132), [2]!obMake("","int", 0))</f>
        <v>underlyingModelFromNPVAndDefault29 
[87681]</v>
      </c>
      <c r="M132">
        <f>[2]!obGet([2]!obCall("",L132,"getRealizations"))</f>
        <v>-1.6188907577323636E-2</v>
      </c>
      <c r="P132" t="str">
        <f>[2]!obCall("zcbondFairPrice"&amp;H132, $K$99, "getZeroCouponBond", [2]!obMake("", "double",I132), [2]!obMake("", "double", $I$203))</f>
        <v>zcbondFairPrice29 
[87875]</v>
      </c>
      <c r="Q132">
        <f>[2]!obGet([2]!obCall("", P132, "getRealizations"))</f>
        <v>0.76687995715523838</v>
      </c>
      <c r="T132" t="str">
        <f>[2]!obCall("couponBondPrice"&amp;H132,  $K$95,"getFairValue", [2]!obMake("","int",H132) )</f>
        <v>couponBondPrice29 
[87707]</v>
      </c>
      <c r="U132">
        <f>[2]!obGet([2]!obCall("",  T132,"getRealizations"))</f>
        <v>0.84356795287076225</v>
      </c>
      <c r="Y132" t="str">
        <f>[2]!obCall("intensity"&amp;H132, $D$40, "getIntensity", [2]!obMake("", "int", H132))</f>
        <v>intensity29 
[87215]</v>
      </c>
      <c r="Z132">
        <f>[2]!obGet([2]!obCall("", Y132, "getRealizations"))</f>
        <v>1.3201675258819795E-2</v>
      </c>
      <c r="AC132" t="str">
        <f>[2]!obCall("expOfIntegratedIntensity"&amp;H132, $D$40, "getExpOfIntegratedIntensity", [2]!obMake("", "int", H132))</f>
        <v>expOfIntegratedIntensity29 
[86620]</v>
      </c>
      <c r="AD132">
        <f>[2]!obGet([2]!obCall("", AC132, "getRealizations"))</f>
        <v>1.0424391122121204</v>
      </c>
    </row>
    <row r="133" spans="1:30" x14ac:dyDescent="0.25">
      <c r="A133">
        <v>0.05</v>
      </c>
      <c r="C133" s="12">
        <v>0.03</v>
      </c>
      <c r="H133">
        <v>30</v>
      </c>
      <c r="I133">
        <f>[2]!obGet([2]!obCall("",$H$99, "getTime",[2]!obMake("", "int", H133)))</f>
        <v>3</v>
      </c>
      <c r="L133" t="str">
        <f>[2]!obCall("underlyingModelFromNPVAndDefault"&amp;H133, $K$95, "getUnderlying",  [2]!obMake("", "int", H133), [2]!obMake("","int", 0))</f>
        <v>underlyingModelFromNPVAndDefault30 
[86512]</v>
      </c>
      <c r="M133">
        <f>[2]!obGet([2]!obCall("",L133,"getRealizations"))</f>
        <v>-5.4666898704655124E-3</v>
      </c>
      <c r="P133" t="str">
        <f>[2]!obCall("zcbondFairPrice"&amp;H133, $K$99, "getZeroCouponBond", [2]!obMake("", "double",I133), [2]!obMake("", "double", $I$203))</f>
        <v>zcbondFairPrice30 
[87806]</v>
      </c>
      <c r="Q133">
        <f>[2]!obGet([2]!obCall("", P133, "getRealizations"))</f>
        <v>0.71929287385902851</v>
      </c>
      <c r="T133" t="str">
        <f>[2]!obCall("couponBondPrice"&amp;H133,  $K$95,"getFairValue", [2]!obMake("","int",H133) )</f>
        <v>couponBondPrice30 
[87736]</v>
      </c>
      <c r="U133">
        <f>[2]!obGet([2]!obCall("",  T133,"getRealizations"))</f>
        <v>0.79122216124493139</v>
      </c>
      <c r="Y133" t="str">
        <f>[2]!obCall("intensity"&amp;H133, $D$40, "getIntensity", [2]!obMake("", "int", H133))</f>
        <v>intensity30 
[87227]</v>
      </c>
      <c r="Z133">
        <f>[2]!obGet([2]!obCall("", Y133, "getRealizations"))</f>
        <v>1.4972814055355815E-2</v>
      </c>
      <c r="AC133" t="str">
        <f>[2]!obCall("expOfIntegratedIntensity"&amp;H133, $D$40, "getExpOfIntegratedIntensity", [2]!obMake("", "int", H133))</f>
        <v>expOfIntegratedIntensity30 
[86598]</v>
      </c>
      <c r="AD133">
        <f>[2]!obGet([2]!obCall("", AC133, "getRealizations"))</f>
        <v>1.0438162152791404</v>
      </c>
    </row>
    <row r="134" spans="1:30" x14ac:dyDescent="0.25">
      <c r="A134">
        <v>0.05</v>
      </c>
      <c r="C134" s="12">
        <v>0.03</v>
      </c>
      <c r="H134">
        <v>31</v>
      </c>
      <c r="I134">
        <f>[2]!obGet([2]!obCall("",$H$99, "getTime",[2]!obMake("", "int", H134)))</f>
        <v>3.1</v>
      </c>
      <c r="L134" t="str">
        <f>[2]!obCall("underlyingModelFromNPVAndDefault"&amp;H134, $K$95, "getUnderlying",  [2]!obMake("", "int", H134), [2]!obMake("","int", 0))</f>
        <v>underlyingModelFromNPVAndDefault31 
[87616]</v>
      </c>
      <c r="M134">
        <f>[2]!obGet([2]!obCall("",L134,"getRealizations"))</f>
        <v>-8.9101357985459789E-4</v>
      </c>
      <c r="P134" t="str">
        <f>[2]!obCall("zcbondFairPrice"&amp;H134, $K$99, "getZeroCouponBond", [2]!obMake("", "double",I134), [2]!obMake("", "double", $I$203))</f>
        <v>zcbondFairPrice31 
[88077]</v>
      </c>
      <c r="Q134">
        <f>[2]!obGet([2]!obCall("", P134, "getRealizations"))</f>
        <v>0.70086850697640257</v>
      </c>
      <c r="T134" t="str">
        <f>[2]!obCall("couponBondPrice"&amp;H134,  $K$95,"getFairValue", [2]!obMake("","int",H134) )</f>
        <v>couponBondPrice31 
[87546]</v>
      </c>
      <c r="U134">
        <f>[2]!obGet([2]!obCall("",  T134,"getRealizations"))</f>
        <v>0.77095535767404288</v>
      </c>
      <c r="Y134" t="str">
        <f>[2]!obCall("intensity"&amp;H134, $D$40, "getIntensity", [2]!obMake("", "int", H134))</f>
        <v>intensity31 
[86562]</v>
      </c>
      <c r="Z134">
        <f>[2]!obGet([2]!obCall("", Y134, "getRealizations"))</f>
        <v>1.5290069734228407E-2</v>
      </c>
      <c r="AC134" t="str">
        <f>[2]!obCall("expOfIntegratedIntensity"&amp;H134, $D$40, "getExpOfIntegratedIntensity", [2]!obMake("", "int", H134))</f>
        <v>expOfIntegratedIntensity31 
[86566]</v>
      </c>
      <c r="AD134">
        <f>[2]!obGet([2]!obCall("", AC134, "getRealizations"))</f>
        <v>1.0453802725137831</v>
      </c>
    </row>
    <row r="135" spans="1:30" x14ac:dyDescent="0.25">
      <c r="A135">
        <v>0.05</v>
      </c>
      <c r="C135" s="12">
        <v>0.03</v>
      </c>
      <c r="H135">
        <v>32</v>
      </c>
      <c r="I135">
        <f>[2]!obGet([2]!obCall("",$H$99, "getTime",[2]!obMake("", "int", H135)))</f>
        <v>3.1999999999999997</v>
      </c>
      <c r="L135" t="str">
        <f>[2]!obCall("underlyingModelFromNPVAndDefault"&amp;H135, $K$95, "getUnderlying",  [2]!obMake("", "int", H135), [2]!obMake("","int", 0))</f>
        <v>underlyingModelFromNPVAndDefault32 
[86521]</v>
      </c>
      <c r="M135">
        <f>[2]!obGet([2]!obCall("",L135,"getRealizations"))</f>
        <v>-8.7364285490021728E-3</v>
      </c>
      <c r="P135" t="str">
        <f>[2]!obCall("zcbondFairPrice"&amp;H135, $K$99, "getZeroCouponBond", [2]!obMake("", "double",I135), [2]!obMake("", "double", $I$203))</f>
        <v>zcbondFairPrice32 
[87809]</v>
      </c>
      <c r="Q135">
        <f>[2]!obGet([2]!obCall("", P135, "getRealizations"))</f>
        <v>0.73412273433784492</v>
      </c>
      <c r="T135" t="str">
        <f>[2]!obCall("couponBondPrice"&amp;H135,  $K$95,"getFairValue", [2]!obMake("","int",H135) )</f>
        <v>couponBondPrice32 
[86669]</v>
      </c>
      <c r="U135">
        <f>[2]!obGet([2]!obCall("",  T135,"getRealizations"))</f>
        <v>0.80753500777162945</v>
      </c>
      <c r="Y135" t="str">
        <f>[2]!obCall("intensity"&amp;H135, $D$40, "getIntensity", [2]!obMake("", "int", H135))</f>
        <v>intensity32 
[86618]</v>
      </c>
      <c r="Z135">
        <f>[2]!obGet([2]!obCall("", Y135, "getRealizations"))</f>
        <v>1.4472389014599444E-2</v>
      </c>
      <c r="AC135" t="str">
        <f>[2]!obCall("expOfIntegratedIntensity"&amp;H135, $D$40, "getExpOfIntegratedIntensity", [2]!obMake("", "int", H135))</f>
        <v>expOfIntegratedIntensity32 
[86397]</v>
      </c>
      <c r="AD135">
        <f>[2]!obGet([2]!obCall("", AC135, "getRealizations"))</f>
        <v>1.0469798888409547</v>
      </c>
    </row>
    <row r="136" spans="1:30" x14ac:dyDescent="0.25">
      <c r="A136">
        <v>0.05</v>
      </c>
      <c r="C136" s="12">
        <v>0.03</v>
      </c>
      <c r="H136">
        <v>33</v>
      </c>
      <c r="I136">
        <f>[2]!obGet([2]!obCall("",$H$99, "getTime",[2]!obMake("", "int", H136)))</f>
        <v>3.3</v>
      </c>
      <c r="L136" t="str">
        <f>[2]!obCall("underlyingModelFromNPVAndDefault"&amp;H136, $K$95, "getUnderlying",  [2]!obMake("", "int", H136), [2]!obMake("","int", 0))</f>
        <v>underlyingModelFromNPVAndDefault33 
[86729]</v>
      </c>
      <c r="M136">
        <f>[2]!obGet([2]!obCall("",L136,"getRealizations"))</f>
        <v>5.4814275146614338E-3</v>
      </c>
      <c r="P136" t="str">
        <f>[2]!obCall("zcbondFairPrice"&amp;H136, $K$99, "getZeroCouponBond", [2]!obMake("", "double",I136), [2]!obMake("", "double", $I$203))</f>
        <v>zcbondFairPrice33 
[87890]</v>
      </c>
      <c r="Q136">
        <f>[2]!obGet([2]!obCall("", P136, "getRealizations"))</f>
        <v>0.67746302581196538</v>
      </c>
      <c r="T136" t="str">
        <f>[2]!obCall("couponBondPrice"&amp;H136,  $K$95,"getFairValue", [2]!obMake("","int",H136) )</f>
        <v>couponBondPrice33 
[87726]</v>
      </c>
      <c r="U136">
        <f>[2]!obGet([2]!obCall("",  T136,"getRealizations"))</f>
        <v>0.7452093283931619</v>
      </c>
      <c r="Y136" t="str">
        <f>[2]!obCall("intensity"&amp;H136, $D$40, "getIntensity", [2]!obMake("", "int", H136))</f>
        <v>intensity33 
[87278]</v>
      </c>
      <c r="Z136">
        <f>[2]!obGet([2]!obCall("", Y136, "getRealizations"))</f>
        <v>1.6293225333011911E-2</v>
      </c>
      <c r="AC136" t="str">
        <f>[2]!obCall("expOfIntegratedIntensity"&amp;H136, $D$40, "getExpOfIntegratedIntensity", [2]!obMake("", "int", H136))</f>
        <v>expOfIntegratedIntensity33 
[86395]</v>
      </c>
      <c r="AD136">
        <f>[2]!obGet([2]!obCall("", AC136, "getRealizations"))</f>
        <v>1.0484962158441826</v>
      </c>
    </row>
    <row r="137" spans="1:30" x14ac:dyDescent="0.25">
      <c r="A137">
        <v>0.05</v>
      </c>
      <c r="C137" s="12">
        <v>0.03</v>
      </c>
      <c r="H137">
        <v>34</v>
      </c>
      <c r="I137">
        <f>[2]!obGet([2]!obCall("",$H$99, "getTime",[2]!obMake("", "int", H137)))</f>
        <v>3.4</v>
      </c>
      <c r="L137" t="str">
        <f>[2]!obCall("underlyingModelFromNPVAndDefault"&amp;H137, $K$95, "getUnderlying",  [2]!obMake("", "int", H137), [2]!obMake("","int", 0))</f>
        <v>underlyingModelFromNPVAndDefault34 
[87475]</v>
      </c>
      <c r="M137">
        <f>[2]!obGet([2]!obCall("",L137,"getRealizations"))</f>
        <v>-1.1628032091239212E-2</v>
      </c>
      <c r="P137" t="str">
        <f>[2]!obCall("zcbondFairPrice"&amp;H137, $K$99, "getZeroCouponBond", [2]!obMake("", "double",I137), [2]!obMake("", "double", $I$203))</f>
        <v>zcbondFairPrice34 
[87902]</v>
      </c>
      <c r="Q137">
        <f>[2]!obGet([2]!obCall("", P137, "getRealizations"))</f>
        <v>0.74712432675335871</v>
      </c>
      <c r="T137" t="str">
        <f>[2]!obCall("couponBondPrice"&amp;H137,  $K$95,"getFairValue", [2]!obMake("","int",H137) )</f>
        <v>couponBondPrice34 
[87552]</v>
      </c>
      <c r="U137">
        <f>[2]!obGet([2]!obCall("",  T137,"getRealizations"))</f>
        <v>0.82183675942869461</v>
      </c>
      <c r="Y137" t="str">
        <f>[2]!obCall("intensity"&amp;H137, $D$40, "getIntensity", [2]!obMake("", "int", H137))</f>
        <v>intensity34 
[87287]</v>
      </c>
      <c r="Z137">
        <f>[2]!obGet([2]!obCall("", Y137, "getRealizations"))</f>
        <v>1.4220797733034387E-2</v>
      </c>
      <c r="AC137" t="str">
        <f>[2]!obCall("expOfIntegratedIntensity"&amp;H137, $D$40, "getExpOfIntegratedIntensity", [2]!obMake("", "int", H137))</f>
        <v>expOfIntegratedIntensity34 
[86298]</v>
      </c>
      <c r="AD137">
        <f>[2]!obGet([2]!obCall("", AC137, "getRealizations"))</f>
        <v>1.0502059468281135</v>
      </c>
    </row>
    <row r="138" spans="1:30" x14ac:dyDescent="0.25">
      <c r="A138">
        <v>0.05</v>
      </c>
      <c r="C138" s="12">
        <v>0.03</v>
      </c>
      <c r="H138">
        <v>35</v>
      </c>
      <c r="I138">
        <f>[2]!obGet([2]!obCall("",$H$99, "getTime",[2]!obMake("", "int", H138)))</f>
        <v>3.5</v>
      </c>
      <c r="L138" t="str">
        <f>[2]!obCall("underlyingModelFromNPVAndDefault"&amp;H138, $K$95, "getUnderlying",  [2]!obMake("", "int", H138), [2]!obMake("","int", 0))</f>
        <v>underlyingModelFromNPVAndDefault35 
[87533]</v>
      </c>
      <c r="M138">
        <f>[2]!obGet([2]!obCall("",L138,"getRealizations"))</f>
        <v>-1.8232926795236117E-2</v>
      </c>
      <c r="P138" t="str">
        <f>[2]!obCall("zcbondFairPrice"&amp;H138, $K$99, "getZeroCouponBond", [2]!obMake("", "double",I138), [2]!obMake("", "double", $I$203))</f>
        <v>zcbondFairPrice35 
[87749]</v>
      </c>
      <c r="Q138">
        <f>[2]!obGet([2]!obCall("", P138, "getRealizations"))</f>
        <v>0.77541947883412543</v>
      </c>
      <c r="T138" t="str">
        <f>[2]!obCall("couponBondPrice"&amp;H138,  $K$95,"getFairValue", [2]!obMake("","int",H138) )</f>
        <v>couponBondPrice35 
[87422]</v>
      </c>
      <c r="U138">
        <f>[2]!obGet([2]!obCall("",  T138,"getRealizations"))</f>
        <v>0.85296142671753794</v>
      </c>
      <c r="Y138" t="str">
        <f>[2]!obCall("intensity"&amp;H138, $D$40, "getIntensity", [2]!obMake("", "int", H138))</f>
        <v>intensity35 
[86640]</v>
      </c>
      <c r="Z138">
        <f>[2]!obGet([2]!obCall("", Y138, "getRealizations"))</f>
        <v>1.3545797225393459E-2</v>
      </c>
      <c r="AC138" t="str">
        <f>[2]!obCall("expOfIntegratedIntensity"&amp;H138, $D$40, "getExpOfIntegratedIntensity", [2]!obMake("", "int", H138))</f>
        <v>expOfIntegratedIntensity35 
[86306]</v>
      </c>
      <c r="AD138">
        <f>[2]!obGet([2]!obCall("", AC138, "getRealizations"))</f>
        <v>1.051700485887916</v>
      </c>
    </row>
    <row r="139" spans="1:30" x14ac:dyDescent="0.25">
      <c r="A139">
        <v>0.05</v>
      </c>
      <c r="C139" s="12">
        <v>0.03</v>
      </c>
      <c r="H139">
        <v>36</v>
      </c>
      <c r="I139">
        <f>[2]!obGet([2]!obCall("",$H$99, "getTime",[2]!obMake("", "int", H139)))</f>
        <v>3.6</v>
      </c>
      <c r="L139" t="str">
        <f>[2]!obCall("underlyingModelFromNPVAndDefault"&amp;H139, $K$95, "getUnderlying",  [2]!obMake("", "int", H139), [2]!obMake("","int", 0))</f>
        <v>underlyingModelFromNPVAndDefault36 
[87463]</v>
      </c>
      <c r="M139">
        <f>[2]!obGet([2]!obCall("",L139,"getRealizations"))</f>
        <v>-1.5641102334835597E-2</v>
      </c>
      <c r="P139" t="str">
        <f>[2]!obCall("zcbondFairPrice"&amp;H139, $K$99, "getZeroCouponBond", [2]!obMake("", "double",I139), [2]!obMake("", "double", $I$203))</f>
        <v>zcbondFairPrice36 
[87845]</v>
      </c>
      <c r="Q139">
        <f>[2]!obGet([2]!obCall("", P139, "getRealizations"))</f>
        <v>0.76508872496030556</v>
      </c>
      <c r="T139" t="str">
        <f>[2]!obCall("couponBondPrice"&amp;H139,  $K$95,"getFairValue", [2]!obMake("","int",H139) )</f>
        <v>couponBondPrice36 
[86675]</v>
      </c>
      <c r="U139">
        <f>[2]!obGet([2]!obCall("",  T139,"getRealizations"))</f>
        <v>0.84159759745633611</v>
      </c>
      <c r="Y139" t="str">
        <f>[2]!obCall("intensity"&amp;H139, $D$40, "getIntensity", [2]!obMake("", "int", H139))</f>
        <v>intensity36 
[86376]</v>
      </c>
      <c r="Z139">
        <f>[2]!obGet([2]!obCall("", Y139, "getRealizations"))</f>
        <v>1.3548237177535219E-2</v>
      </c>
      <c r="AC139" t="str">
        <f>[2]!obCall("expOfIntegratedIntensity"&amp;H139, $D$40, "getExpOfIntegratedIntensity", [2]!obMake("", "int", H139))</f>
        <v>expOfIntegratedIntensity36 
[87257]</v>
      </c>
      <c r="AD139">
        <f>[2]!obGet([2]!obCall("", AC139, "getRealizations"))</f>
        <v>1.0531260633514661</v>
      </c>
    </row>
    <row r="140" spans="1:30" x14ac:dyDescent="0.25">
      <c r="A140">
        <v>0.05</v>
      </c>
      <c r="C140" s="12">
        <v>0.03</v>
      </c>
      <c r="H140">
        <v>37</v>
      </c>
      <c r="I140">
        <f>[2]!obGet([2]!obCall("",$H$99, "getTime",[2]!obMake("", "int", H140)))</f>
        <v>3.6999999999999997</v>
      </c>
      <c r="L140" t="str">
        <f>[2]!obCall("underlyingModelFromNPVAndDefault"&amp;H140, $K$95, "getUnderlying",  [2]!obMake("", "int", H140), [2]!obMake("","int", 0))</f>
        <v>underlyingModelFromNPVAndDefault37 
[87503]</v>
      </c>
      <c r="M140">
        <f>[2]!obGet([2]!obCall("",L140,"getRealizations"))</f>
        <v>-1.7990613149612613E-3</v>
      </c>
      <c r="P140" t="str">
        <f>[2]!obCall("zcbondFairPrice"&amp;H140, $K$99, "getZeroCouponBond", [2]!obMake("", "double",I140), [2]!obMake("", "double", $I$203))</f>
        <v>zcbondFairPrice37 
[87833]</v>
      </c>
      <c r="Q140">
        <f>[2]!obGet([2]!obCall("", P140, "getRealizations"))</f>
        <v>0.71066641445055623</v>
      </c>
      <c r="T140" t="str">
        <f>[2]!obCall("couponBondPrice"&amp;H140,  $K$95,"getFairValue", [2]!obMake("","int",H140) )</f>
        <v>couponBondPrice37 
[86691]</v>
      </c>
      <c r="U140">
        <f>[2]!obGet([2]!obCall("",  T140,"getRealizations"))</f>
        <v>0.78173305589561182</v>
      </c>
      <c r="Y140" t="str">
        <f>[2]!obCall("intensity"&amp;H140, $D$40, "getIntensity", [2]!obMake("", "int", H140))</f>
        <v>intensity37 
[86401]</v>
      </c>
      <c r="Z140">
        <f>[2]!obGet([2]!obCall("", Y140, "getRealizations"))</f>
        <v>1.4280444098972021E-2</v>
      </c>
      <c r="AC140" t="str">
        <f>[2]!obCall("expOfIntegratedIntensity"&amp;H140, $D$40, "getExpOfIntegratedIntensity", [2]!obMake("", "int", H140))</f>
        <v>expOfIntegratedIntensity37 
[87290]</v>
      </c>
      <c r="AD140">
        <f>[2]!obGet([2]!obCall("", AC140, "getRealizations"))</f>
        <v>1.0545538304878743</v>
      </c>
    </row>
    <row r="141" spans="1:30" x14ac:dyDescent="0.25">
      <c r="A141">
        <v>0.05</v>
      </c>
      <c r="C141" s="12">
        <v>0.03</v>
      </c>
      <c r="H141">
        <v>38</v>
      </c>
      <c r="I141">
        <f>[2]!obGet([2]!obCall("",$H$99, "getTime",[2]!obMake("", "int", H141)))</f>
        <v>3.8</v>
      </c>
      <c r="L141" t="str">
        <f>[2]!obCall("underlyingModelFromNPVAndDefault"&amp;H141, $K$95, "getUnderlying",  [2]!obMake("", "int", H141), [2]!obMake("","int", 0))</f>
        <v>underlyingModelFromNPVAndDefault38 
[86701]</v>
      </c>
      <c r="M141">
        <f>[2]!obGet([2]!obCall("",L141,"getRealizations"))</f>
        <v>-5.239277033395E-3</v>
      </c>
      <c r="P141" t="str">
        <f>[2]!obCall("zcbondFairPrice"&amp;H141, $K$99, "getZeroCouponBond", [2]!obMake("", "double",I141), [2]!obMake("", "double", $I$203))</f>
        <v>zcbondFairPrice38 
[87954]</v>
      </c>
      <c r="Q141">
        <f>[2]!obGet([2]!obCall("", P141, "getRealizations"))</f>
        <v>0.72532426142109696</v>
      </c>
      <c r="T141" t="str">
        <f>[2]!obCall("couponBondPrice"&amp;H141,  $K$95,"getFairValue", [2]!obMake("","int",H141) )</f>
        <v>couponBondPrice38 
[87701]</v>
      </c>
      <c r="U141">
        <f>[2]!obGet([2]!obCall("",  T141,"getRealizations"))</f>
        <v>0.79785668756320671</v>
      </c>
      <c r="Y141" t="str">
        <f>[2]!obCall("intensity"&amp;H141, $D$40, "getIntensity", [2]!obMake("", "int", H141))</f>
        <v>intensity38 
[86304]</v>
      </c>
      <c r="Z141">
        <f>[2]!obGet([2]!obCall("", Y141, "getRealizations"))</f>
        <v>1.4323759167829271E-2</v>
      </c>
      <c r="AC141" t="str">
        <f>[2]!obCall("expOfIntegratedIntensity"&amp;H141, $D$40, "getExpOfIntegratedIntensity", [2]!obMake("", "int", H141))</f>
        <v>expOfIntegratedIntensity38 
[86393]</v>
      </c>
      <c r="AD141">
        <f>[2]!obGet([2]!obCall("", AC141, "getRealizations"))</f>
        <v>1.0560608559839981</v>
      </c>
    </row>
    <row r="142" spans="1:30" x14ac:dyDescent="0.25">
      <c r="A142">
        <v>0.05</v>
      </c>
      <c r="C142" s="12">
        <v>0.03</v>
      </c>
      <c r="H142">
        <v>39</v>
      </c>
      <c r="I142">
        <f>[2]!obGet([2]!obCall("",$H$99, "getTime",[2]!obMake("", "int", H142)))</f>
        <v>3.9</v>
      </c>
      <c r="L142" t="str">
        <f>[2]!obCall("underlyingModelFromNPVAndDefault"&amp;H142, $K$95, "getUnderlying",  [2]!obMake("", "int", H142), [2]!obMake("","int", 0))</f>
        <v>underlyingModelFromNPVAndDefault39 
[86741]</v>
      </c>
      <c r="M142">
        <f>[2]!obGet([2]!obCall("",L142,"getRealizations"))</f>
        <v>3.1405900764986125E-3</v>
      </c>
      <c r="P142" t="str">
        <f>[2]!obCall("zcbondFairPrice"&amp;H142, $K$99, "getZeroCouponBond", [2]!obMake("", "double",I142), [2]!obMake("", "double", $I$203))</f>
        <v>zcbondFairPrice39 
[87821]</v>
      </c>
      <c r="Q142">
        <f>[2]!obGet([2]!obCall("", P142, "getRealizations"))</f>
        <v>0.69536407163526015</v>
      </c>
      <c r="T142" t="str">
        <f>[2]!obCall("couponBondPrice"&amp;H142,  $K$95,"getFairValue", [2]!obMake("","int",H142) )</f>
        <v>couponBondPrice39 
[86532]</v>
      </c>
      <c r="U142">
        <f>[2]!obGet([2]!obCall("",  T142,"getRealizations"))</f>
        <v>0.7649004787987862</v>
      </c>
      <c r="Y142" t="str">
        <f>[2]!obCall("intensity"&amp;H142, $D$40, "getIntensity", [2]!obMake("", "int", H142))</f>
        <v>intensity39 
[87260]</v>
      </c>
      <c r="Z142">
        <f>[2]!obGet([2]!obCall("", Y142, "getRealizations"))</f>
        <v>1.4799191334507444E-2</v>
      </c>
      <c r="AC142" t="str">
        <f>[2]!obCall("expOfIntegratedIntensity"&amp;H142, $D$40, "getExpOfIntegratedIntensity", [2]!obMake("", "int", H142))</f>
        <v>expOfIntegratedIntensity39 
[86391]</v>
      </c>
      <c r="AD142">
        <f>[2]!obGet([2]!obCall("", AC142, "getRealizations"))</f>
        <v>1.0575746159986459</v>
      </c>
    </row>
    <row r="143" spans="1:30" x14ac:dyDescent="0.25">
      <c r="A143">
        <v>0.05</v>
      </c>
      <c r="C143" s="12">
        <v>0.03</v>
      </c>
      <c r="H143">
        <v>40</v>
      </c>
      <c r="I143">
        <f>[2]!obGet([2]!obCall("",$H$99, "getTime",[2]!obMake("", "int", H143)))</f>
        <v>4</v>
      </c>
      <c r="L143" t="str">
        <f>[2]!obCall("underlyingModelFromNPVAndDefault"&amp;H143, $K$95, "getUnderlying",  [2]!obMake("", "int", H143), [2]!obMake("","int", 0))</f>
        <v>underlyingModelFromNPVAndDefault40 
[86710]</v>
      </c>
      <c r="M143">
        <f>[2]!obGet([2]!obCall("",L143,"getRealizations"))</f>
        <v>1.001579615552583E-2</v>
      </c>
      <c r="P143" t="str">
        <f>[2]!obCall("zcbondFairPrice"&amp;H143, $K$99, "getZeroCouponBond", [2]!obMake("", "double",I143), [2]!obMake("", "double", $I$203))</f>
        <v>zcbondFairPrice40 
[87780]</v>
      </c>
      <c r="Q143">
        <f>[2]!obGet([2]!obCall("", P143, "getRealizations"))</f>
        <v>0.67272780608024718</v>
      </c>
      <c r="T143" t="str">
        <f>[2]!obCall("couponBondPrice"&amp;H143,  $K$95,"getFairValue", [2]!obMake("","int",H143) )</f>
        <v>couponBondPrice40 
[86505]</v>
      </c>
      <c r="U143">
        <f>[2]!obGet([2]!obCall("",  T143,"getRealizations"))</f>
        <v>0.74000058668827196</v>
      </c>
      <c r="Y143" t="str">
        <f>[2]!obCall("intensity"&amp;H143, $D$40, "getIntensity", [2]!obMake("", "int", H143))</f>
        <v>intensity40 
[87293]</v>
      </c>
      <c r="Z143">
        <f>[2]!obGet([2]!obCall("", Y143, "getRealizations"))</f>
        <v>1.5841989889766792E-2</v>
      </c>
      <c r="AC143" t="str">
        <f>[2]!obCall("expOfIntegratedIntensity"&amp;H143, $D$40, "getExpOfIntegratedIntensity", [2]!obMake("", "int", H143))</f>
        <v>expOfIntegratedIntensity40 
[86570]</v>
      </c>
      <c r="AD143">
        <f>[2]!obGet([2]!obCall("", AC143, "getRealizations"))</f>
        <v>1.0591408996085878</v>
      </c>
    </row>
    <row r="144" spans="1:30" x14ac:dyDescent="0.25">
      <c r="A144">
        <v>0.05</v>
      </c>
      <c r="C144" s="12">
        <v>0.03</v>
      </c>
      <c r="H144">
        <v>41</v>
      </c>
      <c r="I144">
        <f>[2]!obGet([2]!obCall("",$H$99, "getTime",[2]!obMake("", "int", H144)))</f>
        <v>4.0999999999999996</v>
      </c>
      <c r="L144" t="str">
        <f>[2]!obCall("underlyingModelFromNPVAndDefault"&amp;H144, $K$95, "getUnderlying",  [2]!obMake("", "int", H144), [2]!obMake("","int", 0))</f>
        <v>underlyingModelFromNPVAndDefault41 
[87646]</v>
      </c>
      <c r="M144">
        <f>[2]!obGet([2]!obCall("",L144,"getRealizations"))</f>
        <v>1.2392081557389571E-2</v>
      </c>
      <c r="P144" t="str">
        <f>[2]!obCall("zcbondFairPrice"&amp;H144, $K$99, "getZeroCouponBond", [2]!obMake("", "double",I144), [2]!obMake("", "double", $I$203))</f>
        <v>zcbondFairPrice41 
[88054]</v>
      </c>
      <c r="Q144">
        <f>[2]!obGet([2]!obCall("", P144, "getRealizations"))</f>
        <v>0.66715089603629663</v>
      </c>
      <c r="T144" t="str">
        <f>[2]!obCall("couponBondPrice"&amp;H144,  $K$95,"getFairValue", [2]!obMake("","int",H144) )</f>
        <v>couponBondPrice41 
[87713]</v>
      </c>
      <c r="U144">
        <f>[2]!obGet([2]!obCall("",  T144,"getRealizations"))</f>
        <v>0.73386598563992633</v>
      </c>
      <c r="Y144" t="str">
        <f>[2]!obCall("intensity"&amp;H144, $D$40, "getIntensity", [2]!obMake("", "int", H144))</f>
        <v>intensity41 
[87347]</v>
      </c>
      <c r="Z144">
        <f>[2]!obGet([2]!obCall("", Y144, "getRealizations"))</f>
        <v>1.7572443396282538E-2</v>
      </c>
      <c r="AC144" t="str">
        <f>[2]!obCall("expOfIntegratedIntensity"&amp;H144, $D$40, "getExpOfIntegratedIntensity", [2]!obMake("", "int", H144))</f>
        <v>expOfIntegratedIntensity41 
[86382]</v>
      </c>
      <c r="AD144">
        <f>[2]!obGet([2]!obCall("", AC144, "getRealizations"))</f>
        <v>1.0608201193088143</v>
      </c>
    </row>
    <row r="145" spans="1:30" x14ac:dyDescent="0.25">
      <c r="A145">
        <v>0.05</v>
      </c>
      <c r="C145" s="12">
        <v>0.03</v>
      </c>
      <c r="H145">
        <v>42</v>
      </c>
      <c r="I145">
        <f>[2]!obGet([2]!obCall("",$H$99, "getTime",[2]!obMake("", "int", H145)))</f>
        <v>4.2</v>
      </c>
      <c r="L145" t="str">
        <f>[2]!obCall("underlyingModelFromNPVAndDefault"&amp;H145, $K$95, "getUnderlying",  [2]!obMake("", "int", H145), [2]!obMake("","int", 0))</f>
        <v>underlyingModelFromNPVAndDefault42 
[86538]</v>
      </c>
      <c r="M145">
        <f>[2]!obGet([2]!obCall("",L145,"getRealizations"))</f>
        <v>1.3402715393715677E-2</v>
      </c>
      <c r="P145" t="str">
        <f>[2]!obCall("zcbondFairPrice"&amp;H145, $K$99, "getZeroCouponBond", [2]!obMake("", "double",I145), [2]!obMake("", "double", $I$203))</f>
        <v>zcbondFairPrice42 
[87992]</v>
      </c>
      <c r="Q145">
        <f>[2]!obGet([2]!obCall("", P145, "getRealizations"))</f>
        <v>0.6664558630502333</v>
      </c>
      <c r="T145" t="str">
        <f>[2]!obCall("couponBondPrice"&amp;H145,  $K$95,"getFairValue", [2]!obMake("","int",H145) )</f>
        <v>couponBondPrice42 
[86662]</v>
      </c>
      <c r="U145">
        <f>[2]!obGet([2]!obCall("",  T145,"getRealizations"))</f>
        <v>0.73310144935525667</v>
      </c>
      <c r="Y145" t="str">
        <f>[2]!obCall("intensity"&amp;H145, $D$40, "getIntensity", [2]!obMake("", "int", H145))</f>
        <v>intensity42 
[86584]</v>
      </c>
      <c r="Z145">
        <f>[2]!obGet([2]!obCall("", Y145, "getRealizations"))</f>
        <v>1.8068217553540832E-2</v>
      </c>
      <c r="AC145" t="str">
        <f>[2]!obCall("expOfIntegratedIntensity"&amp;H145, $D$40, "getExpOfIntegratedIntensity", [2]!obMake("", "int", H145))</f>
        <v>expOfIntegratedIntensity42 
[86451]</v>
      </c>
      <c r="AD145">
        <f>[2]!obGet([2]!obCall("", AC145, "getRealizations"))</f>
        <v>1.0626858782759179</v>
      </c>
    </row>
    <row r="146" spans="1:30" x14ac:dyDescent="0.25">
      <c r="A146">
        <v>0.05</v>
      </c>
      <c r="C146" s="12">
        <v>0.03</v>
      </c>
      <c r="H146">
        <v>43</v>
      </c>
      <c r="I146">
        <f>[2]!obGet([2]!obCall("",$H$99, "getTime",[2]!obMake("", "int", H146)))</f>
        <v>4.3</v>
      </c>
      <c r="L146" t="str">
        <f>[2]!obCall("underlyingModelFromNPVAndDefault"&amp;H146, $K$95, "getUnderlying",  [2]!obMake("", "int", H146), [2]!obMake("","int", 0))</f>
        <v>underlyingModelFromNPVAndDefault43 
[86713]</v>
      </c>
      <c r="M146">
        <f>[2]!obGet([2]!obCall("",L146,"getRealizations"))</f>
        <v>2.9216695149454033E-2</v>
      </c>
      <c r="P146" t="str">
        <f>[2]!obCall("zcbondFairPrice"&amp;H146, $K$99, "getZeroCouponBond", [2]!obMake("", "double",I146), [2]!obMake("", "double", $I$203))</f>
        <v>zcbondFairPrice43 
[87912]</v>
      </c>
      <c r="Q146">
        <f>[2]!obGet([2]!obCall("", P146, "getRealizations"))</f>
        <v>0.6187589354753974</v>
      </c>
      <c r="T146" t="str">
        <f>[2]!obCall("couponBondPrice"&amp;H146,  $K$95,"getFairValue", [2]!obMake("","int",H146) )</f>
        <v>couponBondPrice43 
[87720]</v>
      </c>
      <c r="U146">
        <f>[2]!obGet([2]!obCall("",  T146,"getRealizations"))</f>
        <v>0.68063482902293715</v>
      </c>
      <c r="Y146" t="str">
        <f>[2]!obCall("intensity"&amp;H146, $D$40, "getIntensity", [2]!obMake("", "int", H146))</f>
        <v>intensity43 
[87230]</v>
      </c>
      <c r="Z146">
        <f>[2]!obGet([2]!obCall("", Y146, "getRealizations"))</f>
        <v>2.0619060079000592E-2</v>
      </c>
      <c r="AC146" t="str">
        <f>[2]!obCall("expOfIntegratedIntensity"&amp;H146, $D$40, "getExpOfIntegratedIntensity", [2]!obMake("", "int", H146))</f>
        <v>expOfIntegratedIntensity43 
[87248]</v>
      </c>
      <c r="AD146">
        <f>[2]!obGet([2]!obCall("", AC146, "getRealizations"))</f>
        <v>1.0646076979098249</v>
      </c>
    </row>
    <row r="147" spans="1:30" x14ac:dyDescent="0.25">
      <c r="A147">
        <v>0.05</v>
      </c>
      <c r="C147" s="12">
        <v>0.03</v>
      </c>
      <c r="H147">
        <v>44</v>
      </c>
      <c r="I147">
        <f>[2]!obGet([2]!obCall("",$H$99, "getTime",[2]!obMake("", "int", H147)))</f>
        <v>4.3999999999999995</v>
      </c>
      <c r="L147" t="str">
        <f>[2]!obCall("underlyingModelFromNPVAndDefault"&amp;H147, $K$95, "getUnderlying",  [2]!obMake("", "int", H147), [2]!obMake("","int", 0))</f>
        <v>underlyingModelFromNPVAndDefault44 
[86547]</v>
      </c>
      <c r="M147">
        <f>[2]!obGet([2]!obCall("",L147,"getRealizations"))</f>
        <v>3.6192046175950038E-2</v>
      </c>
      <c r="P147" t="str">
        <f>[2]!obCall("zcbondFairPrice"&amp;H147, $K$99, "getZeroCouponBond", [2]!obMake("", "double",I147), [2]!obMake("", "double", $I$203))</f>
        <v>zcbondFairPrice44 
[87998]</v>
      </c>
      <c r="Q147">
        <f>[2]!obGet([2]!obCall("", P147, "getRealizations"))</f>
        <v>0.60128335351231799</v>
      </c>
      <c r="T147" t="str">
        <f>[2]!obCall("couponBondPrice"&amp;H147,  $K$95,"getFairValue", [2]!obMake("","int",H147) )</f>
        <v>couponBondPrice44 
[86475]</v>
      </c>
      <c r="U147">
        <f>[2]!obGet([2]!obCall("",  T147,"getRealizations"))</f>
        <v>0.66141168886354973</v>
      </c>
      <c r="Y147" t="str">
        <f>[2]!obCall("intensity"&amp;H147, $D$40, "getIntensity", [2]!obMake("", "int", H147))</f>
        <v>intensity44 
[87263]</v>
      </c>
      <c r="Z147">
        <f>[2]!obGet([2]!obCall("", Y147, "getRealizations"))</f>
        <v>2.2070969491683065E-2</v>
      </c>
      <c r="AC147" t="str">
        <f>[2]!obCall("expOfIntegratedIntensity"&amp;H147, $D$40, "getExpOfIntegratedIntensity", [2]!obMake("", "int", H147))</f>
        <v>expOfIntegratedIntensity44 
[86265]</v>
      </c>
      <c r="AD147">
        <f>[2]!obGet([2]!obCall("", AC147, "getRealizations"))</f>
        <v>1.0668050835410117</v>
      </c>
    </row>
    <row r="148" spans="1:30" x14ac:dyDescent="0.25">
      <c r="A148">
        <v>0.05</v>
      </c>
      <c r="C148" s="12">
        <v>0.03</v>
      </c>
      <c r="H148">
        <v>45</v>
      </c>
      <c r="I148">
        <f>[2]!obGet([2]!obCall("",$H$99, "getTime",[2]!obMake("", "int", H148)))</f>
        <v>4.5</v>
      </c>
      <c r="L148" t="str">
        <f>[2]!obCall("underlyingModelFromNPVAndDefault"&amp;H148, $K$95, "getUnderlying",  [2]!obMake("", "int", H148), [2]!obMake("","int", 0))</f>
        <v>underlyingModelFromNPVAndDefault45 
[86518]</v>
      </c>
      <c r="M148">
        <f>[2]!obGet([2]!obCall("",L148,"getRealizations"))</f>
        <v>4.6379142368193141E-2</v>
      </c>
      <c r="P148" t="str">
        <f>[2]!obCall("zcbondFairPrice"&amp;H148, $K$99, "getZeroCouponBond", [2]!obMake("", "double",I148), [2]!obMake("", "double", $I$203))</f>
        <v>zcbondFairPrice45 
[87857]</v>
      </c>
      <c r="Q148">
        <f>[2]!obGet([2]!obCall("", P148, "getRealizations"))</f>
        <v>0.57598966249107264</v>
      </c>
      <c r="T148" t="str">
        <f>[2]!obCall("couponBondPrice"&amp;H148,  $K$95,"getFairValue", [2]!obMake("","int",H148) )</f>
        <v>couponBondPrice45 
[86479]</v>
      </c>
      <c r="U148">
        <f>[2]!obGet([2]!obCall("",  T148,"getRealizations"))</f>
        <v>0.63358862874017996</v>
      </c>
      <c r="Y148" t="str">
        <f>[2]!obCall("intensity"&amp;H148, $D$40, "getIntensity", [2]!obMake("", "int", H148))</f>
        <v>intensity45 
[86255]</v>
      </c>
      <c r="Z148">
        <f>[2]!obGet([2]!obCall("", Y148, "getRealizations"))</f>
        <v>2.3428556616798393E-2</v>
      </c>
      <c r="AC148" t="str">
        <f>[2]!obCall("expOfIntegratedIntensity"&amp;H148, $D$40, "getExpOfIntegratedIntensity", [2]!obMake("", "int", H148))</f>
        <v>expOfIntegratedIntensity45 
[86582]</v>
      </c>
      <c r="AD148">
        <f>[2]!obGet([2]!obCall("", AC148, "getRealizations"))</f>
        <v>1.0691622260504152</v>
      </c>
    </row>
    <row r="149" spans="1:30" x14ac:dyDescent="0.25">
      <c r="A149">
        <v>0.05</v>
      </c>
      <c r="C149" s="12">
        <v>0.03</v>
      </c>
      <c r="H149">
        <v>46</v>
      </c>
      <c r="I149">
        <f>[2]!obGet([2]!obCall("",$H$99, "getTime",[2]!obMake("", "int", H149)))</f>
        <v>4.5999999999999996</v>
      </c>
      <c r="L149" t="str">
        <f>[2]!obCall("underlyingModelFromNPVAndDefault"&amp;H149, $K$95, "getUnderlying",  [2]!obMake("", "int", H149), [2]!obMake("","int", 0))</f>
        <v>underlyingModelFromNPVAndDefault46 
[87685]</v>
      </c>
      <c r="M149">
        <f>[2]!obGet([2]!obCall("",L149,"getRealizations"))</f>
        <v>4.6806868754161922E-2</v>
      </c>
      <c r="P149" t="str">
        <f>[2]!obCall("zcbondFairPrice"&amp;H149, $K$99, "getZeroCouponBond", [2]!obMake("", "double",I149), [2]!obMake("", "double", $I$203))</f>
        <v>zcbondFairPrice46 
[87896]</v>
      </c>
      <c r="Q149">
        <f>[2]!obGet([2]!obCall("", P149, "getRealizations"))</f>
        <v>0.57919679687185299</v>
      </c>
      <c r="T149" t="str">
        <f>[2]!obCall("couponBondPrice"&amp;H149,  $K$95,"getFairValue", [2]!obMake("","int",H149) )</f>
        <v>couponBondPrice46 
[86685]</v>
      </c>
      <c r="U149">
        <f>[2]!obGet([2]!obCall("",  T149,"getRealizations"))</f>
        <v>0.63711647655903825</v>
      </c>
      <c r="Y149" t="str">
        <f>[2]!obCall("intensity"&amp;H149, $D$40, "getIntensity", [2]!obMake("", "int", H149))</f>
        <v>intensity46 
[86457]</v>
      </c>
      <c r="Z149">
        <f>[2]!obGet([2]!obCall("", Y149, "getRealizations"))</f>
        <v>2.2984385781599687E-2</v>
      </c>
      <c r="AC149" t="str">
        <f>[2]!obCall("expOfIntegratedIntensity"&amp;H149, $D$40, "getExpOfIntegratedIntensity", [2]!obMake("", "int", H149))</f>
        <v>expOfIntegratedIntensity46 
[86231]</v>
      </c>
      <c r="AD149">
        <f>[2]!obGet([2]!obCall("", AC149, "getRealizations"))</f>
        <v>1.0716700554189718</v>
      </c>
    </row>
    <row r="150" spans="1:30" x14ac:dyDescent="0.25">
      <c r="A150">
        <v>0.05</v>
      </c>
      <c r="C150" s="12">
        <v>0.03</v>
      </c>
      <c r="H150">
        <v>47</v>
      </c>
      <c r="I150">
        <f>[2]!obGet([2]!obCall("",$H$99, "getTime",[2]!obMake("", "int", H150)))</f>
        <v>4.7</v>
      </c>
      <c r="L150" t="str">
        <f>[2]!obCall("underlyingModelFromNPVAndDefault"&amp;H150, $K$95, "getUnderlying",  [2]!obMake("", "int", H150), [2]!obMake("","int", 0))</f>
        <v>underlyingModelFromNPVAndDefault47 
[86928]</v>
      </c>
      <c r="M150">
        <f>[2]!obGet([2]!obCall("",L150,"getRealizations"))</f>
        <v>2.0753957926520045E-2</v>
      </c>
      <c r="P150" t="str">
        <f>[2]!obCall("zcbondFairPrice"&amp;H150, $K$99, "getZeroCouponBond", [2]!obMake("", "double",I150), [2]!obMake("", "double", $I$203))</f>
        <v>zcbondFairPrice47 
[88105]</v>
      </c>
      <c r="Q150">
        <f>[2]!obGet([2]!obCall("", P150, "getRealizations"))</f>
        <v>0.6589265387325941</v>
      </c>
      <c r="T150" t="str">
        <f>[2]!obCall("couponBondPrice"&amp;H150,  $K$95,"getFairValue", [2]!obMake("","int",H150) )</f>
        <v>couponBondPrice47 
[87695]</v>
      </c>
      <c r="U150">
        <f>[2]!obGet([2]!obCall("",  T150,"getRealizations"))</f>
        <v>0.72481919260585348</v>
      </c>
      <c r="Y150" t="str">
        <f>[2]!obCall("intensity"&amp;H150, $D$40, "getIntensity", [2]!obMake("", "int", H150))</f>
        <v>intensity47 
[86263]</v>
      </c>
      <c r="Z150">
        <f>[2]!obGet([2]!obCall("", Y150, "getRealizations"))</f>
        <v>1.9460419397509119E-2</v>
      </c>
      <c r="AC150" t="str">
        <f>[2]!obCall("expOfIntegratedIntensity"&amp;H150, $D$40, "getExpOfIntegratedIntensity", [2]!obMake("", "int", H150))</f>
        <v>expOfIntegratedIntensity47 
[86648]</v>
      </c>
      <c r="AD150">
        <f>[2]!obGet([2]!obCall("", AC150, "getRealizations"))</f>
        <v>1.0741360561073439</v>
      </c>
    </row>
    <row r="151" spans="1:30" x14ac:dyDescent="0.25">
      <c r="A151">
        <v>0.05</v>
      </c>
      <c r="C151" s="12">
        <v>0.03</v>
      </c>
      <c r="H151">
        <v>48</v>
      </c>
      <c r="I151">
        <f>[2]!obGet([2]!obCall("",$H$99, "getTime",[2]!obMake("", "int", H151)))</f>
        <v>4.8</v>
      </c>
      <c r="L151" t="str">
        <f>[2]!obCall("underlyingModelFromNPVAndDefault"&amp;H151, $K$95, "getUnderlying",  [2]!obMake("", "int", H151), [2]!obMake("","int", 0))</f>
        <v>underlyingModelFromNPVAndDefault48 
[87673]</v>
      </c>
      <c r="M151">
        <f>[2]!obGet([2]!obCall("",L151,"getRealizations"))</f>
        <v>2.103277199713148E-2</v>
      </c>
      <c r="P151" t="str">
        <f>[2]!obCall("zcbondFairPrice"&amp;H151, $K$99, "getZeroCouponBond", [2]!obMake("", "double",I151), [2]!obMake("", "double", $I$203))</f>
        <v>zcbondFairPrice48 
[87848]</v>
      </c>
      <c r="Q151">
        <f>[2]!obGet([2]!obCall("", P151, "getRealizations"))</f>
        <v>0.6618662607876119</v>
      </c>
      <c r="T151" t="str">
        <f>[2]!obCall("couponBondPrice"&amp;H151,  $K$95,"getFairValue", [2]!obMake("","int",H151) )</f>
        <v>couponBondPrice48 
[86498]</v>
      </c>
      <c r="U151">
        <f>[2]!obGet([2]!obCall("",  T151,"getRealizations"))</f>
        <v>0.72805288686637315</v>
      </c>
      <c r="Y151" t="str">
        <f>[2]!obCall("intensity"&amp;H151, $D$40, "getIntensity", [2]!obMake("", "int", H151))</f>
        <v>intensity48 
[86580]</v>
      </c>
      <c r="Z151">
        <f>[2]!obGet([2]!obCall("", Y151, "getRealizations"))</f>
        <v>1.9914573309421466E-2</v>
      </c>
      <c r="AC151" t="str">
        <f>[2]!obCall("expOfIntegratedIntensity"&amp;H151, $D$40, "getExpOfIntegratedIntensity", [2]!obMake("", "int", H151))</f>
        <v>expOfIntegratedIntensity48 
[86284]</v>
      </c>
      <c r="AD151">
        <f>[2]!obGet([2]!obCall("", AC151, "getRealizations"))</f>
        <v>1.0762284051607083</v>
      </c>
    </row>
    <row r="152" spans="1:30" x14ac:dyDescent="0.25">
      <c r="A152">
        <v>0.05</v>
      </c>
      <c r="C152" s="12">
        <v>0.03</v>
      </c>
      <c r="H152">
        <v>49</v>
      </c>
      <c r="I152">
        <f>[2]!obGet([2]!obCall("",$H$99, "getTime",[2]!obMake("", "int", H152)))</f>
        <v>4.8999999999999995</v>
      </c>
      <c r="L152" t="str">
        <f>[2]!obCall("underlyingModelFromNPVAndDefault"&amp;H152, $K$95, "getUnderlying",  [2]!obMake("", "int", H152), [2]!obMake("","int", 0))</f>
        <v>underlyingModelFromNPVAndDefault49 
[87467]</v>
      </c>
      <c r="M152">
        <f>[2]!obGet([2]!obCall("",L152,"getRealizations"))</f>
        <v>3.1401845751891339E-2</v>
      </c>
      <c r="P152" t="str">
        <f>[2]!obCall("zcbondFairPrice"&amp;H152, $K$99, "getZeroCouponBond", [2]!obMake("", "double",I152), [2]!obMake("", "double", $I$203))</f>
        <v>zcbondFairPrice49 
[87762]</v>
      </c>
      <c r="Q152">
        <f>[2]!obGet([2]!obCall("", P152, "getRealizations"))</f>
        <v>0.63535680777136039</v>
      </c>
      <c r="T152" t="str">
        <f>[2]!obCall("couponBondPrice"&amp;H152,  $K$95,"getFairValue", [2]!obMake("","int",H152) )</f>
        <v>couponBondPrice49 
[87549]</v>
      </c>
      <c r="U152">
        <f>[2]!obGet([2]!obCall("",  T152,"getRealizations"))</f>
        <v>0.69889248854849639</v>
      </c>
      <c r="Y152" t="str">
        <f>[2]!obCall("intensity"&amp;H152, $D$40, "getIntensity", [2]!obMake("", "int", H152))</f>
        <v>intensity49 
[86312]</v>
      </c>
      <c r="Z152">
        <f>[2]!obGet([2]!obCall("", Y152, "getRealizations"))</f>
        <v>2.1423515591152579E-2</v>
      </c>
      <c r="AC152" t="str">
        <f>[2]!obCall("expOfIntegratedIntensity"&amp;H152, $D$40, "getExpOfIntegratedIntensity", [2]!obMake("", "int", H152))</f>
        <v>expOfIntegratedIntensity49 
[86282]</v>
      </c>
      <c r="AD152">
        <f>[2]!obGet([2]!obCall("", AC152, "getRealizations"))</f>
        <v>1.0783738036336554</v>
      </c>
    </row>
    <row r="153" spans="1:30" x14ac:dyDescent="0.25">
      <c r="A153">
        <v>0.05</v>
      </c>
      <c r="C153" s="12">
        <v>0.03</v>
      </c>
      <c r="H153">
        <v>50</v>
      </c>
      <c r="I153">
        <f>[2]!obGet([2]!obCall("",$H$99, "getTime",[2]!obMake("", "int", H153)))</f>
        <v>5</v>
      </c>
      <c r="L153" t="str">
        <f>[2]!obCall("underlyingModelFromNPVAndDefault"&amp;H153, $K$95, "getUnderlying",  [2]!obMake("", "int", H153), [2]!obMake("","int", 0))</f>
        <v>underlyingModelFromNPVAndDefault50 
[86726]</v>
      </c>
      <c r="M153">
        <f>[2]!obGet([2]!obCall("",L153,"getRealizations"))</f>
        <v>2.6868186814029697E-2</v>
      </c>
      <c r="P153" t="str">
        <f>[2]!obCall("zcbondFairPrice"&amp;H153, $K$99, "getZeroCouponBond", [2]!obMake("", "double",I153), [2]!obMake("", "double", $I$203))</f>
        <v>zcbondFairPrice50 
[87951]</v>
      </c>
      <c r="Q153">
        <f>[2]!obGet([2]!obCall("", P153, "getRealizations"))</f>
        <v>0.65255961670695106</v>
      </c>
      <c r="T153" t="str">
        <f>[2]!obCall("couponBondPrice"&amp;H153,  $K$95,"getFairValue", [2]!obMake("","int",H153) )</f>
        <v>couponBondPrice50 
[86483]</v>
      </c>
      <c r="U153">
        <f>[2]!obGet([2]!obCall("",  T153,"getRealizations"))</f>
        <v>0.7178155783776462</v>
      </c>
      <c r="Y153" t="str">
        <f>[2]!obCall("intensity"&amp;H153, $D$40, "getIntensity", [2]!obMake("", "int", H153))</f>
        <v>intensity50 
[86223]</v>
      </c>
      <c r="Z153">
        <f>[2]!obGet([2]!obCall("", Y153, "getRealizations"))</f>
        <v>2.1244839854125425E-2</v>
      </c>
      <c r="AC153" t="str">
        <f>[2]!obCall("expOfIntegratedIntensity"&amp;H153, $D$40, "getExpOfIntegratedIntensity", [2]!obMake("", "int", H153))</f>
        <v>expOfIntegratedIntensity50 
[86638]</v>
      </c>
      <c r="AD153">
        <f>[2]!obGet([2]!obCall("", AC153, "getRealizations"))</f>
        <v>1.0806865358914017</v>
      </c>
    </row>
    <row r="154" spans="1:30" x14ac:dyDescent="0.25">
      <c r="A154">
        <v>0.05</v>
      </c>
      <c r="C154" s="12">
        <v>0.03</v>
      </c>
      <c r="H154">
        <v>51</v>
      </c>
      <c r="I154">
        <f>[2]!obGet([2]!obCall("",$H$99, "getTime",[2]!obMake("", "int", H154)))</f>
        <v>5.0999999999999996</v>
      </c>
      <c r="L154" t="str">
        <f>[2]!obCall("underlyingModelFromNPVAndDefault"&amp;H154, $K$95, "getUnderlying",  [2]!obMake("", "int", H154), [2]!obMake("","int", 0))</f>
        <v>underlyingModelFromNPVAndDefault51 
[86750]</v>
      </c>
      <c r="M154">
        <f>[2]!obGet([2]!obCall("",L154,"getRealizations"))</f>
        <v>1.8368934661942934E-2</v>
      </c>
      <c r="P154" t="str">
        <f>[2]!obCall("zcbondFairPrice"&amp;H154, $K$99, "getZeroCouponBond", [2]!obMake("", "double",I154), [2]!obMake("", "double", $I$203))</f>
        <v>zcbondFairPrice51 
[87795]</v>
      </c>
      <c r="Q154">
        <f>[2]!obGet([2]!obCall("", P154, "getRealizations"))</f>
        <v>0.68194960764027002</v>
      </c>
      <c r="T154" t="str">
        <f>[2]!obCall("couponBondPrice"&amp;H154,  $K$95,"getFairValue", [2]!obMake("","int",H154) )</f>
        <v>couponBondPrice51 
[87612]</v>
      </c>
      <c r="U154">
        <f>[2]!obGet([2]!obCall("",  T154,"getRealizations"))</f>
        <v>0.750144568404297</v>
      </c>
      <c r="Y154" t="str">
        <f>[2]!obCall("intensity"&amp;H154, $D$40, "getIntensity", [2]!obMake("", "int", H154))</f>
        <v>intensity51 
[86302]</v>
      </c>
      <c r="Z154">
        <f>[2]!obGet([2]!obCall("", Y154, "getRealizations"))</f>
        <v>2.0751308548856349E-2</v>
      </c>
      <c r="AC154" t="str">
        <f>[2]!obCall("expOfIntegratedIntensity"&amp;H154, $D$40, "getExpOfIntegratedIntensity", [2]!obMake("", "int", H154))</f>
        <v>expOfIntegratedIntensity51 
[86399]</v>
      </c>
      <c r="AD154">
        <f>[2]!obGet([2]!obCall("", AC154, "getRealizations"))</f>
        <v>1.0829848776608444</v>
      </c>
    </row>
    <row r="155" spans="1:30" x14ac:dyDescent="0.25">
      <c r="A155">
        <v>0.05</v>
      </c>
      <c r="C155" s="12">
        <v>0.03</v>
      </c>
      <c r="H155">
        <v>52</v>
      </c>
      <c r="I155">
        <f>[2]!obGet([2]!obCall("",$H$99, "getTime",[2]!obMake("", "int", H155)))</f>
        <v>5.2</v>
      </c>
      <c r="L155" t="str">
        <f>[2]!obCall("underlyingModelFromNPVAndDefault"&amp;H155, $K$95, "getUnderlying",  [2]!obMake("", "int", H155), [2]!obMake("","int", 0))</f>
        <v>underlyingModelFromNPVAndDefault52 
[86735]</v>
      </c>
      <c r="M155">
        <f>[2]!obGet([2]!obCall("",L155,"getRealizations"))</f>
        <v>3.3292096198347942E-2</v>
      </c>
      <c r="P155" t="str">
        <f>[2]!obCall("zcbondFairPrice"&amp;H155, $K$99, "getZeroCouponBond", [2]!obMake("", "double",I155), [2]!obMake("", "double", $I$203))</f>
        <v>zcbondFairPrice52 
[87893]</v>
      </c>
      <c r="Q155">
        <f>[2]!obGet([2]!obCall("", P155, "getRealizations"))</f>
        <v>0.64404537342054879</v>
      </c>
      <c r="T155" t="str">
        <f>[2]!obCall("couponBondPrice"&amp;H155,  $K$95,"getFairValue", [2]!obMake("","int",H155) )</f>
        <v>couponBondPrice52 
[87723]</v>
      </c>
      <c r="U155">
        <f>[2]!obGet([2]!obCall("",  T155,"getRealizations"))</f>
        <v>0.70844991076260366</v>
      </c>
      <c r="Y155" t="str">
        <f>[2]!obCall("intensity"&amp;H155, $D$40, "getIntensity", [2]!obMake("", "int", H155))</f>
        <v>intensity52 
[86261]</v>
      </c>
      <c r="Z155">
        <f>[2]!obGet([2]!obCall("", Y155, "getRealizations"))</f>
        <v>2.1826859773877296E-2</v>
      </c>
      <c r="AC155" t="str">
        <f>[2]!obCall("expOfIntegratedIntensity"&amp;H155, $D$40, "getExpOfIntegratedIntensity", [2]!obMake("", "int", H155))</f>
        <v>expOfIntegratedIntensity52 
[87314]</v>
      </c>
      <c r="AD155">
        <f>[2]!obGet([2]!obCall("", AC155, "getRealizations"))</f>
        <v>1.0852345463670381</v>
      </c>
    </row>
    <row r="156" spans="1:30" x14ac:dyDescent="0.25">
      <c r="A156">
        <v>0.05</v>
      </c>
      <c r="C156" s="12">
        <v>0.03</v>
      </c>
      <c r="H156">
        <v>53</v>
      </c>
      <c r="I156">
        <f>[2]!obGet([2]!obCall("",$H$99, "getTime",[2]!obMake("", "int", H156)))</f>
        <v>5.3</v>
      </c>
      <c r="L156" t="str">
        <f>[2]!obCall("underlyingModelFromNPVAndDefault"&amp;H156, $K$95, "getUnderlying",  [2]!obMake("", "int", H156), [2]!obMake("","int", 0))</f>
        <v>underlyingModelFromNPVAndDefault53 
[86707]</v>
      </c>
      <c r="M156">
        <f>[2]!obGet([2]!obCall("",L156,"getRealizations"))</f>
        <v>3.9830063581622319E-2</v>
      </c>
      <c r="P156" t="str">
        <f>[2]!obCall("zcbondFairPrice"&amp;H156, $K$99, "getZeroCouponBond", [2]!obMake("", "double",I156), [2]!obMake("", "double", $I$203))</f>
        <v>zcbondFairPrice53 
[87789]</v>
      </c>
      <c r="Q156">
        <f>[2]!obGet([2]!obCall("", P156, "getRealizations"))</f>
        <v>0.63150322700855643</v>
      </c>
      <c r="T156" t="str">
        <f>[2]!obCall("couponBondPrice"&amp;H156,  $K$95,"getFairValue", [2]!obMake("","int",H156) )</f>
        <v>couponBondPrice53 
[87698]</v>
      </c>
      <c r="U156">
        <f>[2]!obGet([2]!obCall("",  T156,"getRealizations"))</f>
        <v>0.69465354970941207</v>
      </c>
      <c r="Y156" t="str">
        <f>[2]!obCall("intensity"&amp;H156, $D$40, "getIntensity", [2]!obMake("", "int", H156))</f>
        <v>intensity53 
[87281]</v>
      </c>
      <c r="Z156">
        <f>[2]!obGet([2]!obCall("", Y156, "getRealizations"))</f>
        <v>2.2226573300347077E-2</v>
      </c>
      <c r="AC156" t="str">
        <f>[2]!obCall("expOfIntegratedIntensity"&amp;H156, $D$40, "getExpOfIntegratedIntensity", [2]!obMake("", "int", H156))</f>
        <v>expOfIntegratedIntensity53 
[87344]</v>
      </c>
      <c r="AD156">
        <f>[2]!obGet([2]!obCall("", AC156, "getRealizations"))</f>
        <v>1.0876058595681717</v>
      </c>
    </row>
    <row r="157" spans="1:30" x14ac:dyDescent="0.25">
      <c r="A157">
        <v>0.05</v>
      </c>
      <c r="C157" s="12">
        <v>0.03</v>
      </c>
      <c r="H157">
        <v>54</v>
      </c>
      <c r="I157">
        <f>[2]!obGet([2]!obCall("",$H$99, "getTime",[2]!obMake("", "int", H157)))</f>
        <v>5.3999999999999995</v>
      </c>
      <c r="L157" t="str">
        <f>[2]!obCall("underlyingModelFromNPVAndDefault"&amp;H157, $K$95, "getUnderlying",  [2]!obMake("", "int", H157), [2]!obMake("","int", 0))</f>
        <v>underlyingModelFromNPVAndDefault54 
[87507]</v>
      </c>
      <c r="M157">
        <f>[2]!obGet([2]!obCall("",L157,"getRealizations"))</f>
        <v>3.8056929299018931E-2</v>
      </c>
      <c r="P157" t="str">
        <f>[2]!obCall("zcbondFairPrice"&amp;H157, $K$99, "getZeroCouponBond", [2]!obMake("", "double",I157), [2]!obMake("", "double", $I$203))</f>
        <v>zcbondFairPrice54 
[87815]</v>
      </c>
      <c r="Q157">
        <f>[2]!obGet([2]!obCall("", P157, "getRealizations"))</f>
        <v>0.64141530134133939</v>
      </c>
      <c r="T157" t="str">
        <f>[2]!obCall("couponBondPrice"&amp;H157,  $K$95,"getFairValue", [2]!obMake("","int",H157) )</f>
        <v>couponBondPrice54 
[87523]</v>
      </c>
      <c r="U157">
        <f>[2]!obGet([2]!obCall("",  T157,"getRealizations"))</f>
        <v>0.70555683147547332</v>
      </c>
      <c r="Y157" t="str">
        <f>[2]!obCall("intensity"&amp;H157, $D$40, "getIntensity", [2]!obMake("", "int", H157))</f>
        <v>intensity54 
[86644]</v>
      </c>
      <c r="Z157">
        <f>[2]!obGet([2]!obCall("", Y157, "getRealizations"))</f>
        <v>2.1814500038491145E-2</v>
      </c>
      <c r="AC157" t="str">
        <f>[2]!obCall("expOfIntegratedIntensity"&amp;H157, $D$40, "getExpOfIntegratedIntensity", [2]!obMake("", "int", H157))</f>
        <v>expOfIntegratedIntensity54 
[86280]</v>
      </c>
      <c r="AD157">
        <f>[2]!obGet([2]!obCall("", AC157, "getRealizations"))</f>
        <v>1.0900259231939071</v>
      </c>
    </row>
    <row r="158" spans="1:30" x14ac:dyDescent="0.25">
      <c r="A158">
        <v>0.05</v>
      </c>
      <c r="C158" s="12">
        <v>0.03</v>
      </c>
      <c r="H158">
        <v>55</v>
      </c>
      <c r="I158">
        <f>[2]!obGet([2]!obCall("",$H$99, "getTime",[2]!obMake("", "int", H158)))</f>
        <v>5.5</v>
      </c>
      <c r="L158" t="str">
        <f>[2]!obCall("underlyingModelFromNPVAndDefault"&amp;H158, $K$95, "getUnderlying",  [2]!obMake("", "int", H158), [2]!obMake("","int", 0))</f>
        <v>underlyingModelFromNPVAndDefault55 
[87487]</v>
      </c>
      <c r="M158">
        <f>[2]!obGet([2]!obCall("",L158,"getRealizations"))</f>
        <v>4.4522228333634596E-2</v>
      </c>
      <c r="P158" t="str">
        <f>[2]!obCall("zcbondFairPrice"&amp;H158, $K$99, "getZeroCouponBond", [2]!obMake("", "double",I158), [2]!obMake("", "double", $I$203))</f>
        <v>zcbondFairPrice55 
[87792]</v>
      </c>
      <c r="Q158">
        <f>[2]!obGet([2]!obCall("", P158, "getRealizations"))</f>
        <v>0.6300657903293313</v>
      </c>
      <c r="T158" t="str">
        <f>[2]!obCall("couponBondPrice"&amp;H158,  $K$95,"getFairValue", [2]!obMake("","int",H158) )</f>
        <v>couponBondPrice55 
[87526]</v>
      </c>
      <c r="U158">
        <f>[2]!obGet([2]!obCall("",  T158,"getRealizations"))</f>
        <v>0.69307236936226446</v>
      </c>
      <c r="Y158" t="str">
        <f>[2]!obCall("intensity"&amp;H158, $D$40, "getIntensity", [2]!obMake("", "int", H158))</f>
        <v>intensity55 
[87317]</v>
      </c>
      <c r="Z158">
        <f>[2]!obGet([2]!obCall("", Y158, "getRealizations"))</f>
        <v>2.1712979591052516E-2</v>
      </c>
      <c r="AC158" t="str">
        <f>[2]!obCall("expOfIntegratedIntensity"&amp;H158, $D$40, "getExpOfIntegratedIntensity", [2]!obMake("", "int", H158))</f>
        <v>expOfIntegratedIntensity55 
[86273]</v>
      </c>
      <c r="AD158">
        <f>[2]!obGet([2]!obCall("", AC158, "getRealizations"))</f>
        <v>1.0924063557015207</v>
      </c>
    </row>
    <row r="159" spans="1:30" x14ac:dyDescent="0.25">
      <c r="A159">
        <v>0.05</v>
      </c>
      <c r="C159" s="12">
        <v>0.03</v>
      </c>
      <c r="H159">
        <v>56</v>
      </c>
      <c r="I159">
        <f>[2]!obGet([2]!obCall("",$H$99, "getTime",[2]!obMake("", "int", H159)))</f>
        <v>5.6</v>
      </c>
      <c r="L159" t="str">
        <f>[2]!obCall("underlyingModelFromNPVAndDefault"&amp;H159, $K$95, "getUnderlying",  [2]!obMake("", "int", H159), [2]!obMake("","int", 0))</f>
        <v>underlyingModelFromNPVAndDefault56 
[87495]</v>
      </c>
      <c r="M159">
        <f>[2]!obGet([2]!obCall("",L159,"getRealizations"))</f>
        <v>5.572313188020727E-2</v>
      </c>
      <c r="P159" t="str">
        <f>[2]!obCall("zcbondFairPrice"&amp;H159, $K$99, "getZeroCouponBond", [2]!obMake("", "double",I159), [2]!obMake("", "double", $I$203))</f>
        <v>zcbondFairPrice56 
[87836]</v>
      </c>
      <c r="Q159">
        <f>[2]!obGet([2]!obCall("", P159, "getRealizations"))</f>
        <v>0.60814924560372119</v>
      </c>
      <c r="T159" t="str">
        <f>[2]!obCall("couponBondPrice"&amp;H159,  $K$95,"getFairValue", [2]!obMake("","int",H159) )</f>
        <v>couponBondPrice56 
[86693]</v>
      </c>
      <c r="U159">
        <f>[2]!obGet([2]!obCall("",  T159,"getRealizations"))</f>
        <v>0.66896417016409326</v>
      </c>
      <c r="Y159" t="str">
        <f>[2]!obCall("intensity"&amp;H159, $D$40, "getIntensity", [2]!obMake("", "int", H159))</f>
        <v>intensity56 
[87350]</v>
      </c>
      <c r="Z159">
        <f>[2]!obGet([2]!obCall("", Y159, "getRealizations"))</f>
        <v>2.3228658992771965E-2</v>
      </c>
      <c r="AC159" t="str">
        <f>[2]!obCall("expOfIntegratedIntensity"&amp;H159, $D$40, "getExpOfIntegratedIntensity", [2]!obMake("", "int", H159))</f>
        <v>expOfIntegratedIntensity56 
[86417]</v>
      </c>
      <c r="AD159">
        <f>[2]!obGet([2]!obCall("", AC159, "getRealizations"))</f>
        <v>1.0947808723508512</v>
      </c>
    </row>
    <row r="160" spans="1:30" x14ac:dyDescent="0.25">
      <c r="A160">
        <v>0.05</v>
      </c>
      <c r="C160" s="12">
        <v>0.03</v>
      </c>
      <c r="H160">
        <v>57</v>
      </c>
      <c r="I160">
        <f>[2]!obGet([2]!obCall("",$H$99, "getTime",[2]!obMake("", "int", H160)))</f>
        <v>5.7</v>
      </c>
      <c r="L160" t="str">
        <f>[2]!obCall("underlyingModelFromNPVAndDefault"&amp;H160, $K$95, "getUnderlying",  [2]!obMake("", "int", H160), [2]!obMake("","int", 0))</f>
        <v>underlyingModelFromNPVAndDefault57 
[86544]</v>
      </c>
      <c r="M160">
        <f>[2]!obGet([2]!obCall("",L160,"getRealizations"))</f>
        <v>5.5998002048922683E-2</v>
      </c>
      <c r="P160" t="str">
        <f>[2]!obCall("zcbondFairPrice"&amp;H160, $K$99, "getZeroCouponBond", [2]!obMake("", "double",I160), [2]!obMake("", "double", $I$203))</f>
        <v>zcbondFairPrice57 
[88030]</v>
      </c>
      <c r="Q160">
        <f>[2]!obGet([2]!obCall("", P160, "getRealizations"))</f>
        <v>0.61348069982570297</v>
      </c>
      <c r="T160" t="str">
        <f>[2]!obCall("couponBondPrice"&amp;H160,  $K$95,"getFairValue", [2]!obMake("","int",H160) )</f>
        <v>couponBondPrice57 
[87564]</v>
      </c>
      <c r="U160">
        <f>[2]!obGet([2]!obCall("",  T160,"getRealizations"))</f>
        <v>0.67482876980827322</v>
      </c>
      <c r="Y160" t="str">
        <f>[2]!obCall("intensity"&amp;H160, $D$40, "getIntensity", [2]!obMake("", "int", H160))</f>
        <v>intensity57 
[87284]</v>
      </c>
      <c r="Z160">
        <f>[2]!obGet([2]!obCall("", Y160, "getRealizations"))</f>
        <v>2.3612632876039801E-2</v>
      </c>
      <c r="AC160" t="str">
        <f>[2]!obCall("expOfIntegratedIntensity"&amp;H160, $D$40, "getExpOfIntegratedIntensity", [2]!obMake("", "int", H160))</f>
        <v>expOfIntegratedIntensity57 
[86415]</v>
      </c>
      <c r="AD160">
        <f>[2]!obGet([2]!obCall("", AC160, "getRealizations"))</f>
        <v>1.0973268573525041</v>
      </c>
    </row>
    <row r="161" spans="1:30" x14ac:dyDescent="0.25">
      <c r="A161">
        <v>0.05</v>
      </c>
      <c r="C161" s="12">
        <v>0.03</v>
      </c>
      <c r="H161">
        <v>58</v>
      </c>
      <c r="I161">
        <f>[2]!obGet([2]!obCall("",$H$99, "getTime",[2]!obMake("", "int", H161)))</f>
        <v>5.8</v>
      </c>
      <c r="L161" t="str">
        <f>[2]!obCall("underlyingModelFromNPVAndDefault"&amp;H161, $K$95, "getUnderlying",  [2]!obMake("", "int", H161), [2]!obMake("","int", 0))</f>
        <v>underlyingModelFromNPVAndDefault58 
[87650]</v>
      </c>
      <c r="M161">
        <f>[2]!obGet([2]!obCall("",L161,"getRealizations"))</f>
        <v>5.4429639623866745E-2</v>
      </c>
      <c r="P161" t="str">
        <f>[2]!obCall("zcbondFairPrice"&amp;H161, $K$99, "getZeroCouponBond", [2]!obMake("", "double",I161), [2]!obMake("", "double", $I$203))</f>
        <v>zcbondFairPrice58 
[87969]</v>
      </c>
      <c r="Q161">
        <f>[2]!obGet([2]!obCall("", P161, "getRealizations"))</f>
        <v>0.62326055093379362</v>
      </c>
      <c r="T161" t="str">
        <f>[2]!obCall("couponBondPrice"&amp;H161,  $K$95,"getFairValue", [2]!obMake("","int",H161) )</f>
        <v>couponBondPrice58 
[86681]</v>
      </c>
      <c r="U161">
        <f>[2]!obGet([2]!obCall("",  T161,"getRealizations"))</f>
        <v>0.68558660602717303</v>
      </c>
      <c r="Y161" t="str">
        <f>[2]!obCall("intensity"&amp;H161, $D$40, "getIntensity", [2]!obMake("", "int", H161))</f>
        <v>intensity58 
[86437]</v>
      </c>
      <c r="Z161">
        <f>[2]!obGet([2]!obCall("", Y161, "getRealizations"))</f>
        <v>2.4249774058156204E-2</v>
      </c>
      <c r="AC161" t="str">
        <f>[2]!obCall("expOfIntegratedIntensity"&amp;H161, $D$40, "getExpOfIntegratedIntensity", [2]!obMake("", "int", H161))</f>
        <v>expOfIntegratedIntensity58 
[87233]</v>
      </c>
      <c r="AD161">
        <f>[2]!obGet([2]!obCall("", AC161, "getRealizations"))</f>
        <v>1.0999209964927141</v>
      </c>
    </row>
    <row r="162" spans="1:30" x14ac:dyDescent="0.25">
      <c r="A162">
        <v>0.05</v>
      </c>
      <c r="C162" s="12">
        <v>0.03</v>
      </c>
      <c r="H162">
        <v>59</v>
      </c>
      <c r="I162">
        <f>[2]!obGet([2]!obCall("",$H$99, "getTime",[2]!obMake("", "int", H162)))</f>
        <v>5.8999999999999995</v>
      </c>
      <c r="L162" t="str">
        <f>[2]!obCall("underlyingModelFromNPVAndDefault"&amp;H162, $K$95, "getUnderlying",  [2]!obMake("", "int", H162), [2]!obMake("","int", 0))</f>
        <v>underlyingModelFromNPVAndDefault59 
[86550]</v>
      </c>
      <c r="M162">
        <f>[2]!obGet([2]!obCall("",L162,"getRealizations"))</f>
        <v>5.4752700324378283E-2</v>
      </c>
      <c r="P162" t="str">
        <f>[2]!obCall("zcbondFairPrice"&amp;H162, $K$99, "getZeroCouponBond", [2]!obMake("", "double",I162), [2]!obMake("", "double", $I$203))</f>
        <v>zcbondFairPrice59 
[87783]</v>
      </c>
      <c r="Q162">
        <f>[2]!obGet([2]!obCall("", P162, "getRealizations"))</f>
        <v>0.6286499035048867</v>
      </c>
      <c r="T162" t="str">
        <f>[2]!obCall("couponBondPrice"&amp;H162,  $K$95,"getFairValue", [2]!obMake("","int",H162) )</f>
        <v>couponBondPrice59 
[86695]</v>
      </c>
      <c r="U162">
        <f>[2]!obGet([2]!obCall("",  T162,"getRealizations"))</f>
        <v>0.69151489385537535</v>
      </c>
      <c r="Y162" t="str">
        <f>[2]!obCall("intensity"&amp;H162, $D$40, "getIntensity", [2]!obMake("", "int", H162))</f>
        <v>intensity59 
[86455]</v>
      </c>
      <c r="Z162">
        <f>[2]!obGet([2]!obCall("", Y162, "getRealizations"))</f>
        <v>2.3818975806024774E-2</v>
      </c>
      <c r="AC162" t="str">
        <f>[2]!obCall("expOfIntegratedIntensity"&amp;H162, $D$40, "getExpOfIntegratedIntensity", [2]!obMake("", "int", H162))</f>
        <v>expOfIntegratedIntensity59 
[86384]</v>
      </c>
      <c r="AD162">
        <f>[2]!obGet([2]!obCall("", AC162, "getRealizations"))</f>
        <v>1.1025915167243332</v>
      </c>
    </row>
    <row r="163" spans="1:30" x14ac:dyDescent="0.25">
      <c r="A163">
        <v>0.05</v>
      </c>
      <c r="C163" s="12">
        <v>0.03</v>
      </c>
      <c r="H163">
        <v>60</v>
      </c>
      <c r="I163">
        <f>[2]!obGet([2]!obCall("",$H$99, "getTime",[2]!obMake("", "int", H163)))</f>
        <v>6</v>
      </c>
      <c r="L163" t="str">
        <f>[2]!obCall("underlyingModelFromNPVAndDefault"&amp;H163, $K$95, "getUnderlying",  [2]!obMake("", "int", H163), [2]!obMake("","int", 0))</f>
        <v>underlyingModelFromNPVAndDefault60 
[87638]</v>
      </c>
      <c r="M163">
        <f>[2]!obGet([2]!obCall("",L163,"getRealizations"))</f>
        <v>4.6481449677754208E-2</v>
      </c>
      <c r="P163" t="str">
        <f>[2]!obCall("zcbondFairPrice"&amp;H163, $K$99, "getZeroCouponBond", [2]!obMake("", "double",I163), [2]!obMake("", "double", $I$203))</f>
        <v>zcbondFairPrice60 
[88007]</v>
      </c>
      <c r="Q163">
        <f>[2]!obGet([2]!obCall("", P163, "getRealizations"))</f>
        <v>0.65422734565074869</v>
      </c>
      <c r="T163" t="str">
        <f>[2]!obCall("couponBondPrice"&amp;H163,  $K$95,"getFairValue", [2]!obMake("","int",H163) )</f>
        <v>couponBondPrice60 
[86493]</v>
      </c>
      <c r="U163">
        <f>[2]!obGet([2]!obCall("",  T163,"getRealizations"))</f>
        <v>0.71965008021582355</v>
      </c>
      <c r="Y163" t="str">
        <f>[2]!obCall("intensity"&amp;H163, $D$40, "getIntensity", [2]!obMake("", "int", H163))</f>
        <v>intensity60 
[87320]</v>
      </c>
      <c r="Z163">
        <f>[2]!obGet([2]!obCall("", Y163, "getRealizations"))</f>
        <v>2.3300705617634414E-2</v>
      </c>
      <c r="AC163" t="str">
        <f>[2]!obCall("expOfIntegratedIntensity"&amp;H163, $D$40, "getExpOfIntegratedIntensity", [2]!obMake("", "int", H163))</f>
        <v>expOfIntegratedIntensity60 
[86389]</v>
      </c>
      <c r="AD163">
        <f>[2]!obGet([2]!obCall("", AC163, "getRealizations"))</f>
        <v>1.1052209070164596</v>
      </c>
    </row>
    <row r="164" spans="1:30" x14ac:dyDescent="0.25">
      <c r="A164">
        <v>0.05</v>
      </c>
      <c r="C164" s="12">
        <v>0.03</v>
      </c>
      <c r="H164">
        <v>61</v>
      </c>
      <c r="I164">
        <f>[2]!obGet([2]!obCall("",$H$99, "getTime",[2]!obMake("", "int", H164)))</f>
        <v>6.1</v>
      </c>
      <c r="L164" t="str">
        <f>[2]!obCall("underlyingModelFromNPVAndDefault"&amp;H164, $K$95, "getUnderlying",  [2]!obMake("", "int", H164), [2]!obMake("","int", 0))</f>
        <v>underlyingModelFromNPVAndDefault61 
[87677]</v>
      </c>
      <c r="M164">
        <f>[2]!obGet([2]!obCall("",L164,"getRealizations"))</f>
        <v>4.0128747996765059E-2</v>
      </c>
      <c r="P164" t="str">
        <f>[2]!obCall("zcbondFairPrice"&amp;H164, $K$99, "getZeroCouponBond", [2]!obMake("", "double",I164), [2]!obMake("", "double", $I$203))</f>
        <v>zcbondFairPrice61 
[87803]</v>
      </c>
      <c r="Q164">
        <f>[2]!obGet([2]!obCall("", P164, "getRealizations"))</f>
        <v>0.67539771489322709</v>
      </c>
      <c r="T164" t="str">
        <f>[2]!obCall("couponBondPrice"&amp;H164,  $K$95,"getFairValue", [2]!obMake("","int",H164) )</f>
        <v>couponBondPrice61 
[87529]</v>
      </c>
      <c r="U164">
        <f>[2]!obGet([2]!obCall("",  T164,"getRealizations"))</f>
        <v>0.74293748638254975</v>
      </c>
      <c r="Y164" t="str">
        <f>[2]!obCall("intensity"&amp;H164, $D$40, "getIntensity", [2]!obMake("", "int", H164))</f>
        <v>intensity61 
[86292]</v>
      </c>
      <c r="Z164">
        <f>[2]!obGet([2]!obCall("", Y164, "getRealizations"))</f>
        <v>2.209495646593693E-2</v>
      </c>
      <c r="AC164" t="str">
        <f>[2]!obCall("expOfIntegratedIntensity"&amp;H164, $D$40, "getExpOfIntegratedIntensity", [2]!obMake("", "int", H164))</f>
        <v>expOfIntegratedIntensity61 
[86435]</v>
      </c>
      <c r="AD164">
        <f>[2]!obGet([2]!obCall("", AC164, "getRealizations"))</f>
        <v>1.1077991522963677</v>
      </c>
    </row>
    <row r="165" spans="1:30" x14ac:dyDescent="0.25">
      <c r="A165">
        <v>0.05</v>
      </c>
      <c r="C165" s="12">
        <v>0.03</v>
      </c>
      <c r="H165">
        <v>62</v>
      </c>
      <c r="I165">
        <f>[2]!obGet([2]!obCall("",$H$99, "getTime",[2]!obMake("", "int", H165)))</f>
        <v>6.2</v>
      </c>
      <c r="L165" t="str">
        <f>[2]!obCall("underlyingModelFromNPVAndDefault"&amp;H165, $K$95, "getUnderlying",  [2]!obMake("", "int", H165), [2]!obMake("","int", 0))</f>
        <v>underlyingModelFromNPVAndDefault62 
[86515]</v>
      </c>
      <c r="M165">
        <f>[2]!obGet([2]!obCall("",L165,"getRealizations"))</f>
        <v>5.2733804414029396E-2</v>
      </c>
      <c r="P165" t="str">
        <f>[2]!obCall("zcbondFairPrice"&amp;H165, $K$99, "getZeroCouponBond", [2]!obMake("", "double",I165), [2]!obMake("", "double", $I$203))</f>
        <v>zcbondFairPrice62 
[87839]</v>
      </c>
      <c r="Q165">
        <f>[2]!obGet([2]!obCall("", P165, "getRealizations"))</f>
        <v>0.65232815259379673</v>
      </c>
      <c r="T165" t="str">
        <f>[2]!obCall("couponBondPrice"&amp;H165,  $K$95,"getFairValue", [2]!obMake("","int",H165) )</f>
        <v>couponBondPrice62 
[87558]</v>
      </c>
      <c r="U165">
        <f>[2]!obGet([2]!obCall("",  T165,"getRealizations"))</f>
        <v>0.71756096785317636</v>
      </c>
      <c r="Y165" t="str">
        <f>[2]!obCall("intensity"&amp;H165, $D$40, "getIntensity", [2]!obMake("", "int", H165))</f>
        <v>intensity62 
[87224]</v>
      </c>
      <c r="Z165">
        <f>[2]!obGet([2]!obCall("", Y165, "getRealizations"))</f>
        <v>2.31996918920176E-2</v>
      </c>
      <c r="AC165" t="str">
        <f>[2]!obCall("expOfIntegratedIntensity"&amp;H165, $D$40, "getExpOfIntegratedIntensity", [2]!obMake("", "int", H165))</f>
        <v>expOfIntegratedIntensity62 
[86413]</v>
      </c>
      <c r="AD165">
        <f>[2]!obGet([2]!obCall("", AC165, "getRealizations"))</f>
        <v>1.1102495357595927</v>
      </c>
    </row>
    <row r="166" spans="1:30" x14ac:dyDescent="0.25">
      <c r="A166">
        <v>0.05</v>
      </c>
      <c r="C166" s="12">
        <v>0.03</v>
      </c>
      <c r="H166">
        <v>63</v>
      </c>
      <c r="I166">
        <f>[2]!obGet([2]!obCall("",$H$99, "getTime",[2]!obMake("", "int", H166)))</f>
        <v>6.3</v>
      </c>
      <c r="L166" t="str">
        <f>[2]!obCall("underlyingModelFromNPVAndDefault"&amp;H166, $K$95, "getUnderlying",  [2]!obMake("", "int", H166), [2]!obMake("","int", 0))</f>
        <v>underlyingModelFromNPVAndDefault63 
[87595]</v>
      </c>
      <c r="M166">
        <f>[2]!obGet([2]!obCall("",L166,"getRealizations"))</f>
        <v>5.0634194207023912E-2</v>
      </c>
      <c r="P166" t="str">
        <f>[2]!obCall("zcbondFairPrice"&amp;H166, $K$99, "getZeroCouponBond", [2]!obMake("", "double",I166), [2]!obMake("", "double", $I$203))</f>
        <v>zcbondFairPrice63 
[88084]</v>
      </c>
      <c r="Q166">
        <f>[2]!obGet([2]!obCall("", P166, "getRealizations"))</f>
        <v>0.66355316291089939</v>
      </c>
      <c r="T166" t="str">
        <f>[2]!obCall("couponBondPrice"&amp;H166,  $K$95,"getFairValue", [2]!obMake("","int",H166) )</f>
        <v>couponBondPrice63 
[86664]</v>
      </c>
      <c r="U166">
        <f>[2]!obGet([2]!obCall("",  T166,"getRealizations"))</f>
        <v>0.72990847920198931</v>
      </c>
      <c r="Y166" t="str">
        <f>[2]!obCall("intensity"&amp;H166, $D$40, "getIntensity", [2]!obMake("", "int", H166))</f>
        <v>intensity63 
[86237]</v>
      </c>
      <c r="Z166">
        <f>[2]!obGet([2]!obCall("", Y166, "getRealizations"))</f>
        <v>2.3780155075331055E-2</v>
      </c>
      <c r="AC166" t="str">
        <f>[2]!obCall("expOfIntegratedIntensity"&amp;H166, $D$40, "getExpOfIntegratedIntensity", [2]!obMake("", "int", H166))</f>
        <v>expOfIntegratedIntensity63 
[87251]</v>
      </c>
      <c r="AD166">
        <f>[2]!obGet([2]!obCall("", AC166, "getRealizations"))</f>
        <v>1.112828270610964</v>
      </c>
    </row>
    <row r="167" spans="1:30" x14ac:dyDescent="0.25">
      <c r="A167">
        <v>0.05</v>
      </c>
      <c r="C167" s="12">
        <v>0.03</v>
      </c>
      <c r="H167">
        <v>64</v>
      </c>
      <c r="I167">
        <f>[2]!obGet([2]!obCall("",$H$99, "getTime",[2]!obMake("", "int", H167)))</f>
        <v>6.3999999999999995</v>
      </c>
      <c r="L167" t="str">
        <f>[2]!obCall("underlyingModelFromNPVAndDefault"&amp;H167, $K$95, "getUnderlying",  [2]!obMake("", "int", H167), [2]!obMake("","int", 0))</f>
        <v>underlyingModelFromNPVAndDefault64 
[86524]</v>
      </c>
      <c r="M167">
        <f>[2]!obGet([2]!obCall("",L167,"getRealizations"))</f>
        <v>6.5100163876940884E-2</v>
      </c>
      <c r="P167" t="str">
        <f>[2]!obCall("zcbondFairPrice"&amp;H167, $K$99, "getZeroCouponBond", [2]!obMake("", "double",I167), [2]!obMake("", "double", $I$203))</f>
        <v>zcbondFairPrice64 
[87887]</v>
      </c>
      <c r="Q167">
        <f>[2]!obGet([2]!obCall("", P167, "getRealizations"))</f>
        <v>0.63893513593053974</v>
      </c>
      <c r="T167" t="str">
        <f>[2]!obCall("couponBondPrice"&amp;H167,  $K$95,"getFairValue", [2]!obMake("","int",H167) )</f>
        <v>couponBondPrice64 
[87733]</v>
      </c>
      <c r="U167">
        <f>[2]!obGet([2]!obCall("",  T167,"getRealizations"))</f>
        <v>0.7028286495235937</v>
      </c>
      <c r="Y167" t="str">
        <f>[2]!obCall("intensity"&amp;H167, $D$40, "getIntensity", [2]!obMake("", "int", H167))</f>
        <v>intensity64 
[86433]</v>
      </c>
      <c r="Z167">
        <f>[2]!obGet([2]!obCall("", Y167, "getRealizations"))</f>
        <v>2.5520765428260796E-2</v>
      </c>
      <c r="AC167" t="str">
        <f>[2]!obCall("expOfIntegratedIntensity"&amp;H167, $D$40, "getExpOfIntegratedIntensity", [2]!obMake("", "int", H167))</f>
        <v>expOfIntegratedIntensity64 
[86247]</v>
      </c>
      <c r="AD167">
        <f>[2]!obGet([2]!obCall("", AC167, "getRealizations"))</f>
        <v>1.1154777424897513</v>
      </c>
    </row>
    <row r="168" spans="1:30" x14ac:dyDescent="0.25">
      <c r="A168">
        <v>0.05</v>
      </c>
      <c r="C168" s="12">
        <v>0.03</v>
      </c>
      <c r="H168">
        <v>65</v>
      </c>
      <c r="I168">
        <f>[2]!obGet([2]!obCall("",$H$99, "getTime",[2]!obMake("", "int", H168)))</f>
        <v>6.5</v>
      </c>
      <c r="L168" t="str">
        <f>[2]!obCall("underlyingModelFromNPVAndDefault"&amp;H168, $K$95, "getUnderlying",  [2]!obMake("", "int", H168), [2]!obMake("","int", 0))</f>
        <v>underlyingModelFromNPVAndDefault65 
[86732]</v>
      </c>
      <c r="M168">
        <f>[2]!obGet([2]!obCall("",L168,"getRealizations"))</f>
        <v>5.1851285572046456E-2</v>
      </c>
      <c r="P168" t="str">
        <f>[2]!obCall("zcbondFairPrice"&amp;H168, $K$99, "getZeroCouponBond", [2]!obMake("", "double",I168), [2]!obMake("", "double", $I$203))</f>
        <v>zcbondFairPrice65 
[87818]</v>
      </c>
      <c r="Q168">
        <f>[2]!obGet([2]!obCall("", P168, "getRealizations"))</f>
        <v>0.67415953613535862</v>
      </c>
      <c r="T168" t="str">
        <f>[2]!obCall("couponBondPrice"&amp;H168,  $K$95,"getFairValue", [2]!obMake("","int",H168) )</f>
        <v>couponBondPrice65 
[86485]</v>
      </c>
      <c r="U168">
        <f>[2]!obGet([2]!obCall("",  T168,"getRealizations"))</f>
        <v>0.74157548974889442</v>
      </c>
      <c r="Y168" t="str">
        <f>[2]!obCall("intensity"&amp;H168, $D$40, "getIntensity", [2]!obMake("", "int", H168))</f>
        <v>intensity65 
[86590]</v>
      </c>
      <c r="Z168">
        <f>[2]!obGet([2]!obCall("", Y168, "getRealizations"))</f>
        <v>2.4508682396262877E-2</v>
      </c>
      <c r="AC168" t="str">
        <f>[2]!obCall("expOfIntegratedIntensity"&amp;H168, $D$40, "getExpOfIntegratedIntensity", [2]!obMake("", "int", H168))</f>
        <v>expOfIntegratedIntensity65 
[86245]</v>
      </c>
      <c r="AD168">
        <f>[2]!obGet([2]!obCall("", AC168, "getRealizations"))</f>
        <v>1.1183281627686816</v>
      </c>
    </row>
    <row r="169" spans="1:30" x14ac:dyDescent="0.25">
      <c r="A169">
        <v>0.05</v>
      </c>
      <c r="C169" s="12">
        <v>0.03</v>
      </c>
      <c r="H169">
        <v>66</v>
      </c>
      <c r="I169">
        <f>[2]!obGet([2]!obCall("",$H$99, "getTime",[2]!obMake("", "int", H169)))</f>
        <v>6.6</v>
      </c>
      <c r="L169" t="str">
        <f>[2]!obCall("underlyingModelFromNPVAndDefault"&amp;H169, $K$95, "getUnderlying",  [2]!obMake("", "int", H169), [2]!obMake("","int", 0))</f>
        <v>underlyingModelFromNPVAndDefault66 
[87471]</v>
      </c>
      <c r="M169">
        <f>[2]!obGet([2]!obCall("",L169,"getRealizations"))</f>
        <v>5.678022372395241E-2</v>
      </c>
      <c r="P169" t="str">
        <f>[2]!obCall("zcbondFairPrice"&amp;H169, $K$99, "getZeroCouponBond", [2]!obMake("", "double",I169), [2]!obMake("", "double", $I$203))</f>
        <v>zcbondFairPrice66 
[87756]</v>
      </c>
      <c r="Q169">
        <f>[2]!obGet([2]!obCall("", P169, "getRealizations"))</f>
        <v>0.6706101966493484</v>
      </c>
      <c r="T169" t="str">
        <f>[2]!obCall("couponBondPrice"&amp;H169,  $K$95,"getFairValue", [2]!obMake("","int",H169) )</f>
        <v>couponBondPrice66 
[86673]</v>
      </c>
      <c r="U169">
        <f>[2]!obGet([2]!obCall("",  T169,"getRealizations"))</f>
        <v>0.73767121631428323</v>
      </c>
      <c r="Y169" t="str">
        <f>[2]!obCall("intensity"&amp;H169, $D$40, "getIntensity", [2]!obMake("", "int", H169))</f>
        <v>intensity66 
[86604]</v>
      </c>
      <c r="Z169">
        <f>[2]!obGet([2]!obCall("", Y169, "getRealizations"))</f>
        <v>2.4661097381208624E-2</v>
      </c>
      <c r="AC169" t="str">
        <f>[2]!obCall("expOfIntegratedIntensity"&amp;H169, $D$40, "getExpOfIntegratedIntensity", [2]!obMake("", "int", H169))</f>
        <v>expOfIntegratedIntensity66 
[86300]</v>
      </c>
      <c r="AD169">
        <f>[2]!obGet([2]!obCall("", AC169, "getRealizations"))</f>
        <v>1.1210723992516471</v>
      </c>
    </row>
    <row r="170" spans="1:30" x14ac:dyDescent="0.25">
      <c r="A170">
        <v>0.05</v>
      </c>
      <c r="C170" s="12">
        <v>0.03</v>
      </c>
      <c r="H170">
        <v>67</v>
      </c>
      <c r="I170">
        <f>[2]!obGet([2]!obCall("",$H$99, "getTime",[2]!obMake("", "int", H170)))</f>
        <v>6.7</v>
      </c>
      <c r="L170" t="str">
        <f>[2]!obCall("underlyingModelFromNPVAndDefault"&amp;H170, $K$95, "getUnderlying",  [2]!obMake("", "int", H170), [2]!obMake("","int", 0))</f>
        <v>underlyingModelFromNPVAndDefault67 
[87099]</v>
      </c>
      <c r="M170">
        <f>[2]!obGet([2]!obCall("",L170,"getRealizations"))</f>
        <v>5.0282177389757612E-2</v>
      </c>
      <c r="P170" t="str">
        <f>[2]!obCall("zcbondFairPrice"&amp;H170, $K$99, "getZeroCouponBond", [2]!obMake("", "double",I170), [2]!obMake("", "double", $I$203))</f>
        <v>zcbondFairPrice67 
[87771]</v>
      </c>
      <c r="Q170">
        <f>[2]!obGet([2]!obCall("", P170, "getRealizations"))</f>
        <v>0.69129335541235082</v>
      </c>
      <c r="T170" t="str">
        <f>[2]!obCall("couponBondPrice"&amp;H170,  $K$95,"getFairValue", [2]!obMake("","int",H170) )</f>
        <v>couponBondPrice67 
[87400]</v>
      </c>
      <c r="U170">
        <f>[2]!obGet([2]!obCall("",  T170,"getRealizations"))</f>
        <v>0.76042269095358594</v>
      </c>
      <c r="Y170" t="str">
        <f>[2]!obCall("intensity"&amp;H170, $D$40, "getIntensity", [2]!obMake("", "int", H170))</f>
        <v>intensity67 
[86233]</v>
      </c>
      <c r="Z170">
        <f>[2]!obGet([2]!obCall("", Y170, "getRealizations"))</f>
        <v>2.3896912733624334E-2</v>
      </c>
      <c r="AC170" t="str">
        <f>[2]!obCall("expOfIntegratedIntensity"&amp;H170, $D$40, "getExpOfIntegratedIntensity", [2]!obMake("", "int", H170))</f>
        <v>expOfIntegratedIntensity67 
[86407]</v>
      </c>
      <c r="AD170">
        <f>[2]!obGet([2]!obCall("", AC170, "getRealizations"))</f>
        <v>1.1238404986280992</v>
      </c>
    </row>
    <row r="171" spans="1:30" x14ac:dyDescent="0.25">
      <c r="A171">
        <v>0.05</v>
      </c>
      <c r="C171" s="12">
        <v>0.03</v>
      </c>
      <c r="H171">
        <v>68</v>
      </c>
      <c r="I171">
        <f>[2]!obGet([2]!obCall("",$H$99, "getTime",[2]!obMake("", "int", H171)))</f>
        <v>6.8</v>
      </c>
      <c r="L171" t="str">
        <f>[2]!obCall("underlyingModelFromNPVAndDefault"&amp;H171, $K$95, "getUnderlying",  [2]!obMake("", "int", H171), [2]!obMake("","int", 0))</f>
        <v>underlyingModelFromNPVAndDefault68 
[87584]</v>
      </c>
      <c r="M171">
        <f>[2]!obGet([2]!obCall("",L171,"getRealizations"))</f>
        <v>7.0265237812240422E-2</v>
      </c>
      <c r="P171" t="str">
        <f>[2]!obCall("zcbondFairPrice"&amp;H171, $K$99, "getZeroCouponBond", [2]!obMake("", "double",I171), [2]!obMake("", "double", $I$203))</f>
        <v>zcbondFairPrice68 
[87884]</v>
      </c>
      <c r="Q171">
        <f>[2]!obGet([2]!obCall("", P171, "getRealizations"))</f>
        <v>0.65825273811734042</v>
      </c>
      <c r="T171" t="str">
        <f>[2]!obCall("couponBondPrice"&amp;H171,  $K$95,"getFairValue", [2]!obMake("","int",H171) )</f>
        <v>couponBondPrice68 
[87447]</v>
      </c>
      <c r="U171">
        <f>[2]!obGet([2]!obCall("",  T171,"getRealizations"))</f>
        <v>0.72407801192907451</v>
      </c>
      <c r="Y171" t="str">
        <f>[2]!obCall("intensity"&amp;H171, $D$40, "getIntensity", [2]!obMake("", "int", H171))</f>
        <v>intensity68 
[86459]</v>
      </c>
      <c r="Z171">
        <f>[2]!obGet([2]!obCall("", Y171, "getRealizations"))</f>
        <v>2.5573693039535335E-2</v>
      </c>
      <c r="AC171" t="str">
        <f>[2]!obCall("expOfIntegratedIntensity"&amp;H171, $D$40, "getExpOfIntegratedIntensity", [2]!obMake("", "int", H171))</f>
        <v>expOfIntegratedIntensity68 
[86271]</v>
      </c>
      <c r="AD171">
        <f>[2]!obGet([2]!obCall("", AC171, "getRealizations"))</f>
        <v>1.1265293419334319</v>
      </c>
    </row>
    <row r="172" spans="1:30" x14ac:dyDescent="0.25">
      <c r="A172">
        <v>0.05</v>
      </c>
      <c r="C172" s="12">
        <v>0.03</v>
      </c>
      <c r="H172">
        <v>69</v>
      </c>
      <c r="I172">
        <f>[2]!obGet([2]!obCall("",$H$99, "getTime",[2]!obMake("", "int", H172)))</f>
        <v>6.8999999999999995</v>
      </c>
      <c r="L172" t="str">
        <f>[2]!obCall("underlyingModelFromNPVAndDefault"&amp;H172, $K$95, "getUnderlying",  [2]!obMake("", "int", H172), [2]!obMake("","int", 0))</f>
        <v>underlyingModelFromNPVAndDefault69 
[87630]</v>
      </c>
      <c r="M172">
        <f>[2]!obGet([2]!obCall("",L172,"getRealizations"))</f>
        <v>9.2829348343094045E-2</v>
      </c>
      <c r="P172" t="str">
        <f>[2]!obCall("zcbondFairPrice"&amp;H172, $K$99, "getZeroCouponBond", [2]!obMake("", "double",I172), [2]!obMake("", "double", $I$203))</f>
        <v>zcbondFairPrice69 
[87957]</v>
      </c>
      <c r="Q172">
        <f>[2]!obGet([2]!obCall("", P172, "getRealizations"))</f>
        <v>0.62432698408273934</v>
      </c>
      <c r="T172" t="str">
        <f>[2]!obCall("couponBondPrice"&amp;H172,  $K$95,"getFairValue", [2]!obMake("","int",H172) )</f>
        <v>couponBondPrice69 
[87710]</v>
      </c>
      <c r="U172">
        <f>[2]!obGet([2]!obCall("",  T172,"getRealizations"))</f>
        <v>0.68675968249101327</v>
      </c>
      <c r="Y172" t="str">
        <f>[2]!obCall("intensity"&amp;H172, $D$40, "getIntensity", [2]!obMake("", "int", H172))</f>
        <v>intensity69 
[87245]</v>
      </c>
      <c r="Z172">
        <f>[2]!obGet([2]!obCall("", Y172, "getRealizations"))</f>
        <v>2.8758307404512365E-2</v>
      </c>
      <c r="AC172" t="str">
        <f>[2]!obCall("expOfIntegratedIntensity"&amp;H172, $D$40, "getExpOfIntegratedIntensity", [2]!obMake("", "int", H172))</f>
        <v>expOfIntegratedIntensity69 
[87218]</v>
      </c>
      <c r="AD172">
        <f>[2]!obGet([2]!obCall("", AC172, "getRealizations"))</f>
        <v>1.1294139804633494</v>
      </c>
    </row>
    <row r="173" spans="1:30" x14ac:dyDescent="0.25">
      <c r="A173">
        <v>0.05</v>
      </c>
      <c r="C173" s="12">
        <v>0.03</v>
      </c>
      <c r="H173">
        <v>70</v>
      </c>
      <c r="I173">
        <f>[2]!obGet([2]!obCall("",$H$99, "getTime",[2]!obMake("", "int", H173)))</f>
        <v>7</v>
      </c>
      <c r="L173" t="str">
        <f>[2]!obCall("underlyingModelFromNPVAndDefault"&amp;H173, $K$95, "getUnderlying",  [2]!obMake("", "int", H173), [2]!obMake("","int", 0))</f>
        <v>underlyingModelFromNPVAndDefault70 
[87669]</v>
      </c>
      <c r="M173">
        <f>[2]!obGet([2]!obCall("",L173,"getRealizations"))</f>
        <v>8.5936035744420852E-2</v>
      </c>
      <c r="P173" t="str">
        <f>[2]!obCall("zcbondFairPrice"&amp;H173, $K$99, "getZeroCouponBond", [2]!obMake("", "double",I173), [2]!obMake("", "double", $I$203))</f>
        <v>zcbondFairPrice70 
[88093]</v>
      </c>
      <c r="Q173">
        <f>[2]!obGet([2]!obCall("", P173, "getRealizations"))</f>
        <v>0.64533187297807504</v>
      </c>
      <c r="T173" t="str">
        <f>[2]!obCall("couponBondPrice"&amp;H173,  $K$95,"getFairValue", [2]!obMake("","int",H173) )</f>
        <v>couponBondPrice70 
[87555]</v>
      </c>
      <c r="U173">
        <f>[2]!obGet([2]!obCall("",  T173,"getRealizations"))</f>
        <v>0.70986506027588259</v>
      </c>
      <c r="Y173" t="str">
        <f>[2]!obCall("intensity"&amp;H173, $D$40, "getIntensity", [2]!obMake("", "int", H173))</f>
        <v>intensity70 
[86465]</v>
      </c>
      <c r="Z173">
        <f>[2]!obGet([2]!obCall("", Y173, "getRealizations"))</f>
        <v>2.811276315294671E-2</v>
      </c>
      <c r="AC173" t="str">
        <f>[2]!obCall("expOfIntegratedIntensity"&amp;H173, $D$40, "getExpOfIntegratedIntensity", [2]!obMake("", "int", H173))</f>
        <v>expOfIntegratedIntensity70 
[87254]</v>
      </c>
      <c r="AD173">
        <f>[2]!obGet([2]!obCall("", AC173, "getRealizations"))</f>
        <v>1.1326666587414056</v>
      </c>
    </row>
    <row r="174" spans="1:30" x14ac:dyDescent="0.25">
      <c r="A174">
        <v>0.05</v>
      </c>
      <c r="C174" s="12">
        <v>0.03</v>
      </c>
      <c r="H174">
        <v>71</v>
      </c>
      <c r="I174">
        <f>[2]!obGet([2]!obCall("",$H$99, "getTime",[2]!obMake("", "int", H174)))</f>
        <v>7.1</v>
      </c>
      <c r="L174" t="str">
        <f>[2]!obCall("underlyingModelFromNPVAndDefault"&amp;H174, $K$95, "getUnderlying",  [2]!obMake("", "int", H174), [2]!obMake("","int", 0))</f>
        <v>underlyingModelFromNPVAndDefault71 
[87599]</v>
      </c>
      <c r="M174">
        <f>[2]!obGet([2]!obCall("",L174,"getRealizations"))</f>
        <v>8.9407283829266104E-2</v>
      </c>
      <c r="P174" t="str">
        <f>[2]!obCall("zcbondFairPrice"&amp;H174, $K$99, "getZeroCouponBond", [2]!obMake("", "double",I174), [2]!obMake("", "double", $I$203))</f>
        <v>zcbondFairPrice71 
[87945]</v>
      </c>
      <c r="Q174">
        <f>[2]!obGet([2]!obCall("", P174, "getRealizations"))</f>
        <v>0.6479535898446227</v>
      </c>
      <c r="T174" t="str">
        <f>[2]!obCall("couponBondPrice"&amp;H174,  $K$95,"getFairValue", [2]!obMake("","int",H174) )</f>
        <v>couponBondPrice71 
[86780]</v>
      </c>
      <c r="U174">
        <f>[2]!obGet([2]!obCall("",  T174,"getRealizations"))</f>
        <v>0.71274894882908502</v>
      </c>
      <c r="Y174" t="str">
        <f>[2]!obCall("intensity"&amp;H174, $D$40, "getIntensity", [2]!obMake("", "int", H174))</f>
        <v>intensity71 
[86588]</v>
      </c>
      <c r="Z174">
        <f>[2]!obGet([2]!obCall("", Y174, "getRealizations"))</f>
        <v>3.0468577512442165E-2</v>
      </c>
      <c r="AC174" t="str">
        <f>[2]!obCall("expOfIntegratedIntensity"&amp;H174, $D$40, "getExpOfIntegratedIntensity", [2]!obMake("", "int", H174))</f>
        <v>expOfIntegratedIntensity71 
[86612]</v>
      </c>
      <c r="AD174">
        <f>[2]!obGet([2]!obCall("", AC174, "getRealizations"))</f>
        <v>1.1358553777772902</v>
      </c>
    </row>
    <row r="175" spans="1:30" x14ac:dyDescent="0.25">
      <c r="A175">
        <v>0.05</v>
      </c>
      <c r="C175" s="12">
        <v>0.03</v>
      </c>
      <c r="H175">
        <v>72</v>
      </c>
      <c r="I175">
        <f>[2]!obGet([2]!obCall("",$H$99, "getTime",[2]!obMake("", "int", H175)))</f>
        <v>7.2</v>
      </c>
      <c r="L175" t="str">
        <f>[2]!obCall("underlyingModelFromNPVAndDefault"&amp;H175, $K$95, "getUnderlying",  [2]!obMake("", "int", H175), [2]!obMake("","int", 0))</f>
        <v>underlyingModelFromNPVAndDefault72 
[87620]</v>
      </c>
      <c r="M175">
        <f>[2]!obGet([2]!obCall("",L175,"getRealizations"))</f>
        <v>8.2531250140532045E-2</v>
      </c>
      <c r="P175" t="str">
        <f>[2]!obCall("zcbondFairPrice"&amp;H175, $K$99, "getZeroCouponBond", [2]!obMake("", "double",I175), [2]!obMake("", "double", $I$203))</f>
        <v>zcbondFairPrice72 
[87863]</v>
      </c>
      <c r="Q175">
        <f>[2]!obGet([2]!obCall("", P175, "getRealizations"))</f>
        <v>0.66886655190408517</v>
      </c>
      <c r="T175" t="str">
        <f>[2]!obCall("couponBondPrice"&amp;H175,  $K$95,"getFairValue", [2]!obMake("","int",H175) )</f>
        <v>couponBondPrice72 
[86679]</v>
      </c>
      <c r="U175">
        <f>[2]!obGet([2]!obCall("",  T175,"getRealizations"))</f>
        <v>0.73575320709449366</v>
      </c>
      <c r="Y175" t="str">
        <f>[2]!obCall("intensity"&amp;H175, $D$40, "getIntensity", [2]!obMake("", "int", H175))</f>
        <v>intensity72 
[87335]</v>
      </c>
      <c r="Z175">
        <f>[2]!obGet([2]!obCall("", Y175, "getRealizations"))</f>
        <v>2.9745376199311113E-2</v>
      </c>
      <c r="AC175" t="str">
        <f>[2]!obCall("expOfIntegratedIntensity"&amp;H175, $D$40, "getExpOfIntegratedIntensity", [2]!obMake("", "int", H175))</f>
        <v>expOfIntegratedIntensity72 
[86290]</v>
      </c>
      <c r="AD175">
        <f>[2]!obGet([2]!obCall("", AC175, "getRealizations"))</f>
        <v>1.1393214451651166</v>
      </c>
    </row>
    <row r="176" spans="1:30" x14ac:dyDescent="0.25">
      <c r="A176">
        <v>0.05</v>
      </c>
      <c r="C176" s="12">
        <v>0.03</v>
      </c>
      <c r="H176">
        <v>73</v>
      </c>
      <c r="I176">
        <f>[2]!obGet([2]!obCall("",$H$99, "getTime",[2]!obMake("", "int", H176)))</f>
        <v>7.3</v>
      </c>
      <c r="L176" t="str">
        <f>[2]!obCall("underlyingModelFromNPVAndDefault"&amp;H176, $K$95, "getUnderlying",  [2]!obMake("", "int", H176), [2]!obMake("","int", 0))</f>
        <v>underlyingModelFromNPVAndDefault73 
[86530]</v>
      </c>
      <c r="M176">
        <f>[2]!obGet([2]!obCall("",L176,"getRealizations"))</f>
        <v>8.6833570130747634E-2</v>
      </c>
      <c r="P176" t="str">
        <f>[2]!obCall("zcbondFairPrice"&amp;H176, $K$99, "getZeroCouponBond", [2]!obMake("", "double",I176), [2]!obMake("", "double", $I$203))</f>
        <v>zcbondFairPrice73 
[87759]</v>
      </c>
      <c r="Q176">
        <f>[2]!obGet([2]!obCall("", P176, "getRealizations"))</f>
        <v>0.67047974114157693</v>
      </c>
      <c r="T176" t="str">
        <f>[2]!obCall("couponBondPrice"&amp;H176,  $K$95,"getFairValue", [2]!obMake("","int",H176) )</f>
        <v>couponBondPrice73 
[87704]</v>
      </c>
      <c r="U176">
        <f>[2]!obGet([2]!obCall("",  T176,"getRealizations"))</f>
        <v>0.73752771525573468</v>
      </c>
      <c r="Y176" t="str">
        <f>[2]!obCall("intensity"&amp;H176, $D$40, "getIntensity", [2]!obMake("", "int", H176))</f>
        <v>intensity73 
[86656]</v>
      </c>
      <c r="Z176">
        <f>[2]!obGet([2]!obCall("", Y176, "getRealizations"))</f>
        <v>3.1081254925321568E-2</v>
      </c>
      <c r="AC176" t="str">
        <f>[2]!obCall("expOfIntegratedIntensity"&amp;H176, $D$40, "getExpOfIntegratedIntensity", [2]!obMake("", "int", H176))</f>
        <v>expOfIntegratedIntensity73 
[86269]</v>
      </c>
      <c r="AD176">
        <f>[2]!obGet([2]!obCall("", AC176, "getRealizations"))</f>
        <v>1.1427154449525061</v>
      </c>
    </row>
    <row r="177" spans="1:30" x14ac:dyDescent="0.25">
      <c r="A177">
        <v>0.05</v>
      </c>
      <c r="C177" s="12">
        <v>0.03</v>
      </c>
      <c r="H177">
        <v>74</v>
      </c>
      <c r="I177">
        <f>[2]!obGet([2]!obCall("",$H$99, "getTime",[2]!obMake("", "int", H177)))</f>
        <v>7.3999999999999995</v>
      </c>
      <c r="L177" t="str">
        <f>[2]!obCall("underlyingModelFromNPVAndDefault"&amp;H177, $K$95, "getUnderlying",  [2]!obMake("", "int", H177), [2]!obMake("","int", 0))</f>
        <v>underlyingModelFromNPVAndDefault74 
[86738]</v>
      </c>
      <c r="M177">
        <f>[2]!obGet([2]!obCall("",L177,"getRealizations"))</f>
        <v>9.3459925244106998E-2</v>
      </c>
      <c r="P177" t="str">
        <f>[2]!obCall("zcbondFairPrice"&amp;H177, $K$99, "getZeroCouponBond", [2]!obMake("", "double",I177), [2]!obMake("", "double", $I$203))</f>
        <v>zcbondFairPrice74 
[87995]</v>
      </c>
      <c r="Q177">
        <f>[2]!obGet([2]!obCall("", P177, "getRealizations"))</f>
        <v>0.66885137782229209</v>
      </c>
      <c r="T177" t="str">
        <f>[2]!obCall("couponBondPrice"&amp;H177,  $K$95,"getFairValue", [2]!obMake("","int",H177) )</f>
        <v>couponBondPrice74 
[86487]</v>
      </c>
      <c r="U177">
        <f>[2]!obGet([2]!obCall("",  T177,"getRealizations"))</f>
        <v>0.73573651560452125</v>
      </c>
      <c r="Y177" t="str">
        <f>[2]!obCall("intensity"&amp;H177, $D$40, "getIntensity", [2]!obMake("", "int", H177))</f>
        <v>intensity74 
[86374]</v>
      </c>
      <c r="Z177">
        <f>[2]!obGet([2]!obCall("", Y177, "getRealizations"))</f>
        <v>3.1855812569613305E-2</v>
      </c>
      <c r="AC177" t="str">
        <f>[2]!obCall("expOfIntegratedIntensity"&amp;H177, $D$40, "getExpOfIntegratedIntensity", [2]!obMake("", "int", H177))</f>
        <v>expOfIntegratedIntensity74 
[86586]</v>
      </c>
      <c r="AD177">
        <f>[2]!obGet([2]!obCall("", AC177, "getRealizations"))</f>
        <v>1.1462726732499502</v>
      </c>
    </row>
    <row r="178" spans="1:30" x14ac:dyDescent="0.25">
      <c r="A178">
        <v>0.05</v>
      </c>
      <c r="C178" s="12">
        <v>0.03</v>
      </c>
      <c r="H178">
        <v>75</v>
      </c>
      <c r="I178">
        <f>[2]!obGet([2]!obCall("",$H$99, "getTime",[2]!obMake("", "int", H178)))</f>
        <v>7.5</v>
      </c>
      <c r="L178" t="str">
        <f>[2]!obCall("underlyingModelFromNPVAndDefault"&amp;H178, $K$95, "getUnderlying",  [2]!obMake("", "int", H178), [2]!obMake("","int", 0))</f>
        <v>underlyingModelFromNPVAndDefault75 
[87479]</v>
      </c>
      <c r="M178">
        <f>[2]!obGet([2]!obCall("",L178,"getRealizations"))</f>
        <v>0.10523109343253695</v>
      </c>
      <c r="P178" t="str">
        <f>[2]!obCall("zcbondFairPrice"&amp;H178, $K$99, "getZeroCouponBond", [2]!obMake("", "double",I178), [2]!obMake("", "double", $I$203))</f>
        <v>zcbondFairPrice75 
[88087]</v>
      </c>
      <c r="Q178">
        <f>[2]!obGet([2]!obCall("", P178, "getRealizations"))</f>
        <v>0.66002663569227416</v>
      </c>
      <c r="T178" t="str">
        <f>[2]!obCall("couponBondPrice"&amp;H178,  $K$95,"getFairValue", [2]!obMake("","int",H178) )</f>
        <v>couponBondPrice75 
[87403]</v>
      </c>
      <c r="U178">
        <f>[2]!obGet([2]!obCall("",  T178,"getRealizations"))</f>
        <v>0.72602929926150161</v>
      </c>
      <c r="Y178" t="str">
        <f>[2]!obCall("intensity"&amp;H178, $D$40, "getIntensity", [2]!obMake("", "int", H178))</f>
        <v>intensity75 
[86288]</v>
      </c>
      <c r="Z178">
        <f>[2]!obGet([2]!obCall("", Y178, "getRealizations"))</f>
        <v>3.4639760277004425E-2</v>
      </c>
      <c r="AC178" t="str">
        <f>[2]!obCall("expOfIntegratedIntensity"&amp;H178, $D$40, "getExpOfIntegratedIntensity", [2]!obMake("", "int", H178))</f>
        <v>expOfIntegratedIntensity75 
[86225]</v>
      </c>
      <c r="AD178">
        <f>[2]!obGet([2]!obCall("", AC178, "getRealizations"))</f>
        <v>1.1499300403203259</v>
      </c>
    </row>
    <row r="179" spans="1:30" x14ac:dyDescent="0.25">
      <c r="A179">
        <v>0.05</v>
      </c>
      <c r="C179" s="12">
        <v>0.03</v>
      </c>
      <c r="H179">
        <v>76</v>
      </c>
      <c r="I179">
        <f>[2]!obGet([2]!obCall("",$H$99, "getTime",[2]!obMake("", "int", H179)))</f>
        <v>7.6</v>
      </c>
      <c r="L179" t="str">
        <f>[2]!obCall("underlyingModelFromNPVAndDefault"&amp;H179, $K$95, "getUnderlying",  [2]!obMake("", "int", H179), [2]!obMake("","int", 0))</f>
        <v>underlyingModelFromNPVAndDefault76 
[87407]</v>
      </c>
      <c r="M179">
        <f>[2]!obGet([2]!obCall("",L179,"getRealizations"))</f>
        <v>0.10412068669747902</v>
      </c>
      <c r="P179" t="str">
        <f>[2]!obCall("zcbondFairPrice"&amp;H179, $K$99, "getZeroCouponBond", [2]!obMake("", "double",I179), [2]!obMake("", "double", $I$203))</f>
        <v>zcbondFairPrice76 
[88102]</v>
      </c>
      <c r="Q179">
        <f>[2]!obGet([2]!obCall("", P179, "getRealizations"))</f>
        <v>0.67205811883484612</v>
      </c>
      <c r="T179" t="str">
        <f>[2]!obCall("couponBondPrice"&amp;H179,  $K$95,"getFairValue", [2]!obMake("","int",H179) )</f>
        <v>couponBondPrice76 
[86721]</v>
      </c>
      <c r="U179">
        <f>[2]!obGet([2]!obCall("",  T179,"getRealizations"))</f>
        <v>0.73926393071833074</v>
      </c>
      <c r="Y179" t="str">
        <f>[2]!obCall("intensity"&amp;H179, $D$40, "getIntensity", [2]!obMake("", "int", H179))</f>
        <v>intensity76 
[86646]</v>
      </c>
      <c r="Z179">
        <f>[2]!obGet([2]!obCall("", Y179, "getRealizations"))</f>
        <v>3.3978796290435237E-2</v>
      </c>
      <c r="AC179" t="str">
        <f>[2]!obCall("expOfIntegratedIntensity"&amp;H179, $D$40, "getExpOfIntegratedIntensity", [2]!obMake("", "int", H179))</f>
        <v>expOfIntegratedIntensity76 
[87305]</v>
      </c>
      <c r="AD179">
        <f>[2]!obGet([2]!obCall("", AC179, "getRealizations"))</f>
        <v>1.1539202774664907</v>
      </c>
    </row>
    <row r="180" spans="1:30" x14ac:dyDescent="0.25">
      <c r="A180">
        <v>0.05</v>
      </c>
      <c r="C180" s="12">
        <v>0.03</v>
      </c>
      <c r="H180">
        <v>77</v>
      </c>
      <c r="I180">
        <f>[2]!obGet([2]!obCall("",$H$99, "getTime",[2]!obMake("", "int", H180)))</f>
        <v>7.7</v>
      </c>
      <c r="L180" t="str">
        <f>[2]!obCall("underlyingModelFromNPVAndDefault"&amp;H180, $K$95, "getUnderlying",  [2]!obMake("", "int", H180), [2]!obMake("","int", 0))</f>
        <v>underlyingModelFromNPVAndDefault77 
[87451]</v>
      </c>
      <c r="M180">
        <f>[2]!obGet([2]!obCall("",L180,"getRealizations"))</f>
        <v>0.11399264968252916</v>
      </c>
      <c r="P180" t="str">
        <f>[2]!obCall("zcbondFairPrice"&amp;H180, $K$99, "getZeroCouponBond", [2]!obMake("", "double",I180), [2]!obMake("", "double", $I$203))</f>
        <v>zcbondFairPrice77 
[87768]</v>
      </c>
      <c r="Q180">
        <f>[2]!obGet([2]!obCall("", P180, "getRealizations"))</f>
        <v>0.66809639399942566</v>
      </c>
      <c r="T180" t="str">
        <f>[2]!obCall("couponBondPrice"&amp;H180,  $K$95,"getFairValue", [2]!obMake("","int",H180) )</f>
        <v>couponBondPrice77 
[87543]</v>
      </c>
      <c r="U180">
        <f>[2]!obGet([2]!obCall("",  T180,"getRealizations"))</f>
        <v>0.73490603339936822</v>
      </c>
      <c r="Y180" t="str">
        <f>[2]!obCall("intensity"&amp;H180, $D$40, "getIntensity", [2]!obMake("", "int", H180))</f>
        <v>intensity77 
[86469]</v>
      </c>
      <c r="Z180">
        <f>[2]!obGet([2]!obCall("", Y180, "getRealizations"))</f>
        <v>3.6447752683502553E-2</v>
      </c>
      <c r="AC180" t="str">
        <f>[2]!obCall("expOfIntegratedIntensity"&amp;H180, $D$40, "getExpOfIntegratedIntensity", [2]!obMake("", "int", H180))</f>
        <v>expOfIntegratedIntensity77 
[86310]</v>
      </c>
      <c r="AD180">
        <f>[2]!obGet([2]!obCall("", AC180, "getRealizations"))</f>
        <v>1.1578478285649467</v>
      </c>
    </row>
    <row r="181" spans="1:30" x14ac:dyDescent="0.25">
      <c r="A181">
        <v>0.05</v>
      </c>
      <c r="C181" s="12">
        <v>0.03</v>
      </c>
      <c r="H181">
        <v>78</v>
      </c>
      <c r="I181">
        <f>[2]!obGet([2]!obCall("",$H$99, "getTime",[2]!obMake("", "int", H181)))</f>
        <v>7.8</v>
      </c>
      <c r="L181" t="str">
        <f>[2]!obCall("underlyingModelFromNPVAndDefault"&amp;H181, $K$95, "getUnderlying",  [2]!obMake("", "int", H181), [2]!obMake("","int", 0))</f>
        <v>underlyingModelFromNPVAndDefault78 
[87491]</v>
      </c>
      <c r="M181">
        <f>[2]!obGet([2]!obCall("",L181,"getRealizations"))</f>
        <v>0.11704462424998861</v>
      </c>
      <c r="P181" t="str">
        <f>[2]!obCall("zcbondFairPrice"&amp;H181, $K$99, "getZeroCouponBond", [2]!obMake("", "double",I181), [2]!obMake("", "double", $I$203))</f>
        <v>zcbondFairPrice78 
[87938]</v>
      </c>
      <c r="Q181">
        <f>[2]!obGet([2]!obCall("", P181, "getRealizations"))</f>
        <v>0.67490624322049475</v>
      </c>
      <c r="T181" t="str">
        <f>[2]!obCall("couponBondPrice"&amp;H181,  $K$95,"getFairValue", [2]!obMake("","int",H181) )</f>
        <v>couponBondPrice78 
[87517]</v>
      </c>
      <c r="U181">
        <f>[2]!obGet([2]!obCall("",  T181,"getRealizations"))</f>
        <v>0.74239686754254419</v>
      </c>
      <c r="Y181" t="str">
        <f>[2]!obCall("intensity"&amp;H181, $D$40, "getIntensity", [2]!obMake("", "int", H181))</f>
        <v>intensity78 
[86652]</v>
      </c>
      <c r="Z181">
        <f>[2]!obGet([2]!obCall("", Y181, "getRealizations"))</f>
        <v>3.8068060224076279E-2</v>
      </c>
      <c r="AC181" t="str">
        <f>[2]!obCall("expOfIntegratedIntensity"&amp;H181, $D$40, "getExpOfIntegratedIntensity", [2]!obMake("", "int", H181))</f>
        <v>expOfIntegratedIntensity78 
[86267]</v>
      </c>
      <c r="AD181">
        <f>[2]!obGet([2]!obCall("", AC181, "getRealizations"))</f>
        <v>1.1620756236962759</v>
      </c>
    </row>
    <row r="182" spans="1:30" x14ac:dyDescent="0.25">
      <c r="A182">
        <v>0.05</v>
      </c>
      <c r="C182" s="12">
        <v>0.03</v>
      </c>
      <c r="H182">
        <v>79</v>
      </c>
      <c r="I182">
        <f>[2]!obGet([2]!obCall("",$H$99, "getTime",[2]!obMake("", "int", H182)))</f>
        <v>7.8999999999999995</v>
      </c>
      <c r="L182" t="str">
        <f>[2]!obCall("underlyingModelFromNPVAndDefault"&amp;H182, $K$95, "getUnderlying",  [2]!obMake("", "int", H182), [2]!obMake("","int", 0))</f>
        <v>underlyingModelFromNPVAndDefault79 
[86698]</v>
      </c>
      <c r="M182">
        <f>[2]!obGet([2]!obCall("",L182,"getRealizations"))</f>
        <v>0.1206345655603229</v>
      </c>
      <c r="P182" t="str">
        <f>[2]!obCall("zcbondFairPrice"&amp;H182, $K$99, "getZeroCouponBond", [2]!obMake("", "double",I182), [2]!obMake("", "double", $I$203))</f>
        <v>zcbondFairPrice79 
[87989]</v>
      </c>
      <c r="Q182">
        <f>[2]!obGet([2]!obCall("", P182, "getRealizations"))</f>
        <v>0.68148650016355738</v>
      </c>
      <c r="T182" t="str">
        <f>[2]!obCall("couponBondPrice"&amp;H182,  $K$95,"getFairValue", [2]!obMake("","int",H182) )</f>
        <v>couponBondPrice79 
[86846]</v>
      </c>
      <c r="U182">
        <f>[2]!obGet([2]!obCall("",  T182,"getRealizations"))</f>
        <v>0.74963515017991311</v>
      </c>
      <c r="Y182" t="str">
        <f>[2]!obCall("intensity"&amp;H182, $D$40, "getIntensity", [2]!obMake("", "int", H182))</f>
        <v>intensity79 
[86564]</v>
      </c>
      <c r="Z182">
        <f>[2]!obGet([2]!obCall("", Y182, "getRealizations"))</f>
        <v>3.8162997098508726E-2</v>
      </c>
      <c r="AC182" t="str">
        <f>[2]!obCall("expOfIntegratedIntensity"&amp;H182, $D$40, "getExpOfIntegratedIntensity", [2]!obMake("", "int", H182))</f>
        <v>expOfIntegratedIntensity79 
[86572]</v>
      </c>
      <c r="AD182">
        <f>[2]!obGet([2]!obCall("", AC182, "getRealizations"))</f>
        <v>1.1665078511415539</v>
      </c>
    </row>
    <row r="183" spans="1:30" x14ac:dyDescent="0.25">
      <c r="A183">
        <v>0.05</v>
      </c>
      <c r="C183" s="12">
        <v>0.03</v>
      </c>
      <c r="H183">
        <v>80</v>
      </c>
      <c r="I183">
        <f>[2]!obGet([2]!obCall("",$H$99, "getTime",[2]!obMake("", "int", H183)))</f>
        <v>8</v>
      </c>
      <c r="L183" t="str">
        <f>[2]!obCall("underlyingModelFromNPVAndDefault"&amp;H183, $K$95, "getUnderlying",  [2]!obMake("", "int", H183), [2]!obMake("","int", 0))</f>
        <v>underlyingModelFromNPVAndDefault80 
[87440]</v>
      </c>
      <c r="M183">
        <f>[2]!obGet([2]!obCall("",L183,"getRealizations"))</f>
        <v>0.11487247022996357</v>
      </c>
      <c r="P183" t="str">
        <f>[2]!obCall("zcbondFairPrice"&amp;H183, $K$99, "getZeroCouponBond", [2]!obMake("", "double",I183), [2]!obMake("", "double", $I$203))</f>
        <v>zcbondFairPrice80 
[87786]</v>
      </c>
      <c r="Q183">
        <f>[2]!obGet([2]!obCall("", P183, "getRealizations"))</f>
        <v>0.70100388117403323</v>
      </c>
      <c r="T183" t="str">
        <f>[2]!obCall("couponBondPrice"&amp;H183,  $K$95,"getFairValue", [2]!obMake("","int",H183) )</f>
        <v>couponBondPrice80 
[86509]</v>
      </c>
      <c r="U183">
        <f>[2]!obGet([2]!obCall("",  T183,"getRealizations"))</f>
        <v>0.77110426929143649</v>
      </c>
      <c r="Y183" t="str">
        <f>[2]!obCall("intensity"&amp;H183, $D$40, "getIntensity", [2]!obMake("", "int", H183))</f>
        <v>intensity80 
[86286]</v>
      </c>
      <c r="Z183">
        <f>[2]!obGet([2]!obCall("", Y183, "getRealizations"))</f>
        <v>3.7095419335487996E-2</v>
      </c>
      <c r="AC183" t="str">
        <f>[2]!obCall("expOfIntegratedIntensity"&amp;H183, $D$40, "getExpOfIntegratedIntensity", [2]!obMake("", "int", H183))</f>
        <v>expOfIntegratedIntensity80 
[86423]</v>
      </c>
      <c r="AD183">
        <f>[2]!obGet([2]!obCall("", AC183, "getRealizations"))</f>
        <v>1.1709681001255483</v>
      </c>
    </row>
    <row r="184" spans="1:30" x14ac:dyDescent="0.25">
      <c r="A184">
        <v>0.05</v>
      </c>
      <c r="C184" s="12">
        <v>0.03</v>
      </c>
      <c r="H184">
        <v>81</v>
      </c>
      <c r="I184">
        <f>[2]!obGet([2]!obCall("",$H$99, "getTime",[2]!obMake("", "int", H184)))</f>
        <v>8.1</v>
      </c>
      <c r="L184" t="str">
        <f>[2]!obCall("underlyingModelFromNPVAndDefault"&amp;H184, $K$95, "getUnderlying",  [2]!obMake("", "int", H184), [2]!obMake("","int", 0))</f>
        <v>underlyingModelFromNPVAndDefault81 
[86719]</v>
      </c>
      <c r="M184">
        <f>[2]!obGet([2]!obCall("",L184,"getRealizations"))</f>
        <v>0.12955024097242063</v>
      </c>
      <c r="P184" t="str">
        <f>[2]!obCall("zcbondFairPrice"&amp;H184, $K$99, "getZeroCouponBond", [2]!obMake("", "double",I184), [2]!obMake("", "double", $I$203))</f>
        <v>zcbondFairPrice81 
[87872]</v>
      </c>
      <c r="Q184">
        <f>[2]!obGet([2]!obCall("", P184, "getRealizations"))</f>
        <v>0.69422545090281662</v>
      </c>
      <c r="T184" t="str">
        <f>[2]!obCall("couponBondPrice"&amp;H184,  $K$95,"getFairValue", [2]!obMake("","int",H184) )</f>
        <v>couponBondPrice81 
[87692]</v>
      </c>
      <c r="U184">
        <f>[2]!obGet([2]!obCall("",  T184,"getRealizations"))</f>
        <v>0.76364799599309829</v>
      </c>
      <c r="Y184" t="str">
        <f>[2]!obCall("intensity"&amp;H184, $D$40, "getIntensity", [2]!obMake("", "int", H184))</f>
        <v>intensity81 
[87209]</v>
      </c>
      <c r="Z184">
        <f>[2]!obGet([2]!obCall("", Y184, "getRealizations"))</f>
        <v>3.8408841124222742E-2</v>
      </c>
      <c r="AC184" t="str">
        <f>[2]!obCall("expOfIntegratedIntensity"&amp;H184, $D$40, "getExpOfIntegratedIntensity", [2]!obMake("", "int", H184))</f>
        <v>expOfIntegratedIntensity81 
[87308]</v>
      </c>
      <c r="AD184">
        <f>[2]!obGet([2]!obCall("", AC184, "getRealizations"))</f>
        <v>1.1753199220384061</v>
      </c>
    </row>
    <row r="185" spans="1:30" x14ac:dyDescent="0.25">
      <c r="A185">
        <v>0.05</v>
      </c>
      <c r="C185" s="12">
        <v>0.03</v>
      </c>
      <c r="H185">
        <v>82</v>
      </c>
      <c r="I185">
        <f>[2]!obGet([2]!obCall("",$H$99, "getTime",[2]!obMake("", "int", H185)))</f>
        <v>8.1999999999999993</v>
      </c>
      <c r="L185" t="str">
        <f>[2]!obCall("underlyingModelFromNPVAndDefault"&amp;H185, $K$95, "getUnderlying",  [2]!obMake("", "int", H185), [2]!obMake("","int", 0))</f>
        <v>underlyingModelFromNPVAndDefault82 
[87634]</v>
      </c>
      <c r="M185">
        <f>[2]!obGet([2]!obCall("",L185,"getRealizations"))</f>
        <v>0.13544735492143678</v>
      </c>
      <c r="P185" t="str">
        <f>[2]!obCall("zcbondFairPrice"&amp;H185, $K$99, "getZeroCouponBond", [2]!obMake("", "double",I185), [2]!obMake("", "double", $I$203))</f>
        <v>zcbondFairPrice82 
[88060]</v>
      </c>
      <c r="Q185">
        <f>[2]!obGet([2]!obCall("", P185, "getRealizations"))</f>
        <v>0.69991344413047818</v>
      </c>
      <c r="T185" t="str">
        <f>[2]!obCall("couponBondPrice"&amp;H185,  $K$95,"getFairValue", [2]!obMake("","int",H185) )</f>
        <v>couponBondPrice82 
[86683]</v>
      </c>
      <c r="U185">
        <f>[2]!obGet([2]!obCall("",  T185,"getRealizations"))</f>
        <v>0.76990478854352595</v>
      </c>
      <c r="Y185" t="str">
        <f>[2]!obCall("intensity"&amp;H185, $D$40, "getIntensity", [2]!obMake("", "int", H185))</f>
        <v>intensity82 
[86443]</v>
      </c>
      <c r="Z185">
        <f>[2]!obGet([2]!obCall("", Y185, "getRealizations"))</f>
        <v>3.9681637433679674E-2</v>
      </c>
      <c r="AC185" t="str">
        <f>[2]!obCall("expOfIntegratedIntensity"&amp;H185, $D$40, "getExpOfIntegratedIntensity", [2]!obMake("", "int", H185))</f>
        <v>expOfIntegratedIntensity82 
[86227]</v>
      </c>
      <c r="AD185">
        <f>[2]!obGet([2]!obCall("", AC185, "getRealizations"))</f>
        <v>1.1798428701533981</v>
      </c>
    </row>
    <row r="186" spans="1:30" x14ac:dyDescent="0.25">
      <c r="A186">
        <v>0.05</v>
      </c>
      <c r="C186" s="12">
        <v>0.03</v>
      </c>
      <c r="H186">
        <v>83</v>
      </c>
      <c r="I186">
        <f>[2]!obGet([2]!obCall("",$H$99, "getTime",[2]!obMake("", "int", H186)))</f>
        <v>8.2999999999999989</v>
      </c>
      <c r="L186" t="str">
        <f>[2]!obCall("underlyingModelFromNPVAndDefault"&amp;H186, $K$95, "getUnderlying",  [2]!obMake("", "int", H186), [2]!obMake("","int", 0))</f>
        <v>underlyingModelFromNPVAndDefault83 
[87717]</v>
      </c>
      <c r="M186">
        <f>[2]!obGet([2]!obCall("",L186,"getRealizations"))</f>
        <v>0.12584390513829979</v>
      </c>
      <c r="P186" t="str">
        <f>[2]!obCall("zcbondFairPrice"&amp;H186, $K$99, "getZeroCouponBond", [2]!obMake("", "double",I186), [2]!obMake("", "double", $I$203))</f>
        <v>zcbondFairPrice83 
[87851]</v>
      </c>
      <c r="Q186">
        <f>[2]!obGet([2]!obCall("", P186, "getRealizations"))</f>
        <v>0.72455056686057018</v>
      </c>
      <c r="T186" t="str">
        <f>[2]!obCall("couponBondPrice"&amp;H186,  $K$95,"getFairValue", [2]!obMake("","int",H186) )</f>
        <v>couponBondPrice83 
[87433]</v>
      </c>
      <c r="U186">
        <f>[2]!obGet([2]!obCall("",  T186,"getRealizations"))</f>
        <v>0.79700562354662718</v>
      </c>
      <c r="Y186" t="str">
        <f>[2]!obCall("intensity"&amp;H186, $D$40, "getIntensity", [2]!obMake("", "int", H186))</f>
        <v>intensity83 
[86421]</v>
      </c>
      <c r="Z186">
        <f>[2]!obGet([2]!obCall("", Y186, "getRealizations"))</f>
        <v>3.8144737224543368E-2</v>
      </c>
      <c r="AC186" t="str">
        <f>[2]!obCall("expOfIntegratedIntensity"&amp;H186, $D$40, "getExpOfIntegratedIntensity", [2]!obMake("", "int", H186))</f>
        <v>expOfIntegratedIntensity83 
[86445]</v>
      </c>
      <c r="AD186">
        <f>[2]!obGet([2]!obCall("", AC186, "getRealizations"))</f>
        <v>1.1845339812464455</v>
      </c>
    </row>
    <row r="187" spans="1:30" x14ac:dyDescent="0.25">
      <c r="A187">
        <v>0.05</v>
      </c>
      <c r="C187" s="12">
        <v>0.03</v>
      </c>
      <c r="H187">
        <v>84</v>
      </c>
      <c r="I187">
        <f>[2]!obGet([2]!obCall("",$H$99, "getTime",[2]!obMake("", "int", H187)))</f>
        <v>8.4</v>
      </c>
      <c r="L187" t="str">
        <f>[2]!obCall("underlyingModelFromNPVAndDefault"&amp;H187, $K$95, "getUnderlying",  [2]!obMake("", "int", H187), [2]!obMake("","int", 0))</f>
        <v>underlyingModelFromNPVAndDefault84 
[87102]</v>
      </c>
      <c r="M187">
        <f>[2]!obGet([2]!obCall("",L187,"getRealizations"))</f>
        <v>0.12160009218162983</v>
      </c>
      <c r="P187" t="str">
        <f>[2]!obCall("zcbondFairPrice"&amp;H187, $K$99, "getZeroCouponBond", [2]!obMake("", "double",I187), [2]!obMake("", "double", $I$203))</f>
        <v>zcbondFairPrice84 
[88034]</v>
      </c>
      <c r="Q187">
        <f>[2]!obGet([2]!obCall("", P187, "getRealizations"))</f>
        <v>0.74265486575823447</v>
      </c>
      <c r="T187" t="str">
        <f>[2]!obCall("couponBondPrice"&amp;H187,  $K$95,"getFairValue", [2]!obMake("","int",H187) )</f>
        <v>couponBondPrice84 
[86558]</v>
      </c>
      <c r="U187">
        <f>[2]!obGet([2]!obCall("",  T187,"getRealizations"))</f>
        <v>0.81692035233405791</v>
      </c>
      <c r="Y187" t="str">
        <f>[2]!obCall("intensity"&amp;H187, $D$40, "getIntensity", [2]!obMake("", "int", H187))</f>
        <v>intensity84 
[87221]</v>
      </c>
      <c r="Z187">
        <f>[2]!obGet([2]!obCall("", Y187, "getRealizations"))</f>
        <v>3.8898983538008067E-2</v>
      </c>
      <c r="AC187" t="str">
        <f>[2]!obCall("expOfIntegratedIntensity"&amp;H187, $D$40, "getExpOfIntegratedIntensity", [2]!obMake("", "int", H187))</f>
        <v>expOfIntegratedIntensity84 
[86239]</v>
      </c>
      <c r="AD187">
        <f>[2]!obGet([2]!obCall("", AC187, "getRealizations"))</f>
        <v>1.1890609835678947</v>
      </c>
    </row>
    <row r="188" spans="1:30" x14ac:dyDescent="0.25">
      <c r="A188">
        <v>0.05</v>
      </c>
      <c r="C188" s="12">
        <v>0.03</v>
      </c>
      <c r="H188">
        <v>85</v>
      </c>
      <c r="I188">
        <f>[2]!obGet([2]!obCall("",$H$99, "getTime",[2]!obMake("", "int", H188)))</f>
        <v>8.5</v>
      </c>
      <c r="L188" t="str">
        <f>[2]!obCall("underlyingModelFromNPVAndDefault"&amp;H188, $K$95, "getUnderlying",  [2]!obMake("", "int", H188), [2]!obMake("","int", 0))</f>
        <v>underlyingModelFromNPVAndDefault85 
[86556]</v>
      </c>
      <c r="M188">
        <f>[2]!obGet([2]!obCall("",L188,"getRealizations"))</f>
        <v>0.12594190466905897</v>
      </c>
      <c r="P188" t="str">
        <f>[2]!obCall("zcbondFairPrice"&amp;H188, $K$99, "getZeroCouponBond", [2]!obMake("", "double",I188), [2]!obMake("", "double", $I$203))</f>
        <v>zcbondFairPrice85 
[87935]</v>
      </c>
      <c r="Q188">
        <f>[2]!obGet([2]!obCall("", P188, "getRealizations"))</f>
        <v>0.75130296768022664</v>
      </c>
      <c r="T188" t="str">
        <f>[2]!obCall("couponBondPrice"&amp;H188,  $K$95,"getFairValue", [2]!obMake("","int",H188) )</f>
        <v>couponBondPrice85 
[87561]</v>
      </c>
      <c r="U188">
        <f>[2]!obGet([2]!obCall("",  T188,"getRealizations"))</f>
        <v>0.82643326444824927</v>
      </c>
      <c r="Y188" t="str">
        <f>[2]!obCall("intensity"&amp;H188, $D$40, "getIntensity", [2]!obMake("", "int", H188))</f>
        <v>intensity85 
[86592]</v>
      </c>
      <c r="Z188">
        <f>[2]!obGet([2]!obCall("", Y188, "getRealizations"))</f>
        <v>4.0477711750460013E-2</v>
      </c>
      <c r="AC188" t="str">
        <f>[2]!obCall("expOfIntegratedIntensity"&amp;H188, $D$40, "getExpOfIntegratedIntensity", [2]!obMake("", "int", H188))</f>
        <v>expOfIntegratedIntensity85 
[86463]</v>
      </c>
      <c r="AD188">
        <f>[2]!obGet([2]!obCall("", AC188, "getRealizations"))</f>
        <v>1.1936953176310388</v>
      </c>
    </row>
    <row r="189" spans="1:30" x14ac:dyDescent="0.25">
      <c r="A189">
        <v>0.05</v>
      </c>
      <c r="C189" s="12">
        <v>0.03</v>
      </c>
      <c r="H189">
        <v>86</v>
      </c>
      <c r="I189">
        <f>[2]!obGet([2]!obCall("",$H$99, "getTime",[2]!obMake("", "int", H189)))</f>
        <v>8.6</v>
      </c>
      <c r="L189" t="str">
        <f>[2]!obCall("underlyingModelFromNPVAndDefault"&amp;H189, $K$95, "getUnderlying",  [2]!obMake("", "int", H189), [2]!obMake("","int", 0))</f>
        <v>underlyingModelFromNPVAndDefault86 
[86527]</v>
      </c>
      <c r="M189">
        <f>[2]!obGet([2]!obCall("",L189,"getRealizations"))</f>
        <v>0.13081278061272647</v>
      </c>
      <c r="P189" t="str">
        <f>[2]!obCall("zcbondFairPrice"&amp;H189, $K$99, "getZeroCouponBond", [2]!obMake("", "double",I189), [2]!obMake("", "double", $I$203))</f>
        <v>zcbondFairPrice86 
[87746]</v>
      </c>
      <c r="Q189">
        <f>[2]!obGet([2]!obCall("", P189, "getRealizations"))</f>
        <v>0.76022614392201571</v>
      </c>
      <c r="T189" t="str">
        <f>[2]!obCall("couponBondPrice"&amp;H189,  $K$95,"getFairValue", [2]!obMake("","int",H189) )</f>
        <v>couponBondPrice86 
[86687]</v>
      </c>
      <c r="U189">
        <f>[2]!obGet([2]!obCall("",  T189,"getRealizations"))</f>
        <v>0.8362487583142173</v>
      </c>
      <c r="Y189" t="str">
        <f>[2]!obCall("intensity"&amp;H189, $D$40, "getIntensity", [2]!obMake("", "int", H189))</f>
        <v>intensity86 
[87212]</v>
      </c>
      <c r="Z189">
        <f>[2]!obGet([2]!obCall("", Y189, "getRealizations"))</f>
        <v>4.0300716983056255E-2</v>
      </c>
      <c r="AC189" t="str">
        <f>[2]!obCall("expOfIntegratedIntensity"&amp;H189, $D$40, "getExpOfIntegratedIntensity", [2]!obMake("", "int", H189))</f>
        <v>expOfIntegratedIntensity86 
[87311]</v>
      </c>
      <c r="AD189">
        <f>[2]!obGet([2]!obCall("", AC189, "getRealizations"))</f>
        <v>1.1985369153588197</v>
      </c>
    </row>
    <row r="190" spans="1:30" x14ac:dyDescent="0.25">
      <c r="A190">
        <v>0.05</v>
      </c>
      <c r="C190" s="12">
        <v>0.03</v>
      </c>
      <c r="H190">
        <v>87</v>
      </c>
      <c r="I190">
        <f>[2]!obGet([2]!obCall("",$H$99, "getTime",[2]!obMake("", "int", H190)))</f>
        <v>8.6999999999999993</v>
      </c>
      <c r="L190" t="str">
        <f>[2]!obCall("underlyingModelFromNPVAndDefault"&amp;H190, $K$95, "getUnderlying",  [2]!obMake("", "int", H190), [2]!obMake("","int", 0))</f>
        <v>underlyingModelFromNPVAndDefault87 
[87730]</v>
      </c>
      <c r="M190">
        <f>[2]!obGet([2]!obCall("",L190,"getRealizations"))</f>
        <v>0.13151923454418263</v>
      </c>
      <c r="P190" t="str">
        <f>[2]!obCall("zcbondFairPrice"&amp;H190, $K$99, "getZeroCouponBond", [2]!obMake("", "double",I190), [2]!obMake("", "double", $I$203))</f>
        <v>zcbondFairPrice87 
[87827]</v>
      </c>
      <c r="Q190">
        <f>[2]!obGet([2]!obCall("", P190, "getRealizations"))</f>
        <v>0.7740721304171021</v>
      </c>
      <c r="T190" t="str">
        <f>[2]!obCall("couponBondPrice"&amp;H190,  $K$95,"getFairValue", [2]!obMake("","int",H190) )</f>
        <v>couponBondPrice87 
[86755]</v>
      </c>
      <c r="U190">
        <f>[2]!obGet([2]!obCall("",  T190,"getRealizations"))</f>
        <v>0.85147934345881238</v>
      </c>
      <c r="Y190" t="str">
        <f>[2]!obCall("intensity"&amp;H190, $D$40, "getIntensity", [2]!obMake("", "int", H190))</f>
        <v>intensity87 
[86441]</v>
      </c>
      <c r="Z190">
        <f>[2]!obGet([2]!obCall("", Y190, "getRealizations"))</f>
        <v>4.1026023759707965E-2</v>
      </c>
      <c r="AC190" t="str">
        <f>[2]!obCall("expOfIntegratedIntensity"&amp;H190, $D$40, "getExpOfIntegratedIntensity", [2]!obMake("", "int", H190))</f>
        <v>expOfIntegratedIntensity87 
[86632]</v>
      </c>
      <c r="AD190">
        <f>[2]!obGet([2]!obCall("", AC190, "getRealizations"))</f>
        <v>1.2033768511542764</v>
      </c>
    </row>
    <row r="191" spans="1:30" x14ac:dyDescent="0.25">
      <c r="A191">
        <v>0.05</v>
      </c>
      <c r="C191" s="12">
        <v>0.03</v>
      </c>
      <c r="H191">
        <v>88</v>
      </c>
      <c r="I191">
        <f>[2]!obGet([2]!obCall("",$H$99, "getTime",[2]!obMake("", "int", H191)))</f>
        <v>8.7999999999999989</v>
      </c>
      <c r="L191" t="str">
        <f>[2]!obCall("underlyingModelFromNPVAndDefault"&amp;H191, $K$95, "getUnderlying",  [2]!obMake("", "int", H191), [2]!obMake("","int", 0))</f>
        <v>underlyingModelFromNPVAndDefault88 
[86920]</v>
      </c>
      <c r="M191">
        <f>[2]!obGet([2]!obCall("",L191,"getRealizations"))</f>
        <v>0.15124084415663305</v>
      </c>
      <c r="P191" t="str">
        <f>[2]!obCall("zcbondFairPrice"&amp;H191, $K$99, "getZeroCouponBond", [2]!obMake("", "double",I191), [2]!obMake("", "double", $I$203))</f>
        <v>zcbondFairPrice88 
[87881]</v>
      </c>
      <c r="Q191">
        <f>[2]!obGet([2]!obCall("", P191, "getRealizations"))</f>
        <v>0.77107990063334131</v>
      </c>
      <c r="T191" t="str">
        <f>[2]!obCall("couponBondPrice"&amp;H191,  $K$95,"getFairValue", [2]!obMake("","int",H191) )</f>
        <v>couponBondPrice88 
[87008]</v>
      </c>
      <c r="U191">
        <f>[2]!obGet([2]!obCall("",  T191,"getRealizations"))</f>
        <v>0.84818789069667544</v>
      </c>
      <c r="Y191" t="str">
        <f>[2]!obCall("intensity"&amp;H191, $D$40, "getIntensity", [2]!obMake("", "int", H191))</f>
        <v>intensity88 
[86419]</v>
      </c>
      <c r="Z191">
        <f>[2]!obGet([2]!obCall("", Y191, "getRealizations"))</f>
        <v>4.4213906732003261E-2</v>
      </c>
      <c r="AC191" t="str">
        <f>[2]!obCall("expOfIntegratedIntensity"&amp;H191, $D$40, "getExpOfIntegratedIntensity", [2]!obMake("", "int", H191))</f>
        <v>expOfIntegratedIntensity88 
[86253]</v>
      </c>
      <c r="AD191">
        <f>[2]!obGet([2]!obCall("", AC191, "getRealizations"))</f>
        <v>1.2083239689727825</v>
      </c>
    </row>
    <row r="192" spans="1:30" x14ac:dyDescent="0.25">
      <c r="A192">
        <v>0.05</v>
      </c>
      <c r="C192" s="12">
        <v>0.03</v>
      </c>
      <c r="H192">
        <v>89</v>
      </c>
      <c r="I192">
        <f>[2]!obGet([2]!obCall("",$H$99, "getTime",[2]!obMake("", "int", H192)))</f>
        <v>8.9</v>
      </c>
      <c r="L192" t="str">
        <f>[2]!obCall("underlyingModelFromNPVAndDefault"&amp;H192, $K$95, "getUnderlying",  [2]!obMake("", "int", H192), [2]!obMake("","int", 0))</f>
        <v>underlyingModelFromNPVAndDefault89 
[87661]</v>
      </c>
      <c r="M192">
        <f>[2]!obGet([2]!obCall("",L192,"getRealizations"))</f>
        <v>0.16493856745030314</v>
      </c>
      <c r="P192" t="str">
        <f>[2]!obCall("zcbondFairPrice"&amp;H192, $K$99, "getZeroCouponBond", [2]!obMake("", "double",I192), [2]!obMake("", "double", $I$203))</f>
        <v>zcbondFairPrice89 
[88004]</v>
      </c>
      <c r="Q192">
        <f>[2]!obGet([2]!obCall("", P192, "getRealizations"))</f>
        <v>0.77602341284797505</v>
      </c>
      <c r="T192" t="str">
        <f>[2]!obCall("couponBondPrice"&amp;H192,  $K$95,"getFairValue", [2]!obMake("","int",H192) )</f>
        <v>couponBondPrice89 
[86671]</v>
      </c>
      <c r="U192">
        <f>[2]!obGet([2]!obCall("",  T192,"getRealizations"))</f>
        <v>0.85362575413277253</v>
      </c>
      <c r="Y192" t="str">
        <f>[2]!obCall("intensity"&amp;H192, $D$40, "getIntensity", [2]!obMake("", "int", H192))</f>
        <v>intensity89 
[87272]</v>
      </c>
      <c r="Z192">
        <f>[2]!obGet([2]!obCall("", Y192, "getRealizations"))</f>
        <v>4.663403645633668E-2</v>
      </c>
      <c r="AC192" t="str">
        <f>[2]!obCall("expOfIntegratedIntensity"&amp;H192, $D$40, "getExpOfIntegratedIntensity", [2]!obMake("", "int", H192))</f>
        <v>expOfIntegratedIntensity89 
[87326]</v>
      </c>
      <c r="AD192">
        <f>[2]!obGet([2]!obCall("", AC192, "getRealizations"))</f>
        <v>1.2136782693037129</v>
      </c>
    </row>
    <row r="193" spans="1:30" x14ac:dyDescent="0.25">
      <c r="A193">
        <v>0.05</v>
      </c>
      <c r="C193" s="12">
        <v>0.03</v>
      </c>
      <c r="H193">
        <v>90</v>
      </c>
      <c r="I193">
        <f>[2]!obGet([2]!obCall("",$H$99, "getTime",[2]!obMake("", "int", H193)))</f>
        <v>9</v>
      </c>
      <c r="L193" t="str">
        <f>[2]!obCall("underlyingModelFromNPVAndDefault"&amp;H193, $K$95, "getUnderlying",  [2]!obMake("", "int", H193), [2]!obMake("","int", 0))</f>
        <v>underlyingModelFromNPVAndDefault90 
[87455]</v>
      </c>
      <c r="M193">
        <f>[2]!obGet([2]!obCall("",L193,"getRealizations"))</f>
        <v>0.14083580182695887</v>
      </c>
      <c r="P193" t="str">
        <f>[2]!obCall("zcbondFairPrice"&amp;H193, $K$99, "getZeroCouponBond", [2]!obMake("", "double",I193), [2]!obMake("", "double", $I$203))</f>
        <v>zcbondFairPrice90 
[87866]</v>
      </c>
      <c r="Q193">
        <f>[2]!obGet([2]!obCall("", P193, "getRealizations"))</f>
        <v>0.81252408924335973</v>
      </c>
      <c r="T193" t="str">
        <f>[2]!obCall("couponBondPrice"&amp;H193,  $K$95,"getFairValue", [2]!obMake("","int",H193) )</f>
        <v>couponBondPrice90 
[86677]</v>
      </c>
      <c r="U193">
        <f>[2]!obGet([2]!obCall("",  T193,"getRealizations"))</f>
        <v>0.89377649816769567</v>
      </c>
      <c r="Y193" t="str">
        <f>[2]!obCall("intensity"&amp;H193, $D$40, "getIntensity", [2]!obMake("", "int", H193))</f>
        <v>intensity90 
[86610]</v>
      </c>
      <c r="Z193">
        <f>[2]!obGet([2]!obCall("", Y193, "getRealizations"))</f>
        <v>4.261381916275548E-2</v>
      </c>
      <c r="AC193" t="str">
        <f>[2]!obCall("expOfIntegratedIntensity"&amp;H193, $D$40, "getExpOfIntegratedIntensity", [2]!obMake("", "int", H193))</f>
        <v>expOfIntegratedIntensity90 
[86439]</v>
      </c>
      <c r="AD193">
        <f>[2]!obGet([2]!obCall("", AC193, "getRealizations"))</f>
        <v>1.2193513586409488</v>
      </c>
    </row>
    <row r="194" spans="1:30" x14ac:dyDescent="0.25">
      <c r="A194">
        <v>0.05</v>
      </c>
      <c r="C194" s="12">
        <v>0.03</v>
      </c>
      <c r="H194">
        <v>91</v>
      </c>
      <c r="I194">
        <f>[2]!obGet([2]!obCall("",$H$99, "getTime",[2]!obMake("", "int", H194)))</f>
        <v>9.1</v>
      </c>
      <c r="L194" t="str">
        <f>[2]!obCall("underlyingModelFromNPVAndDefault"&amp;H194, $K$95, "getUnderlying",  [2]!obMake("", "int", H194), [2]!obMake("","int", 0))</f>
        <v>underlyingModelFromNPVAndDefault91 
[86747]</v>
      </c>
      <c r="M194">
        <f>[2]!obGet([2]!obCall("",L194,"getRealizations"))</f>
        <v>0.14525422214423359</v>
      </c>
      <c r="P194" t="str">
        <f>[2]!obCall("zcbondFairPrice"&amp;H194, $K$99, "getZeroCouponBond", [2]!obMake("", "double",I194), [2]!obMake("", "double", $I$203))</f>
        <v>zcbondFairPrice91 
[88057]</v>
      </c>
      <c r="Q194">
        <f>[2]!obGet([2]!obCall("", P194, "getRealizations"))</f>
        <v>0.82597594953774867</v>
      </c>
      <c r="T194" t="str">
        <f>[2]!obCall("couponBondPrice"&amp;H194,  $K$95,"getFairValue", [2]!obMake("","int",H194) )</f>
        <v>couponBondPrice91 
[87436]</v>
      </c>
      <c r="U194">
        <f>[2]!obGet([2]!obCall("",  T194,"getRealizations"))</f>
        <v>0.9085735444915235</v>
      </c>
      <c r="Y194" t="str">
        <f>[2]!obCall("intensity"&amp;H194, $D$40, "getIntensity", [2]!obMake("", "int", H194))</f>
        <v>intensity91 
[86251]</v>
      </c>
      <c r="Z194">
        <f>[2]!obGet([2]!obCall("", Y194, "getRealizations"))</f>
        <v>4.2690490454037812E-2</v>
      </c>
      <c r="AC194" t="str">
        <f>[2]!obCall("expOfIntegratedIntensity"&amp;H194, $D$40, "getExpOfIntegratedIntensity", [2]!obMake("", "int", H194))</f>
        <v>expOfIntegratedIntensity91 
[87302]</v>
      </c>
      <c r="AD194">
        <f>[2]!obGet([2]!obCall("", AC194, "getRealizations"))</f>
        <v>1.2245585675432029</v>
      </c>
    </row>
    <row r="195" spans="1:30" x14ac:dyDescent="0.25">
      <c r="A195">
        <v>0.05</v>
      </c>
      <c r="C195" s="12">
        <v>0.03</v>
      </c>
      <c r="H195">
        <v>92</v>
      </c>
      <c r="I195">
        <f>[2]!obGet([2]!obCall("",$H$99, "getTime",[2]!obMake("", "int", H195)))</f>
        <v>9.1999999999999993</v>
      </c>
      <c r="L195" t="str">
        <f>[2]!obCall("underlyingModelFromNPVAndDefault"&amp;H195, $K$95, "getUnderlying",  [2]!obMake("", "int", H195), [2]!obMake("","int", 0))</f>
        <v>underlyingModelFromNPVAndDefault92 
[86778]</v>
      </c>
      <c r="M195">
        <f>[2]!obGet([2]!obCall("",L195,"getRealizations"))</f>
        <v>0.15099875991908332</v>
      </c>
      <c r="P195" t="str">
        <f>[2]!obCall("zcbondFairPrice"&amp;H195, $K$99, "getZeroCouponBond", [2]!obMake("", "double",I195), [2]!obMake("", "double", $I$203))</f>
        <v>zcbondFairPrice92 
[88090]</v>
      </c>
      <c r="Q195">
        <f>[2]!obGet([2]!obCall("", P195, "getRealizations"))</f>
        <v>0.83956919268484931</v>
      </c>
      <c r="T195" t="str">
        <f>[2]!obCall("couponBondPrice"&amp;H195,  $K$95,"getFairValue", [2]!obMake("","int",H195) )</f>
        <v>couponBondPrice92 
[86477]</v>
      </c>
      <c r="U195">
        <f>[2]!obGet([2]!obCall("",  T195,"getRealizations"))</f>
        <v>0.92352611195333423</v>
      </c>
      <c r="Y195" t="str">
        <f>[2]!obCall("intensity"&amp;H195, $D$40, "getIntensity", [2]!obMake("", "int", H195))</f>
        <v>intensity92 
[86308]</v>
      </c>
      <c r="Z195">
        <f>[2]!obGet([2]!obCall("", Y195, "getRealizations"))</f>
        <v>4.3049953882137629E-2</v>
      </c>
      <c r="AC195" t="str">
        <f>[2]!obCall("expOfIntegratedIntensity"&amp;H195, $D$40, "getExpOfIntegratedIntensity", [2]!obMake("", "int", H195))</f>
        <v>expOfIntegratedIntensity92 
[86630]</v>
      </c>
      <c r="AD195">
        <f>[2]!obGet([2]!obCall("", AC195, "getRealizations"))</f>
        <v>1.2297974426780178</v>
      </c>
    </row>
    <row r="196" spans="1:30" x14ac:dyDescent="0.25">
      <c r="A196">
        <v>0.05</v>
      </c>
      <c r="C196" s="12">
        <v>0.03</v>
      </c>
      <c r="H196">
        <v>93</v>
      </c>
      <c r="I196">
        <f>[2]!obGet([2]!obCall("",$H$99, "getTime",[2]!obMake("", "int", H196)))</f>
        <v>9.2999999999999989</v>
      </c>
      <c r="L196" t="str">
        <f>[2]!obCall("underlyingModelFromNPVAndDefault"&amp;H196, $K$95, "getUnderlying",  [2]!obMake("", "int", H196), [2]!obMake("","int", 0))</f>
        <v>underlyingModelFromNPVAndDefault93 
[86744]</v>
      </c>
      <c r="M196">
        <f>[2]!obGet([2]!obCall("",L196,"getRealizations"))</f>
        <v>0.13313174595306526</v>
      </c>
      <c r="P196" t="str">
        <f>[2]!obCall("zcbondFairPrice"&amp;H196, $K$99, "getZeroCouponBond", [2]!obMake("", "double",I196), [2]!obMake("", "double", $I$203))</f>
        <v>zcbondFairPrice93 
[87854]</v>
      </c>
      <c r="Q196">
        <f>[2]!obGet([2]!obCall("", P196, "getRealizations"))</f>
        <v>0.86840581483906798</v>
      </c>
      <c r="T196" t="str">
        <f>[2]!obCall("couponBondPrice"&amp;H196,  $K$95,"getFairValue", [2]!obMake("","int",H196) )</f>
        <v>couponBondPrice93 
[86489]</v>
      </c>
      <c r="U196">
        <f>[2]!obGet([2]!obCall("",  T196,"getRealizations"))</f>
        <v>0.95524639632297481</v>
      </c>
      <c r="Y196" t="str">
        <f>[2]!obCall("intensity"&amp;H196, $D$40, "getIntensity", [2]!obMake("", "int", H196))</f>
        <v>intensity93 
[86380]</v>
      </c>
      <c r="Z196">
        <f>[2]!obGet([2]!obCall("", Y196, "getRealizations"))</f>
        <v>4.1429565551341342E-2</v>
      </c>
      <c r="AC196" t="str">
        <f>[2]!obCall("expOfIntegratedIntensity"&amp;H196, $D$40, "getExpOfIntegratedIntensity", [2]!obMake("", "int", H196))</f>
        <v>expOfIntegratedIntensity93 
[86650]</v>
      </c>
      <c r="AD196">
        <f>[2]!obGet([2]!obCall("", AC196, "getRealizations"))</f>
        <v>1.2351031272768698</v>
      </c>
    </row>
    <row r="197" spans="1:30" x14ac:dyDescent="0.25">
      <c r="A197">
        <v>0.05</v>
      </c>
      <c r="C197" s="12">
        <v>0.03</v>
      </c>
      <c r="H197">
        <v>94</v>
      </c>
      <c r="I197">
        <f>[2]!obGet([2]!obCall("",$H$99, "getTime",[2]!obMake("", "int", H197)))</f>
        <v>9.4</v>
      </c>
      <c r="L197" t="str">
        <f>[2]!obCall("underlyingModelFromNPVAndDefault"&amp;H197, $K$95, "getUnderlying",  [2]!obMake("", "int", H197), [2]!obMake("","int", 0))</f>
        <v>underlyingModelFromNPVAndDefault94 
[86716]</v>
      </c>
      <c r="M197">
        <f>[2]!obGet([2]!obCall("",L197,"getRealizations"))</f>
        <v>0.11699550133364855</v>
      </c>
      <c r="P197" t="str">
        <f>[2]!obCall("zcbondFairPrice"&amp;H197, $K$99, "getZeroCouponBond", [2]!obMake("", "double",I197), [2]!obMake("", "double", $I$203))</f>
        <v>zcbondFairPrice94 
[88051]</v>
      </c>
      <c r="Q197">
        <f>[2]!obGet([2]!obCall("", P197, "getRealizations"))</f>
        <v>0.89430603191433655</v>
      </c>
      <c r="T197" t="str">
        <f>[2]!obCall("couponBondPrice"&amp;H197,  $K$95,"getFairValue", [2]!obMake("","int",H197) )</f>
        <v>couponBondPrice94 
[86507]</v>
      </c>
      <c r="U197">
        <f>[2]!obGet([2]!obCall("",  T197,"getRealizations"))</f>
        <v>0.98373663510577025</v>
      </c>
      <c r="Y197" t="str">
        <f>[2]!obCall("intensity"&amp;H197, $D$40, "getIntensity", [2]!obMake("", "int", H197))</f>
        <v>intensity94 
[86314]</v>
      </c>
      <c r="Z197">
        <f>[2]!obGet([2]!obCall("", Y197, "getRealizations"))</f>
        <v>3.7824736456463087E-2</v>
      </c>
      <c r="AC197" t="str">
        <f>[2]!obCall("expOfIntegratedIntensity"&amp;H197, $D$40, "getExpOfIntegratedIntensity", [2]!obMake("", "int", H197))</f>
        <v>expOfIntegratedIntensity94 
[86576]</v>
      </c>
      <c r="AD197">
        <f>[2]!obGet([2]!obCall("", AC197, "getRealizations"))</f>
        <v>1.2402307202375193</v>
      </c>
    </row>
    <row r="198" spans="1:30" x14ac:dyDescent="0.25">
      <c r="A198">
        <v>0.05</v>
      </c>
      <c r="C198" s="12">
        <v>0.03</v>
      </c>
      <c r="H198">
        <v>95</v>
      </c>
      <c r="I198">
        <f>[2]!obGet([2]!obCall("",$H$99, "getTime",[2]!obMake("", "int", H198)))</f>
        <v>9.5</v>
      </c>
      <c r="L198" t="str">
        <f>[2]!obCall("underlyingModelFromNPVAndDefault"&amp;H198, $K$95, "getUnderlying",  [2]!obMake("", "int", H198), [2]!obMake("","int", 0))</f>
        <v>underlyingModelFromNPVAndDefault95 
[87419]</v>
      </c>
      <c r="M198">
        <f>[2]!obGet([2]!obCall("",L198,"getRealizations"))</f>
        <v>0.11335197471488445</v>
      </c>
      <c r="P198" t="str">
        <f>[2]!obCall("zcbondFairPrice"&amp;H198, $K$99, "getZeroCouponBond", [2]!obMake("", "double",I198), [2]!obMake("", "double", $I$203))</f>
        <v>zcbondFairPrice95 
[87960]</v>
      </c>
      <c r="Q198">
        <f>[2]!obGet([2]!obCall("", P198, "getRealizations"))</f>
        <v>0.91252942885985722</v>
      </c>
      <c r="T198" t="str">
        <f>[2]!obCall("couponBondPrice"&amp;H198,  $K$95,"getFairValue", [2]!obMake("","int",H198) )</f>
        <v>couponBondPrice95 
[87005]</v>
      </c>
      <c r="U198">
        <f>[2]!obGet([2]!obCall("",  T198,"getRealizations"))</f>
        <v>1.0037823717458429</v>
      </c>
      <c r="Y198" t="str">
        <f>[2]!obCall("intensity"&amp;H198, $D$40, "getIntensity", [2]!obMake("", "int", H198))</f>
        <v>intensity95 
[86608]</v>
      </c>
      <c r="Z198">
        <f>[2]!obGet([2]!obCall("", Y198, "getRealizations"))</f>
        <v>3.7353647706763277E-2</v>
      </c>
      <c r="AC198" t="str">
        <f>[2]!obCall("expOfIntegratedIntensity"&amp;H198, $D$40, "getExpOfIntegratedIntensity", [2]!obMake("", "int", H198))</f>
        <v>expOfIntegratedIntensity95 
[86654]</v>
      </c>
      <c r="AD198">
        <f>[2]!obGet([2]!obCall("", AC198, "getRealizations"))</f>
        <v>1.2449307435047665</v>
      </c>
    </row>
    <row r="199" spans="1:30" x14ac:dyDescent="0.25">
      <c r="A199">
        <v>0.05</v>
      </c>
      <c r="C199" s="12">
        <v>0.03</v>
      </c>
      <c r="H199">
        <v>96</v>
      </c>
      <c r="I199">
        <f>[2]!obGet([2]!obCall("",$H$99, "getTime",[2]!obMake("", "int", H199)))</f>
        <v>9.6</v>
      </c>
      <c r="L199" t="str">
        <f>[2]!obCall("underlyingModelFromNPVAndDefault"&amp;H199, $K$95, "getUnderlying",  [2]!obMake("", "int", H199), [2]!obMake("","int", 0))</f>
        <v>underlyingModelFromNPVAndDefault96 
[86753]</v>
      </c>
      <c r="M199">
        <f>[2]!obGet([2]!obCall("",L199,"getRealizations"))</f>
        <v>0.12432112397699553</v>
      </c>
      <c r="P199" t="str">
        <f>[2]!obCall("zcbondFairPrice"&amp;H199, $K$99, "getZeroCouponBond", [2]!obMake("", "double",I199), [2]!obMake("", "double", $I$203))</f>
        <v>zcbondFairPrice96 
[87899]</v>
      </c>
      <c r="Q199">
        <f>[2]!obGet([2]!obCall("", P199, "getRealizations"))</f>
        <v>0.92520994255347355</v>
      </c>
      <c r="T199" t="str">
        <f>[2]!obCall("couponBondPrice"&amp;H199,  $K$95,"getFairValue", [2]!obMake("","int",H199) )</f>
        <v>couponBondPrice96 
[86763]</v>
      </c>
      <c r="U199">
        <f>[2]!obGet([2]!obCall("",  T199,"getRealizations"))</f>
        <v>1.017730936808821</v>
      </c>
      <c r="Y199" t="str">
        <f>[2]!obCall("intensity"&amp;H199, $D$40, "getIntensity", [2]!obMake("", "int", H199))</f>
        <v>intensity96 
[86249]</v>
      </c>
      <c r="Z199">
        <f>[2]!obGet([2]!obCall("", Y199, "getRealizations"))</f>
        <v>3.9630961344959817E-2</v>
      </c>
      <c r="AC199" t="str">
        <f>[2]!obCall("expOfIntegratedIntensity"&amp;H199, $D$40, "getExpOfIntegratedIntensity", [2]!obMake("", "int", H199))</f>
        <v>expOfIntegratedIntensity96 
[86229]</v>
      </c>
      <c r="AD199">
        <f>[2]!obGet([2]!obCall("", AC199, "getRealizations"))</f>
        <v>1.2495897099984477</v>
      </c>
    </row>
    <row r="200" spans="1:30" x14ac:dyDescent="0.25">
      <c r="A200">
        <v>0.05</v>
      </c>
      <c r="C200" s="12">
        <v>0.03</v>
      </c>
      <c r="H200">
        <v>97</v>
      </c>
      <c r="I200">
        <f>[2]!obGet([2]!obCall("",$H$99, "getTime",[2]!obMake("", "int", H200)))</f>
        <v>9.6999999999999993</v>
      </c>
      <c r="L200" t="str">
        <f>[2]!obCall("underlyingModelFromNPVAndDefault"&amp;H200, $K$95, "getUnderlying",  [2]!obMake("", "int", H200), [2]!obMake("","int", 0))</f>
        <v>underlyingModelFromNPVAndDefault97 
[87483]</v>
      </c>
      <c r="M200">
        <f>[2]!obGet([2]!obCall("",L200,"getRealizations"))</f>
        <v>0.11806296778814598</v>
      </c>
      <c r="P200" t="str">
        <f>[2]!obCall("zcbondFairPrice"&amp;H200, $K$99, "getZeroCouponBond", [2]!obMake("", "double",I200), [2]!obMake("", "double", $I$203))</f>
        <v>zcbondFairPrice97 
[87824]</v>
      </c>
      <c r="Q200">
        <f>[2]!obGet([2]!obCall("", P200, "getRealizations"))</f>
        <v>0.945002883507578</v>
      </c>
      <c r="T200" t="str">
        <f>[2]!obCall("couponBondPrice"&amp;H200,  $K$95,"getFairValue", [2]!obMake("","int",H200) )</f>
        <v>couponBondPrice97 
[87514]</v>
      </c>
      <c r="U200">
        <f>[2]!obGet([2]!obCall("",  T200,"getRealizations"))</f>
        <v>1.0395031718583359</v>
      </c>
      <c r="Y200" t="str">
        <f>[2]!obCall("intensity"&amp;H200, $D$40, "getIntensity", [2]!obMake("", "int", H200))</f>
        <v>intensity97 
[86425]</v>
      </c>
      <c r="Z200">
        <f>[2]!obGet([2]!obCall("", Y200, "getRealizations"))</f>
        <v>3.840734909005418E-2</v>
      </c>
      <c r="AC200" t="str">
        <f>[2]!obCall("expOfIntegratedIntensity"&amp;H200, $D$40, "getExpOfIntegratedIntensity", [2]!obMake("", "int", H200))</f>
        <v>expOfIntegratedIntensity97 
[86628]</v>
      </c>
      <c r="AD200">
        <f>[2]!obGet([2]!obCall("", AC200, "getRealizations"))</f>
        <v>1.2545517802339576</v>
      </c>
    </row>
    <row r="201" spans="1:30" x14ac:dyDescent="0.25">
      <c r="A201">
        <v>0.05</v>
      </c>
      <c r="C201" s="12">
        <v>0.03</v>
      </c>
      <c r="H201">
        <v>98</v>
      </c>
      <c r="I201">
        <f>[2]!obGet([2]!obCall("",$H$99, "getTime",[2]!obMake("", "int", H201)))</f>
        <v>9.7999999999999989</v>
      </c>
      <c r="L201" t="str">
        <f>[2]!obCall("underlyingModelFromNPVAndDefault"&amp;H201, $K$95, "getUnderlying",  [2]!obMake("", "int", H201), [2]!obMake("","int", 0))</f>
        <v>underlyingModelFromNPVAndDefault98 
[86553]</v>
      </c>
      <c r="M201">
        <f>[2]!obGet([2]!obCall("",L201,"getRealizations"))</f>
        <v>0.12289948821248899</v>
      </c>
      <c r="P201" t="str">
        <f>[2]!obCall("zcbondFairPrice"&amp;H201, $K$99, "getZeroCouponBond", [2]!obMake("", "double",I201), [2]!obMake("", "double", $I$203))</f>
        <v>zcbondFairPrice98 
[87932]</v>
      </c>
      <c r="Q201">
        <f>[2]!obGet([2]!obCall("", P201, "getRealizations"))</f>
        <v>0.96198419155564852</v>
      </c>
      <c r="T201" t="str">
        <f>[2]!obCall("couponBondPrice"&amp;H201,  $K$95,"getFairValue", [2]!obMake("","int",H201) )</f>
        <v>couponBondPrice98 
[87739]</v>
      </c>
      <c r="U201">
        <f>[2]!obGet([2]!obCall("",  T201,"getRealizations"))</f>
        <v>1.0581826107112133</v>
      </c>
      <c r="Y201" t="str">
        <f>[2]!obCall("intensity"&amp;H201, $D$40, "getIntensity", [2]!obMake("", "int", H201))</f>
        <v>intensity98 
[86405]</v>
      </c>
      <c r="Z201">
        <f>[2]!obGet([2]!obCall("", Y201, "getRealizations"))</f>
        <v>3.8959474543944654E-2</v>
      </c>
      <c r="AC201" t="str">
        <f>[2]!obCall("expOfIntegratedIntensity"&amp;H201, $D$40, "getExpOfIntegratedIntensity", [2]!obMake("", "int", H201))</f>
        <v>expOfIntegratedIntensity98 
[86606]</v>
      </c>
      <c r="AD201">
        <f>[2]!obGet([2]!obCall("", AC201, "getRealizations"))</f>
        <v>1.2593794460091878</v>
      </c>
    </row>
    <row r="202" spans="1:30" x14ac:dyDescent="0.25">
      <c r="A202">
        <v>0.05</v>
      </c>
      <c r="C202" s="12">
        <v>0.03</v>
      </c>
      <c r="H202">
        <v>99</v>
      </c>
      <c r="I202">
        <f>[2]!obGet([2]!obCall("",$H$99, "getTime",[2]!obMake("", "int", H202)))</f>
        <v>9.9</v>
      </c>
      <c r="L202" t="str">
        <f>[2]!obCall("underlyingModelFromNPVAndDefault"&amp;H202, $K$95, "getUnderlying",  [2]!obMake("", "int", H202), [2]!obMake("","int", 0))</f>
        <v>underlyingModelFromNPVAndDefault99 
[86766]</v>
      </c>
      <c r="M202">
        <f>[2]!obGet([2]!obCall("",L202,"getRealizations"))</f>
        <v>0.11947678826140555</v>
      </c>
      <c r="P202" t="str">
        <f>[2]!obCall("zcbondFairPrice"&amp;H202, $K$99, "getZeroCouponBond", [2]!obMake("", "double",I202), [2]!obMake("", "double", $I$203))</f>
        <v>zcbondFairPrice99 
[88013]</v>
      </c>
      <c r="Q202">
        <f>[2]!obGet([2]!obCall("", P202, "getRealizations"))</f>
        <v>0.9811009272901835</v>
      </c>
      <c r="T202" t="str">
        <f>[2]!obCall("couponBondPrice"&amp;H202,  $K$95,"getFairValue", [2]!obMake("","int",H202) )</f>
        <v>couponBondPrice99 
[87576]</v>
      </c>
      <c r="U202">
        <f>[2]!obGet([2]!obCall("",  T202,"getRealizations"))</f>
        <v>1.0792110200192018</v>
      </c>
      <c r="Y202" t="str">
        <f>[2]!obCall("intensity"&amp;H202, $D$40, "getIntensity", [2]!obMake("", "int", H202))</f>
        <v>intensity99 
[87341]</v>
      </c>
      <c r="Z202">
        <f>[2]!obGet([2]!obCall("", Y202, "getRealizations"))</f>
        <v>3.6978626639232778E-2</v>
      </c>
      <c r="AC202" t="str">
        <f>[2]!obCall("expOfIntegratedIntensity"&amp;H202, $D$40, "getExpOfIntegratedIntensity", [2]!obMake("", "int", H202))</f>
        <v>expOfIntegratedIntensity99 
[86316]</v>
      </c>
      <c r="AD202">
        <f>[2]!obGet([2]!obCall("", AC202, "getRealizations"))</f>
        <v>1.2642954922667915</v>
      </c>
    </row>
    <row r="203" spans="1:30" x14ac:dyDescent="0.25">
      <c r="A203">
        <v>0.05</v>
      </c>
      <c r="C203" s="12">
        <v>0.03</v>
      </c>
      <c r="H203">
        <v>100</v>
      </c>
      <c r="I203">
        <f>[2]!obGet([2]!obCall("",$H$99, "getTime",[2]!obMake("", "int", H203)))</f>
        <v>10</v>
      </c>
      <c r="L203" t="str">
        <f>[2]!obCall("underlyingModelFromNPVAndDefault"&amp;H203, $K$95, "getUnderlying",  [2]!obMake("", "int", H203), [2]!obMake("","int", 0))</f>
        <v>underlyingModelFromNPVAndDefault100 
[87580]</v>
      </c>
      <c r="M203">
        <f>[2]!obGet([2]!obCall("",L203,"getRealizations"))</f>
        <v>0.12440331807903411</v>
      </c>
      <c r="P203" t="e">
        <f>[2]!obCall("zcbondFairPrice"&amp;H203, $K$99, "getZeroCouponBond", [2]!obMake("", "double",I203), [2]!obMake("", "double", $I$203))</f>
        <v>#VALUE!</v>
      </c>
      <c r="Q203">
        <v>1</v>
      </c>
      <c r="T203" t="str">
        <f>[2]!obCall("couponBondPrice"&amp;H203,  $K$95,"getFairValue", [2]!obMake("","int",H203) )</f>
        <v>couponBondPrice100 
[87657]</v>
      </c>
      <c r="U203">
        <f>[2]!obGet([2]!obCall("",  T203,"getRealizations"))</f>
        <v>1.1000000000000001</v>
      </c>
      <c r="Y203" t="str">
        <f>[2]!obCall("intensity"&amp;H203, $D$40, "getIntensity", [2]!obMake("", "int", H203))</f>
        <v>intensity100 
[86461]</v>
      </c>
      <c r="Z203">
        <f>[2]!obGet([2]!obCall("", Y203, "getRealizations"))</f>
        <v>3.8108563145153991E-2</v>
      </c>
      <c r="AC203" t="str">
        <f>[2]!obCall("expOfIntegratedIntensity"&amp;H203, $D$40, "getExpOfIntegratedIntensity", [2]!obMake("", "int", H203))</f>
        <v>expOfIntegratedIntensity100 
[87275]</v>
      </c>
      <c r="AD203">
        <f>[2]!obGet([2]!obCall("", AC203, "getRealizations"))</f>
        <v>1.268979338135878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4</xdr:col>
                    <xdr:colOff>9525</xdr:colOff>
                    <xdr:row>6</xdr:row>
                    <xdr:rowOff>28575</xdr:rowOff>
                  </from>
                  <to>
                    <xdr:col>4</xdr:col>
                    <xdr:colOff>171450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4</xdr:col>
                    <xdr:colOff>1219200</xdr:colOff>
                    <xdr:row>36</xdr:row>
                    <xdr:rowOff>0</xdr:rowOff>
                  </from>
                  <to>
                    <xdr:col>5</xdr:col>
                    <xdr:colOff>0</xdr:colOff>
                    <xdr:row>36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2017-02-20T14:41:46Z</dcterms:created>
  <dcterms:modified xsi:type="dcterms:W3CDTF">2017-03-16T10:10:44Z</dcterms:modified>
</cp:coreProperties>
</file>