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CVA\CVACouponBond\"/>
    </mc:Choice>
  </mc:AlternateContent>
  <bookViews>
    <workbookView xWindow="0" yWindow="0" windowWidth="23040" windowHeight="8508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3" l="1"/>
  <c r="W16" i="3"/>
  <c r="C34" i="3"/>
  <c r="M49" i="3"/>
  <c r="O13" i="3"/>
  <c r="L10" i="3"/>
  <c r="O12" i="3"/>
  <c r="F53" i="3"/>
  <c r="L12" i="3"/>
  <c r="AQ10" i="3"/>
  <c r="N34" i="3"/>
  <c r="L49" i="3"/>
  <c r="C53" i="3"/>
  <c r="X26" i="3"/>
  <c r="O11" i="3"/>
  <c r="W26" i="3"/>
  <c r="L11" i="3"/>
  <c r="W49" i="3"/>
  <c r="F42" i="3"/>
  <c r="W12" i="3"/>
  <c r="L41" i="3"/>
  <c r="N37" i="3"/>
  <c r="N36" i="3"/>
  <c r="F10" i="1"/>
  <c r="V26" i="3"/>
  <c r="N49" i="3"/>
  <c r="T51" i="3"/>
  <c r="C42" i="3"/>
  <c r="N35" i="3"/>
  <c r="F19" i="1"/>
  <c r="T12" i="3"/>
  <c r="F34" i="3" l="1"/>
  <c r="L39" i="3"/>
  <c r="L37" i="3"/>
  <c r="L38" i="3"/>
  <c r="T30" i="3"/>
  <c r="T29" i="3"/>
  <c r="T28" i="3"/>
  <c r="L34" i="3"/>
  <c r="L35" i="3"/>
  <c r="L36" i="3"/>
  <c r="L40" i="3"/>
  <c r="L15" i="3"/>
  <c r="T16" i="3"/>
  <c r="C37" i="3"/>
  <c r="L44" i="3"/>
  <c r="F37" i="3"/>
  <c r="W50" i="3" l="1"/>
  <c r="O10" i="3"/>
  <c r="T27" i="3"/>
  <c r="T50" i="3"/>
  <c r="C6" i="1"/>
  <c r="T33" i="3"/>
  <c r="C15" i="1"/>
  <c r="B9" i="1"/>
  <c r="C16" i="1"/>
  <c r="O16" i="3"/>
  <c r="W48" i="3" l="1"/>
  <c r="W47" i="3"/>
  <c r="T48" i="3"/>
  <c r="T47" i="3"/>
  <c r="L21" i="3"/>
  <c r="E25" i="1"/>
  <c r="W53" i="3"/>
  <c r="AW60" i="3"/>
  <c r="AZ96" i="3"/>
  <c r="AW65" i="3"/>
  <c r="AW79" i="3"/>
  <c r="AW113" i="3"/>
  <c r="AW85" i="3"/>
  <c r="AZ92" i="3"/>
  <c r="AZ73" i="3"/>
  <c r="AW32" i="3"/>
  <c r="AZ66" i="3"/>
  <c r="AW83" i="3"/>
  <c r="AW40" i="3"/>
  <c r="AW99" i="3"/>
  <c r="AZ91" i="3"/>
  <c r="AW90" i="3"/>
  <c r="AZ80" i="3"/>
  <c r="AZ46" i="3"/>
  <c r="AZ97" i="3"/>
  <c r="AW66" i="3"/>
  <c r="AW78" i="3"/>
  <c r="AZ68" i="3"/>
  <c r="AZ85" i="3"/>
  <c r="AW20" i="3"/>
  <c r="AW18" i="3"/>
  <c r="AW93" i="3"/>
  <c r="AZ63" i="3"/>
  <c r="AZ52" i="3"/>
  <c r="AW45" i="3"/>
  <c r="L24" i="3"/>
  <c r="AZ19" i="3"/>
  <c r="AW94" i="3"/>
  <c r="AZ25" i="3"/>
  <c r="AW51" i="3"/>
  <c r="AZ23" i="3"/>
  <c r="AZ21" i="3"/>
  <c r="AZ60" i="3"/>
  <c r="AW72" i="3"/>
  <c r="AZ51" i="3"/>
  <c r="AW76" i="3"/>
  <c r="AW70" i="3"/>
  <c r="AW82" i="3"/>
  <c r="AZ67" i="3"/>
  <c r="AZ41" i="3"/>
  <c r="AZ34" i="3"/>
  <c r="AW31" i="3"/>
  <c r="AW24" i="3"/>
  <c r="AZ101" i="3"/>
  <c r="AW106" i="3"/>
  <c r="AZ36" i="3"/>
  <c r="AW68" i="3"/>
  <c r="AZ39" i="3"/>
  <c r="AW56" i="3"/>
  <c r="AZ71" i="3"/>
  <c r="AW92" i="3"/>
  <c r="AZ48" i="3"/>
  <c r="AW27" i="3"/>
  <c r="AZ81" i="3"/>
  <c r="AW25" i="3"/>
  <c r="AW91" i="3"/>
  <c r="AZ89" i="3"/>
  <c r="AW58" i="3"/>
  <c r="AW46" i="3"/>
  <c r="AZ90" i="3"/>
  <c r="AZ105" i="3"/>
  <c r="AZ47" i="3"/>
  <c r="AZ43" i="3"/>
  <c r="AZ24" i="3"/>
  <c r="AZ69" i="3"/>
  <c r="AZ26" i="3"/>
  <c r="AZ95" i="3"/>
  <c r="AZ114" i="3"/>
  <c r="AZ17" i="3"/>
  <c r="AW26" i="3"/>
  <c r="AW111" i="3"/>
  <c r="AZ102" i="3"/>
  <c r="AW115" i="3"/>
  <c r="AZ100" i="3"/>
  <c r="AW30" i="3"/>
  <c r="AW80" i="3"/>
  <c r="AW81" i="3"/>
  <c r="AW59" i="3"/>
  <c r="AW36" i="3"/>
  <c r="AW15" i="3"/>
  <c r="AZ76" i="3"/>
  <c r="AZ20" i="3"/>
  <c r="AZ35" i="3"/>
  <c r="AW100" i="3"/>
  <c r="AW101" i="3"/>
  <c r="AW19" i="3"/>
  <c r="AZ112" i="3"/>
  <c r="AZ28" i="3"/>
  <c r="AW110" i="3"/>
  <c r="AW105" i="3"/>
  <c r="AW108" i="3"/>
  <c r="AW28" i="3"/>
  <c r="AZ29" i="3"/>
  <c r="AW52" i="3"/>
  <c r="AZ72" i="3"/>
  <c r="AZ49" i="3"/>
  <c r="AW48" i="3"/>
  <c r="AZ104" i="3"/>
  <c r="AZ103" i="3"/>
  <c r="AW73" i="3"/>
  <c r="AW98" i="3"/>
  <c r="AZ107" i="3"/>
  <c r="AW37" i="3"/>
  <c r="AW63" i="3"/>
  <c r="AZ98" i="3"/>
  <c r="AW89" i="3"/>
  <c r="AZ56" i="3"/>
  <c r="AZ42" i="3"/>
  <c r="AW102" i="3"/>
  <c r="AW104" i="3"/>
  <c r="AW35" i="3"/>
  <c r="AZ32" i="3"/>
  <c r="AW57" i="3"/>
  <c r="AW74" i="3"/>
  <c r="AW69" i="3"/>
  <c r="AZ44" i="3"/>
  <c r="AZ45" i="3"/>
  <c r="AZ79" i="3"/>
  <c r="AZ62" i="3"/>
  <c r="AW53" i="3"/>
  <c r="AW17" i="3"/>
  <c r="AZ55" i="3"/>
  <c r="AZ74" i="3"/>
  <c r="AZ86" i="3"/>
  <c r="AW41" i="3"/>
  <c r="AZ77" i="3"/>
  <c r="AZ78" i="3"/>
  <c r="AZ22" i="3"/>
  <c r="AW42" i="3"/>
  <c r="AW49" i="3"/>
  <c r="AZ111" i="3"/>
  <c r="AZ57" i="3"/>
  <c r="AW62" i="3"/>
  <c r="AW112" i="3"/>
  <c r="AW97" i="3"/>
  <c r="AW22" i="3"/>
  <c r="AW43" i="3"/>
  <c r="AW55" i="3"/>
  <c r="AW61" i="3"/>
  <c r="AZ109" i="3"/>
  <c r="AZ50" i="3"/>
  <c r="AW71" i="3"/>
  <c r="AZ31" i="3"/>
  <c r="AZ110" i="3"/>
  <c r="AW44" i="3"/>
  <c r="AZ106" i="3"/>
  <c r="AZ65" i="3"/>
  <c r="AZ64" i="3"/>
  <c r="AZ40" i="3"/>
  <c r="AZ93" i="3"/>
  <c r="AW77" i="3"/>
  <c r="AW67" i="3"/>
  <c r="AW107" i="3"/>
  <c r="AW96" i="3"/>
  <c r="AW33" i="3"/>
  <c r="AZ87" i="3"/>
  <c r="AZ15" i="3"/>
  <c r="AW39" i="3"/>
  <c r="AW109" i="3"/>
  <c r="AZ27" i="3"/>
  <c r="AW95" i="3"/>
  <c r="AZ115" i="3"/>
  <c r="AZ108" i="3"/>
  <c r="AZ75" i="3"/>
  <c r="AW88" i="3"/>
  <c r="AW103" i="3"/>
  <c r="AZ18" i="3"/>
  <c r="AW47" i="3"/>
  <c r="AW34" i="3"/>
  <c r="AZ59" i="3"/>
  <c r="AZ16" i="3"/>
  <c r="AZ38" i="3"/>
  <c r="AW87" i="3"/>
  <c r="AW29" i="3"/>
  <c r="AW23" i="3"/>
  <c r="AZ113" i="3"/>
  <c r="AW75" i="3"/>
  <c r="AZ61" i="3"/>
  <c r="AZ58" i="3"/>
  <c r="AW84" i="3"/>
  <c r="AW54" i="3"/>
  <c r="AZ99" i="3"/>
  <c r="AZ82" i="3"/>
  <c r="AW86" i="3"/>
  <c r="AZ30" i="3"/>
  <c r="AZ83" i="3"/>
  <c r="AZ88" i="3"/>
  <c r="AZ70" i="3"/>
  <c r="AZ54" i="3"/>
  <c r="AZ37" i="3"/>
  <c r="AZ53" i="3"/>
  <c r="AZ94" i="3"/>
  <c r="AW50" i="3"/>
  <c r="AZ33" i="3"/>
  <c r="AZ84" i="3"/>
  <c r="AW16" i="3"/>
  <c r="AW64" i="3"/>
  <c r="AW38" i="3"/>
  <c r="AW21" i="3"/>
  <c r="AW114" i="3"/>
  <c r="N38" i="3" l="1"/>
  <c r="AX115" i="3"/>
  <c r="BA19" i="3"/>
  <c r="BA18" i="3"/>
  <c r="BA39" i="3"/>
  <c r="AX69" i="3"/>
  <c r="BA113" i="3"/>
  <c r="AX27" i="3"/>
  <c r="AX90" i="3"/>
  <c r="BA61" i="3"/>
  <c r="AX84" i="3"/>
  <c r="AX107" i="3"/>
  <c r="BA97" i="3"/>
  <c r="BA81" i="3"/>
  <c r="AX65" i="3"/>
  <c r="BA114" i="3"/>
  <c r="BA91" i="3"/>
  <c r="AX31" i="3"/>
  <c r="BA80" i="3"/>
  <c r="AX98" i="3"/>
  <c r="AX113" i="3"/>
  <c r="AX106" i="3"/>
  <c r="BA94" i="3"/>
  <c r="AX43" i="3"/>
  <c r="AX91" i="3"/>
  <c r="BA60" i="3"/>
  <c r="BA99" i="3"/>
  <c r="BA57" i="3"/>
  <c r="AX35" i="3"/>
  <c r="BA67" i="3"/>
  <c r="AX82" i="3"/>
  <c r="AX109" i="3"/>
  <c r="AX78" i="3"/>
  <c r="AX96" i="3"/>
  <c r="BA109" i="3"/>
  <c r="AX40" i="3"/>
  <c r="BA37" i="3"/>
  <c r="AX70" i="3"/>
  <c r="AX21" i="3"/>
  <c r="AX20" i="3"/>
  <c r="BA36" i="3"/>
  <c r="BA76" i="3"/>
  <c r="AX95" i="3"/>
  <c r="BA64" i="3"/>
  <c r="AX99" i="3"/>
  <c r="AX105" i="3"/>
  <c r="AX51" i="3"/>
  <c r="AX33" i="3"/>
  <c r="AX104" i="3"/>
  <c r="BA23" i="3"/>
  <c r="AX61" i="3"/>
  <c r="BA27" i="3"/>
  <c r="AX60" i="3"/>
  <c r="BA83" i="3"/>
  <c r="BA17" i="3"/>
  <c r="BA98" i="3"/>
  <c r="BA20" i="3"/>
  <c r="BA93" i="3"/>
  <c r="BA29" i="3"/>
  <c r="AX75" i="3"/>
  <c r="BA100" i="3"/>
  <c r="BA112" i="3"/>
  <c r="AX46" i="3"/>
  <c r="BA115" i="3"/>
  <c r="AX66" i="3"/>
  <c r="BA44" i="3"/>
  <c r="BA68" i="3"/>
  <c r="AX32" i="3"/>
  <c r="BA86" i="3"/>
  <c r="BA34" i="3"/>
  <c r="BA41" i="3"/>
  <c r="BA15" i="3"/>
  <c r="AX57" i="3"/>
  <c r="BA74" i="3"/>
  <c r="AX58" i="3"/>
  <c r="AX56" i="3"/>
  <c r="BA77" i="3"/>
  <c r="BA40" i="3"/>
  <c r="AX17" i="3"/>
  <c r="F59" i="3"/>
  <c r="BA103" i="3"/>
  <c r="AX85" i="3"/>
  <c r="AX114" i="3"/>
  <c r="AX68" i="3"/>
  <c r="AX112" i="3"/>
  <c r="AX88" i="3"/>
  <c r="AX86" i="3"/>
  <c r="AX44" i="3"/>
  <c r="AX39" i="3"/>
  <c r="AX100" i="3"/>
  <c r="BA78" i="3"/>
  <c r="AX48" i="3"/>
  <c r="BA31" i="3"/>
  <c r="BA48" i="3"/>
  <c r="AX25" i="3"/>
  <c r="BA45" i="3"/>
  <c r="AX72" i="3"/>
  <c r="BA87" i="3"/>
  <c r="BA25" i="3"/>
  <c r="BA22" i="3"/>
  <c r="AX94" i="3"/>
  <c r="AX45" i="3"/>
  <c r="AX22" i="3"/>
  <c r="BA111" i="3"/>
  <c r="BA58" i="3"/>
  <c r="BA75" i="3"/>
  <c r="BA49" i="3"/>
  <c r="AX74" i="3"/>
  <c r="AX97" i="3"/>
  <c r="BA70" i="3"/>
  <c r="AX103" i="3"/>
  <c r="AX71" i="3"/>
  <c r="AX111" i="3"/>
  <c r="AX24" i="3"/>
  <c r="AX87" i="3"/>
  <c r="AX49" i="3"/>
  <c r="AX42" i="3"/>
  <c r="BA16" i="3"/>
  <c r="BA102" i="3"/>
  <c r="AX93" i="3"/>
  <c r="AX73" i="3"/>
  <c r="BA42" i="3"/>
  <c r="AX47" i="3"/>
  <c r="BA38" i="3"/>
  <c r="AX77" i="3"/>
  <c r="BA82" i="3"/>
  <c r="AX38" i="3"/>
  <c r="AX76" i="3"/>
  <c r="BA53" i="3"/>
  <c r="BA59" i="3"/>
  <c r="BA110" i="3"/>
  <c r="BA52" i="3"/>
  <c r="BA89" i="3"/>
  <c r="BA33" i="3"/>
  <c r="AX59" i="3"/>
  <c r="AX30" i="3"/>
  <c r="BA90" i="3"/>
  <c r="BA85" i="3"/>
  <c r="BA72" i="3"/>
  <c r="BA105" i="3"/>
  <c r="BA88" i="3"/>
  <c r="BA21" i="3"/>
  <c r="AX110" i="3"/>
  <c r="AX28" i="3"/>
  <c r="BA104" i="3"/>
  <c r="AX26" i="3"/>
  <c r="BA28" i="3"/>
  <c r="AX16" i="3"/>
  <c r="BA73" i="3"/>
  <c r="BA62" i="3"/>
  <c r="BA56" i="3"/>
  <c r="AX63" i="3"/>
  <c r="AX81" i="3"/>
  <c r="BA69" i="3"/>
  <c r="AX92" i="3"/>
  <c r="BA35" i="3"/>
  <c r="AX23" i="3"/>
  <c r="C56" i="3"/>
  <c r="BA107" i="3"/>
  <c r="AX15" i="3"/>
  <c r="AX55" i="3"/>
  <c r="BA101" i="3"/>
  <c r="AX19" i="3"/>
  <c r="BA106" i="3"/>
  <c r="N41" i="3"/>
  <c r="AX64" i="3"/>
  <c r="BA47" i="3"/>
  <c r="AX52" i="3"/>
  <c r="BA84" i="3"/>
  <c r="AX108" i="3"/>
  <c r="BA71" i="3"/>
  <c r="AX36" i="3"/>
  <c r="BA66" i="3"/>
  <c r="AX83" i="3"/>
  <c r="BA55" i="3"/>
  <c r="AX67" i="3"/>
  <c r="AX37" i="3"/>
  <c r="BA51" i="3"/>
  <c r="BA96" i="3"/>
  <c r="BA63" i="3"/>
  <c r="AX29" i="3"/>
  <c r="AX34" i="3"/>
  <c r="BA30" i="3"/>
  <c r="BA26" i="3"/>
  <c r="AX50" i="3"/>
  <c r="BA95" i="3"/>
  <c r="BA50" i="3"/>
  <c r="BA46" i="3"/>
  <c r="BA24" i="3"/>
  <c r="BA65" i="3"/>
  <c r="AX79" i="3"/>
  <c r="BA54" i="3"/>
  <c r="AX41" i="3"/>
  <c r="AX54" i="3"/>
  <c r="BA108" i="3"/>
  <c r="BA79" i="3"/>
  <c r="AX80" i="3"/>
  <c r="BA92" i="3"/>
  <c r="BA43" i="3"/>
  <c r="AX62" i="3"/>
  <c r="BA32" i="3"/>
  <c r="AX53" i="3"/>
  <c r="AX101" i="3"/>
  <c r="AX89" i="3"/>
  <c r="AX18" i="3"/>
  <c r="AX102" i="3"/>
  <c r="T49" i="3" l="1"/>
  <c r="G59" i="3"/>
  <c r="C59" i="3"/>
  <c r="D59" i="3"/>
  <c r="T54" i="3"/>
  <c r="AQ62" i="3"/>
  <c r="AR62" i="3" s="1"/>
  <c r="AT31" i="3"/>
  <c r="AQ68" i="3"/>
  <c r="AQ42" i="3"/>
  <c r="AR42" i="3" s="1"/>
  <c r="AT83" i="3"/>
  <c r="AU83" i="3" s="1"/>
  <c r="AQ53" i="3"/>
  <c r="AQ26" i="3"/>
  <c r="AR26" i="3" s="1"/>
  <c r="AQ34" i="3"/>
  <c r="AT95" i="3"/>
  <c r="AT23" i="3"/>
  <c r="AQ24" i="3"/>
  <c r="AQ113" i="3"/>
  <c r="AQ46" i="3"/>
  <c r="AT101" i="3"/>
  <c r="AU101" i="3" s="1"/>
  <c r="AQ97" i="3"/>
  <c r="AT19" i="3"/>
  <c r="AT51" i="3"/>
  <c r="AT91" i="3"/>
  <c r="AT55" i="3"/>
  <c r="AQ100" i="3"/>
  <c r="AT25" i="3"/>
  <c r="AT106" i="3"/>
  <c r="AT30" i="3"/>
  <c r="AT97" i="3"/>
  <c r="AU30" i="3"/>
  <c r="AU23" i="3"/>
  <c r="AU25" i="3"/>
  <c r="AU55" i="3"/>
  <c r="AU19" i="3"/>
  <c r="AU106" i="3"/>
  <c r="AQ111" i="3"/>
  <c r="AR111" i="3" s="1"/>
  <c r="AQ110" i="3"/>
  <c r="AR110" i="3" s="1"/>
  <c r="AQ48" i="3"/>
  <c r="AT60" i="3"/>
  <c r="AT68" i="3"/>
  <c r="AU68" i="3" s="1"/>
  <c r="AQ36" i="3"/>
  <c r="AQ19" i="3"/>
  <c r="AR19" i="3" s="1"/>
  <c r="AQ17" i="3"/>
  <c r="AT34" i="3"/>
  <c r="AU34" i="3" s="1"/>
  <c r="C45" i="3"/>
  <c r="AQ71" i="3"/>
  <c r="AR71" i="3" s="1"/>
  <c r="AQ56" i="3"/>
  <c r="AT52" i="3"/>
  <c r="AU52" i="3" s="1"/>
  <c r="AQ66" i="3"/>
  <c r="AR66" i="3" s="1"/>
  <c r="AQ98" i="3"/>
  <c r="AR98" i="3" s="1"/>
  <c r="AT43" i="3"/>
  <c r="AT24" i="3"/>
  <c r="AU24" i="3" s="1"/>
  <c r="AT64" i="3"/>
  <c r="AT115" i="3"/>
  <c r="AT48" i="3"/>
  <c r="AQ86" i="3"/>
  <c r="AQ94" i="3"/>
  <c r="AT85" i="3"/>
  <c r="AQ84" i="3"/>
  <c r="AQ75" i="3"/>
  <c r="AQ35" i="3"/>
  <c r="AT80" i="3"/>
  <c r="AR35" i="3"/>
  <c r="AR97" i="3"/>
  <c r="AR68" i="3"/>
  <c r="AR24" i="3"/>
  <c r="AR34" i="3"/>
  <c r="AU60" i="3"/>
  <c r="AQ103" i="3"/>
  <c r="AR103" i="3" s="1"/>
  <c r="AT69" i="3"/>
  <c r="AU69" i="3" s="1"/>
  <c r="AT110" i="3"/>
  <c r="AU110" i="3" s="1"/>
  <c r="AT114" i="3"/>
  <c r="AQ108" i="3"/>
  <c r="AR108" i="3" s="1"/>
  <c r="AT96" i="3"/>
  <c r="AT87" i="3"/>
  <c r="AU87" i="3" s="1"/>
  <c r="AQ60" i="3"/>
  <c r="AR60" i="3" s="1"/>
  <c r="AQ114" i="3"/>
  <c r="AQ45" i="3"/>
  <c r="AR45" i="3" s="1"/>
  <c r="AU114" i="3"/>
  <c r="AQ88" i="3"/>
  <c r="AR88" i="3" s="1"/>
  <c r="AT54" i="3"/>
  <c r="AU54" i="3" s="1"/>
  <c r="AH10" i="3"/>
  <c r="AQ102" i="3"/>
  <c r="AR102" i="3" s="1"/>
  <c r="AQ27" i="3"/>
  <c r="AQ20" i="3"/>
  <c r="AT82" i="3"/>
  <c r="AU82" i="3" s="1"/>
  <c r="AT17" i="3"/>
  <c r="AU17" i="3" s="1"/>
  <c r="AQ32" i="3"/>
  <c r="AR32" i="3" s="1"/>
  <c r="AT102" i="3"/>
  <c r="AQ82" i="3"/>
  <c r="AT74" i="3"/>
  <c r="AU74" i="3" s="1"/>
  <c r="AT49" i="3"/>
  <c r="AQ30" i="3"/>
  <c r="AT109" i="3"/>
  <c r="AT76" i="3"/>
  <c r="AU76" i="3" s="1"/>
  <c r="AN19" i="3"/>
  <c r="AO19" i="3" s="1"/>
  <c r="AN79" i="3"/>
  <c r="AO79" i="3" s="1"/>
  <c r="AK10" i="3"/>
  <c r="AH35" i="3"/>
  <c r="AI35" i="3" s="1"/>
  <c r="AH69" i="3"/>
  <c r="AH47" i="3"/>
  <c r="AH23" i="3"/>
  <c r="AI23" i="3" s="1"/>
  <c r="AN111" i="3"/>
  <c r="AO111" i="3" s="1"/>
  <c r="AN101" i="3"/>
  <c r="AN18" i="3"/>
  <c r="AO18" i="3" s="1"/>
  <c r="AN93" i="3"/>
  <c r="AH102" i="3"/>
  <c r="AI102" i="3" s="1"/>
  <c r="AN69" i="3"/>
  <c r="AN26" i="3"/>
  <c r="AO26" i="3" s="1"/>
  <c r="AH25" i="3"/>
  <c r="AI25" i="3" s="1"/>
  <c r="AH84" i="3"/>
  <c r="AI84" i="3" s="1"/>
  <c r="AH87" i="3"/>
  <c r="AI87" i="3" s="1"/>
  <c r="AN25" i="3"/>
  <c r="AO25" i="3" s="1"/>
  <c r="AH78" i="3"/>
  <c r="AH53" i="3"/>
  <c r="AI53" i="3" s="1"/>
  <c r="AN57" i="3"/>
  <c r="AO57" i="3" s="1"/>
  <c r="AH72" i="3"/>
  <c r="C66" i="3"/>
  <c r="AN89" i="3"/>
  <c r="AO89" i="3" s="1"/>
  <c r="AN31" i="3"/>
  <c r="AN47" i="3"/>
  <c r="AI47" i="3"/>
  <c r="AR82" i="3"/>
  <c r="AR113" i="3"/>
  <c r="AR94" i="3"/>
  <c r="AR114" i="3"/>
  <c r="AI72" i="3"/>
  <c r="AO69" i="3"/>
  <c r="AU115" i="3"/>
  <c r="AR27" i="3"/>
  <c r="AU102" i="3"/>
  <c r="AI78" i="3"/>
  <c r="AU48" i="3"/>
  <c r="AT32" i="3"/>
  <c r="AT58" i="3"/>
  <c r="AU58" i="3" s="1"/>
  <c r="AT94" i="3"/>
  <c r="AQ112" i="3"/>
  <c r="AR112" i="3" s="1"/>
  <c r="AQ83" i="3"/>
  <c r="AR83" i="3" s="1"/>
  <c r="AQ72" i="3"/>
  <c r="AT66" i="3"/>
  <c r="AU66" i="3" s="1"/>
  <c r="AT100" i="3"/>
  <c r="AU100" i="3" s="1"/>
  <c r="AT71" i="3"/>
  <c r="AQ51" i="3"/>
  <c r="AR51" i="3" s="1"/>
  <c r="AT21" i="3"/>
  <c r="AT56" i="3"/>
  <c r="AU56" i="3" s="1"/>
  <c r="AT113" i="3"/>
  <c r="AU113" i="3" s="1"/>
  <c r="AT93" i="3"/>
  <c r="AQ85" i="3"/>
  <c r="AQ22" i="3"/>
  <c r="AR22" i="3" s="1"/>
  <c r="AT84" i="3"/>
  <c r="AU84" i="3" s="1"/>
  <c r="AT47" i="3"/>
  <c r="AU47" i="3" s="1"/>
  <c r="AT27" i="3"/>
  <c r="AU27" i="3" s="1"/>
  <c r="AT36" i="3"/>
  <c r="AU36" i="3" s="1"/>
  <c r="AQ91" i="3"/>
  <c r="AR91" i="3" s="1"/>
  <c r="AQ67" i="3"/>
  <c r="AR67" i="3" s="1"/>
  <c r="AQ104" i="3"/>
  <c r="AQ15" i="3"/>
  <c r="AR15" i="3" s="1"/>
  <c r="AQ59" i="3"/>
  <c r="AR59" i="3" s="1"/>
  <c r="AT75" i="3"/>
  <c r="AU75" i="3" s="1"/>
  <c r="AN68" i="3"/>
  <c r="AO68" i="3" s="1"/>
  <c r="AH93" i="3"/>
  <c r="AI93" i="3" s="1"/>
  <c r="AH28" i="3"/>
  <c r="AI28" i="3" s="1"/>
  <c r="AN28" i="3"/>
  <c r="AO28" i="3" s="1"/>
  <c r="AH88" i="3"/>
  <c r="AI88" i="3" s="1"/>
  <c r="AH107" i="3"/>
  <c r="AI107" i="3" s="1"/>
  <c r="AH79" i="3"/>
  <c r="AI79" i="3" s="1"/>
  <c r="AN73" i="3"/>
  <c r="AO73" i="3" s="1"/>
  <c r="AN43" i="3"/>
  <c r="AO43" i="3" s="1"/>
  <c r="AN72" i="3"/>
  <c r="AO72" i="3" s="1"/>
  <c r="AH91" i="3"/>
  <c r="AI91" i="3" s="1"/>
  <c r="AN102" i="3"/>
  <c r="AN78" i="3"/>
  <c r="AO78" i="3" s="1"/>
  <c r="AN81" i="3"/>
  <c r="AO81" i="3" s="1"/>
  <c r="AH37" i="3"/>
  <c r="AI37" i="3" s="1"/>
  <c r="AN105" i="3"/>
  <c r="AO105" i="3" s="1"/>
  <c r="AH62" i="3"/>
  <c r="AI62" i="3" s="1"/>
  <c r="AH55" i="3"/>
  <c r="AI55" i="3" s="1"/>
  <c r="AH76" i="3"/>
  <c r="AI76" i="3" s="1"/>
  <c r="AH82" i="3"/>
  <c r="AI82" i="3" s="1"/>
  <c r="AN82" i="3"/>
  <c r="AO82" i="3" s="1"/>
  <c r="AH51" i="3"/>
  <c r="AI51" i="3" s="1"/>
  <c r="AH100" i="3"/>
  <c r="AI100" i="3" s="1"/>
  <c r="AN56" i="3"/>
  <c r="AO56" i="3" s="1"/>
  <c r="AH36" i="3"/>
  <c r="AI36" i="3" s="1"/>
  <c r="AN44" i="3"/>
  <c r="AO44" i="3" s="1"/>
  <c r="AI69" i="3"/>
  <c r="AR86" i="3"/>
  <c r="AR17" i="3"/>
  <c r="AR53" i="3"/>
  <c r="AU64" i="3"/>
  <c r="AU97" i="3"/>
  <c r="C48" i="3"/>
  <c r="AQ37" i="3"/>
  <c r="AQ73" i="3"/>
  <c r="AR73" i="3" s="1"/>
  <c r="AT108" i="3"/>
  <c r="AU108" i="3" s="1"/>
  <c r="AT22" i="3"/>
  <c r="AT78" i="3"/>
  <c r="AU78" i="3" s="1"/>
  <c r="AT35" i="3"/>
  <c r="AU35" i="3" s="1"/>
  <c r="AQ57" i="3"/>
  <c r="AR57" i="3" s="1"/>
  <c r="AT37" i="3"/>
  <c r="AT89" i="3"/>
  <c r="AQ69" i="3"/>
  <c r="AR69" i="3" s="1"/>
  <c r="AQ55" i="3"/>
  <c r="AQ77" i="3"/>
  <c r="AR77" i="3" s="1"/>
  <c r="AQ93" i="3"/>
  <c r="AT18" i="3"/>
  <c r="AT88" i="3"/>
  <c r="AT73" i="3"/>
  <c r="AU73" i="3" s="1"/>
  <c r="AQ87" i="3"/>
  <c r="AR87" i="3" s="1"/>
  <c r="AQ31" i="3"/>
  <c r="AR31" i="3" s="1"/>
  <c r="AQ109" i="3"/>
  <c r="AT67" i="3"/>
  <c r="AU67" i="3" s="1"/>
  <c r="AT46" i="3"/>
  <c r="AU46" i="3" s="1"/>
  <c r="AT16" i="3"/>
  <c r="AU16" i="3" s="1"/>
  <c r="AT26" i="3"/>
  <c r="AU26" i="3" s="1"/>
  <c r="AQ65" i="3"/>
  <c r="AR65" i="3" s="1"/>
  <c r="AT72" i="3"/>
  <c r="AU72" i="3" s="1"/>
  <c r="AQ49" i="3"/>
  <c r="AR49" i="3" s="1"/>
  <c r="AT57" i="3"/>
  <c r="AQ70" i="3"/>
  <c r="AQ99" i="3"/>
  <c r="AE10" i="3"/>
  <c r="AQ89" i="3"/>
  <c r="AT33" i="3"/>
  <c r="AU33" i="3" s="1"/>
  <c r="AT103" i="3"/>
  <c r="AQ61" i="3"/>
  <c r="AR61" i="3" s="1"/>
  <c r="AT112" i="3"/>
  <c r="AU112" i="3" s="1"/>
  <c r="AT99" i="3"/>
  <c r="AU99" i="3" s="1"/>
  <c r="AQ44" i="3"/>
  <c r="AR44" i="3" s="1"/>
  <c r="AT44" i="3"/>
  <c r="AT92" i="3"/>
  <c r="AT81" i="3"/>
  <c r="AU81" i="3" s="1"/>
  <c r="AQ74" i="3"/>
  <c r="AQ21" i="3"/>
  <c r="AR21" i="3" s="1"/>
  <c r="AQ50" i="3"/>
  <c r="AR50" i="3" s="1"/>
  <c r="AQ16" i="3"/>
  <c r="AR16" i="3" s="1"/>
  <c r="AT98" i="3"/>
  <c r="F48" i="3"/>
  <c r="G48" i="3" s="1"/>
  <c r="AT79" i="3"/>
  <c r="AU79" i="3" s="1"/>
  <c r="AQ78" i="3"/>
  <c r="AQ25" i="3"/>
  <c r="AR25" i="3" s="1"/>
  <c r="AQ47" i="3"/>
  <c r="AR47" i="3" s="1"/>
  <c r="AQ33" i="3"/>
  <c r="AR33" i="3" s="1"/>
  <c r="AQ81" i="3"/>
  <c r="AR81" i="3" s="1"/>
  <c r="AT70" i="3"/>
  <c r="AT53" i="3"/>
  <c r="AU53" i="3" s="1"/>
  <c r="AT40" i="3"/>
  <c r="AU40" i="3" s="1"/>
  <c r="AQ105" i="3"/>
  <c r="AR105" i="3" s="1"/>
  <c r="AT104" i="3"/>
  <c r="AU104" i="3" s="1"/>
  <c r="AQ54" i="3"/>
  <c r="AR54" i="3" s="1"/>
  <c r="AQ40" i="3"/>
  <c r="AR40" i="3" s="1"/>
  <c r="AQ43" i="3"/>
  <c r="AR43" i="3" s="1"/>
  <c r="AQ29" i="3"/>
  <c r="AR29" i="3" s="1"/>
  <c r="AT41" i="3"/>
  <c r="AU41" i="3" s="1"/>
  <c r="AT42" i="3"/>
  <c r="AT105" i="3"/>
  <c r="AU105" i="3" s="1"/>
  <c r="AQ106" i="3"/>
  <c r="AT90" i="3"/>
  <c r="AU90" i="3" s="1"/>
  <c r="AT45" i="3"/>
  <c r="AT39" i="3"/>
  <c r="AT111" i="3"/>
  <c r="AU111" i="3" s="1"/>
  <c r="AQ90" i="3"/>
  <c r="AR90" i="3" s="1"/>
  <c r="AQ18" i="3"/>
  <c r="AR18" i="3" s="1"/>
  <c r="AT28" i="3"/>
  <c r="AU28" i="3" s="1"/>
  <c r="AT86" i="3"/>
  <c r="AT38" i="3"/>
  <c r="AQ38" i="3"/>
  <c r="AR38" i="3" s="1"/>
  <c r="AT59" i="3"/>
  <c r="AU59" i="3" s="1"/>
  <c r="AQ28" i="3"/>
  <c r="AR28" i="3" s="1"/>
  <c r="AQ92" i="3"/>
  <c r="AT107" i="3"/>
  <c r="AQ115" i="3"/>
  <c r="AR115" i="3" s="1"/>
  <c r="AQ58" i="3"/>
  <c r="AQ64" i="3"/>
  <c r="AQ52" i="3"/>
  <c r="AR52" i="3" s="1"/>
  <c r="AQ80" i="3"/>
  <c r="AQ107" i="3"/>
  <c r="AR107" i="3" s="1"/>
  <c r="AT77" i="3"/>
  <c r="AT63" i="3"/>
  <c r="AU63" i="3" s="1"/>
  <c r="AQ76" i="3"/>
  <c r="AT65" i="3"/>
  <c r="AQ41" i="3"/>
  <c r="AR41" i="3" s="1"/>
  <c r="AQ79" i="3"/>
  <c r="AR79" i="3" s="1"/>
  <c r="AQ63" i="3"/>
  <c r="AQ96" i="3"/>
  <c r="AT29" i="3"/>
  <c r="AT15" i="3"/>
  <c r="AT50" i="3"/>
  <c r="AU50" i="3" s="1"/>
  <c r="AQ101" i="3"/>
  <c r="AR101" i="3" s="1"/>
  <c r="AT62" i="3"/>
  <c r="AU62" i="3" s="1"/>
  <c r="AT20" i="3"/>
  <c r="AQ39" i="3"/>
  <c r="AR39" i="3" s="1"/>
  <c r="AQ95" i="3"/>
  <c r="AR95" i="3" s="1"/>
  <c r="AT61" i="3"/>
  <c r="AU61" i="3" s="1"/>
  <c r="AQ23" i="3"/>
  <c r="AR23" i="3" s="1"/>
  <c r="AH39" i="3"/>
  <c r="AI39" i="3" s="1"/>
  <c r="AH86" i="3"/>
  <c r="AH71" i="3"/>
  <c r="AI71" i="3" s="1"/>
  <c r="AH50" i="3"/>
  <c r="AI50" i="3" s="1"/>
  <c r="AN59" i="3"/>
  <c r="AO59" i="3" s="1"/>
  <c r="AN62" i="3"/>
  <c r="AO62" i="3" s="1"/>
  <c r="AH115" i="3"/>
  <c r="AI115" i="3" s="1"/>
  <c r="AH30" i="3"/>
  <c r="AI30" i="3" s="1"/>
  <c r="AN10" i="3"/>
  <c r="AN86" i="3"/>
  <c r="AO86" i="3" s="1"/>
  <c r="AH105" i="3"/>
  <c r="AI105" i="3" s="1"/>
  <c r="AN88" i="3"/>
  <c r="AO88" i="3" s="1"/>
  <c r="AN97" i="3"/>
  <c r="AO97" i="3" s="1"/>
  <c r="AN98" i="3"/>
  <c r="AO98" i="3" s="1"/>
  <c r="AH98" i="3"/>
  <c r="AI98" i="3" s="1"/>
  <c r="AN49" i="3"/>
  <c r="AO49" i="3" s="1"/>
  <c r="AN29" i="3"/>
  <c r="AO29" i="3" s="1"/>
  <c r="AH109" i="3"/>
  <c r="AN32" i="3"/>
  <c r="AH81" i="3"/>
  <c r="AI81" i="3" s="1"/>
  <c r="AN34" i="3"/>
  <c r="AO34" i="3" s="1"/>
  <c r="AN46" i="3"/>
  <c r="AO46" i="3" s="1"/>
  <c r="AH112" i="3"/>
  <c r="AI112" i="3" s="1"/>
  <c r="AH29" i="3"/>
  <c r="AI29" i="3" s="1"/>
  <c r="AN39" i="3"/>
  <c r="AO39" i="3" s="1"/>
  <c r="AN104" i="3"/>
  <c r="AO104" i="3" s="1"/>
  <c r="AN41" i="3"/>
  <c r="AO41" i="3" s="1"/>
  <c r="AH26" i="3"/>
  <c r="AI26" i="3" s="1"/>
  <c r="AN114" i="3"/>
  <c r="AO114" i="3" s="1"/>
  <c r="AH45" i="3"/>
  <c r="AH83" i="3"/>
  <c r="AI83" i="3" s="1"/>
  <c r="AH111" i="3"/>
  <c r="AI111" i="3" s="1"/>
  <c r="AH52" i="3"/>
  <c r="AI52" i="3" s="1"/>
  <c r="AN83" i="3"/>
  <c r="AO83" i="3" s="1"/>
  <c r="AH94" i="3"/>
  <c r="AI94" i="3" s="1"/>
  <c r="AH104" i="3"/>
  <c r="AI104" i="3" s="1"/>
  <c r="AN36" i="3"/>
  <c r="AO36" i="3" s="1"/>
  <c r="AH49" i="3"/>
  <c r="AI49" i="3" s="1"/>
  <c r="AN100" i="3"/>
  <c r="AO100" i="3" s="1"/>
  <c r="AN99" i="3"/>
  <c r="AO99" i="3" s="1"/>
  <c r="AN40" i="3"/>
  <c r="AN35" i="3"/>
  <c r="AO35" i="3" s="1"/>
  <c r="AH34" i="3"/>
  <c r="AI34" i="3" s="1"/>
  <c r="AH90" i="3"/>
  <c r="AI90" i="3" s="1"/>
  <c r="AN52" i="3"/>
  <c r="AO52" i="3" s="1"/>
  <c r="AH58" i="3"/>
  <c r="AI58" i="3" s="1"/>
  <c r="AH63" i="3"/>
  <c r="AI63" i="3" s="1"/>
  <c r="AH108" i="3"/>
  <c r="AI108" i="3" s="1"/>
  <c r="AN94" i="3"/>
  <c r="AO94" i="3" s="1"/>
  <c r="AH61" i="3"/>
  <c r="AI61" i="3" s="1"/>
  <c r="AN115" i="3"/>
  <c r="AO115" i="3" s="1"/>
  <c r="AH95" i="3"/>
  <c r="AI95" i="3" s="1"/>
  <c r="AN55" i="3"/>
  <c r="AO55" i="3" s="1"/>
  <c r="AN67" i="3"/>
  <c r="AO67" i="3" s="1"/>
  <c r="AN65" i="3"/>
  <c r="AO65" i="3" s="1"/>
  <c r="AN84" i="3"/>
  <c r="AN91" i="3"/>
  <c r="AO91" i="3" s="1"/>
  <c r="AH74" i="3"/>
  <c r="AI74" i="3" s="1"/>
  <c r="AH15" i="3"/>
  <c r="AI15" i="3" s="1"/>
  <c r="AN96" i="3"/>
  <c r="AO96" i="3" s="1"/>
  <c r="AH57" i="3"/>
  <c r="AI57" i="3" s="1"/>
  <c r="AH32" i="3"/>
  <c r="AI32" i="3" s="1"/>
  <c r="AN77" i="3"/>
  <c r="AH19" i="3"/>
  <c r="AI19" i="3" s="1"/>
  <c r="AN110" i="3"/>
  <c r="AO110" i="3" s="1"/>
  <c r="AH27" i="3"/>
  <c r="AI27" i="3" s="1"/>
  <c r="AH96" i="3"/>
  <c r="AN66" i="3"/>
  <c r="AO66" i="3" s="1"/>
  <c r="AN85" i="3"/>
  <c r="AO85" i="3" s="1"/>
  <c r="AN80" i="3"/>
  <c r="AO80" i="3" s="1"/>
  <c r="AN38" i="3"/>
  <c r="AO38" i="3" s="1"/>
  <c r="AH70" i="3"/>
  <c r="AI70" i="3" s="1"/>
  <c r="AH89" i="3"/>
  <c r="AI89" i="3" s="1"/>
  <c r="AH46" i="3"/>
  <c r="AI46" i="3" s="1"/>
  <c r="AN109" i="3"/>
  <c r="AO109" i="3" s="1"/>
  <c r="AN23" i="3"/>
  <c r="AO23" i="3" s="1"/>
  <c r="AN17" i="3"/>
  <c r="AO17" i="3" s="1"/>
  <c r="AH114" i="3"/>
  <c r="AI114" i="3" s="1"/>
  <c r="AH38" i="3"/>
  <c r="AI38" i="3" s="1"/>
  <c r="AH20" i="3"/>
  <c r="AI20" i="3" s="1"/>
  <c r="AN76" i="3"/>
  <c r="AN33" i="3"/>
  <c r="AO33" i="3" s="1"/>
  <c r="AH97" i="3"/>
  <c r="AI97" i="3" s="1"/>
  <c r="AH48" i="3"/>
  <c r="AI48" i="3" s="1"/>
  <c r="AN108" i="3"/>
  <c r="AO108" i="3" s="1"/>
  <c r="AH24" i="3"/>
  <c r="AN48" i="3"/>
  <c r="AO48" i="3" s="1"/>
  <c r="AN20" i="3"/>
  <c r="AO20" i="3" s="1"/>
  <c r="AH33" i="3"/>
  <c r="AI33" i="3" s="1"/>
  <c r="AN113" i="3"/>
  <c r="AH77" i="3"/>
  <c r="AI77" i="3" s="1"/>
  <c r="AN74" i="3"/>
  <c r="AO74" i="3" s="1"/>
  <c r="AN61" i="3"/>
  <c r="AO61" i="3" s="1"/>
  <c r="AH22" i="3"/>
  <c r="AI22" i="3" s="1"/>
  <c r="AH40" i="3"/>
  <c r="AI40" i="3" s="1"/>
  <c r="AH16" i="3"/>
  <c r="AN90" i="3"/>
  <c r="AO90" i="3" s="1"/>
  <c r="AH31" i="3"/>
  <c r="AI31" i="3" s="1"/>
  <c r="AH85" i="3"/>
  <c r="AI85" i="3" s="1"/>
  <c r="AN45" i="3"/>
  <c r="AO45" i="3" s="1"/>
  <c r="AH106" i="3"/>
  <c r="AI106" i="3" s="1"/>
  <c r="AF67" i="3"/>
  <c r="AF32" i="3"/>
  <c r="AF62" i="3"/>
  <c r="AF47" i="3"/>
  <c r="AF94" i="3"/>
  <c r="AF30" i="3"/>
  <c r="AF72" i="3"/>
  <c r="AF82" i="3"/>
  <c r="AF83" i="3"/>
  <c r="AF53" i="3"/>
  <c r="AF50" i="3"/>
  <c r="AF54" i="3"/>
  <c r="AF89" i="3"/>
  <c r="AF65" i="3"/>
  <c r="AF20" i="3"/>
  <c r="AF90" i="3"/>
  <c r="AF38" i="3"/>
  <c r="AF73" i="3"/>
  <c r="AF59" i="3"/>
  <c r="AF77" i="3"/>
  <c r="AF41" i="3"/>
  <c r="AF57" i="3"/>
  <c r="AF19" i="3"/>
  <c r="AF22" i="3"/>
  <c r="AF115" i="3"/>
  <c r="AF81" i="3"/>
  <c r="AK81" i="3" s="1"/>
  <c r="AL81" i="3" s="1"/>
  <c r="AF37" i="3"/>
  <c r="AF66" i="3"/>
  <c r="AF17" i="3"/>
  <c r="AF16" i="3"/>
  <c r="AF36" i="3"/>
  <c r="AF27" i="3"/>
  <c r="AF34" i="3"/>
  <c r="AF68" i="3"/>
  <c r="AF101" i="3"/>
  <c r="AF74" i="3"/>
  <c r="AF23" i="3"/>
  <c r="AF48" i="3"/>
  <c r="AK48" i="3" s="1"/>
  <c r="AL48" i="3" s="1"/>
  <c r="AF45" i="3"/>
  <c r="AK45" i="3" s="1"/>
  <c r="AL45" i="3" s="1"/>
  <c r="AF110" i="3"/>
  <c r="AF105" i="3"/>
  <c r="AF28" i="3"/>
  <c r="AF107" i="3"/>
  <c r="AF85" i="3"/>
  <c r="AF61" i="3"/>
  <c r="AF42" i="3"/>
  <c r="AF44" i="3"/>
  <c r="AF43" i="3"/>
  <c r="AF39" i="3"/>
  <c r="AF29" i="3"/>
  <c r="AF33" i="3"/>
  <c r="AK33" i="3" s="1"/>
  <c r="AL33" i="3" s="1"/>
  <c r="AN75" i="3"/>
  <c r="AO75" i="3" s="1"/>
  <c r="AN107" i="3"/>
  <c r="AO107" i="3" s="1"/>
  <c r="AN50" i="3"/>
  <c r="AO50" i="3" s="1"/>
  <c r="AN21" i="3"/>
  <c r="AO21" i="3" s="1"/>
  <c r="AH59" i="3"/>
  <c r="AI59" i="3" s="1"/>
  <c r="AH110" i="3"/>
  <c r="AI110" i="3" s="1"/>
  <c r="AH65" i="3"/>
  <c r="AI65" i="3" s="1"/>
  <c r="AN54" i="3"/>
  <c r="AO54" i="3" s="1"/>
  <c r="AH113" i="3"/>
  <c r="AI113" i="3" s="1"/>
  <c r="AN112" i="3"/>
  <c r="AN58" i="3"/>
  <c r="AO58" i="3" s="1"/>
  <c r="AN15" i="3"/>
  <c r="AO15" i="3" s="1"/>
  <c r="AN92" i="3"/>
  <c r="AO92" i="3" s="1"/>
  <c r="AH54" i="3"/>
  <c r="AH92" i="3"/>
  <c r="AI92" i="3" s="1"/>
  <c r="AH67" i="3"/>
  <c r="AI67" i="3" s="1"/>
  <c r="AH103" i="3"/>
  <c r="AI103" i="3" s="1"/>
  <c r="AH42" i="3"/>
  <c r="AI42" i="3" s="1"/>
  <c r="AN63" i="3"/>
  <c r="AO63" i="3" s="1"/>
  <c r="AN51" i="3"/>
  <c r="AO51" i="3" s="1"/>
  <c r="AH101" i="3"/>
  <c r="AI101" i="3" s="1"/>
  <c r="AH41" i="3"/>
  <c r="AI41" i="3" s="1"/>
  <c r="AN53" i="3"/>
  <c r="AO53" i="3" s="1"/>
  <c r="AH73" i="3"/>
  <c r="AI73" i="3" s="1"/>
  <c r="AH60" i="3"/>
  <c r="AI60" i="3" s="1"/>
  <c r="AH66" i="3"/>
  <c r="AI66" i="3" s="1"/>
  <c r="AH43" i="3"/>
  <c r="AI43" i="3" s="1"/>
  <c r="AN16" i="3"/>
  <c r="AO16" i="3" s="1"/>
  <c r="AN22" i="3"/>
  <c r="AO22" i="3" s="1"/>
  <c r="AH17" i="3"/>
  <c r="AN95" i="3"/>
  <c r="AO95" i="3" s="1"/>
  <c r="AN24" i="3"/>
  <c r="AO24" i="3" s="1"/>
  <c r="AH64" i="3"/>
  <c r="AI64" i="3" s="1"/>
  <c r="AN64" i="3"/>
  <c r="AO64" i="3" s="1"/>
  <c r="AN30" i="3"/>
  <c r="AH99" i="3"/>
  <c r="AI99" i="3" s="1"/>
  <c r="AH68" i="3"/>
  <c r="AI68" i="3" s="1"/>
  <c r="AH80" i="3"/>
  <c r="AI80" i="3" s="1"/>
  <c r="AN71" i="3"/>
  <c r="AO71" i="3" s="1"/>
  <c r="AH56" i="3"/>
  <c r="AI56" i="3" s="1"/>
  <c r="AN87" i="3"/>
  <c r="AO87" i="3" s="1"/>
  <c r="AH75" i="3"/>
  <c r="AI75" i="3" s="1"/>
  <c r="AH18" i="3"/>
  <c r="AI18" i="3" s="1"/>
  <c r="AN42" i="3"/>
  <c r="AO42" i="3" s="1"/>
  <c r="AN106" i="3"/>
  <c r="AO106" i="3" s="1"/>
  <c r="AN103" i="3"/>
  <c r="AO103" i="3" s="1"/>
  <c r="AH44" i="3"/>
  <c r="AI44" i="3" s="1"/>
  <c r="AN27" i="3"/>
  <c r="AO27" i="3" s="1"/>
  <c r="AN37" i="3"/>
  <c r="AO37" i="3" s="1"/>
  <c r="AH21" i="3"/>
  <c r="AN60" i="3"/>
  <c r="AN70" i="3"/>
  <c r="AO70" i="3" s="1"/>
  <c r="AF100" i="3"/>
  <c r="AF92" i="3"/>
  <c r="AF26" i="3"/>
  <c r="AF52" i="3"/>
  <c r="AF21" i="3"/>
  <c r="AF18" i="3"/>
  <c r="AF60" i="3"/>
  <c r="AF24" i="3"/>
  <c r="AF70" i="3"/>
  <c r="AF97" i="3"/>
  <c r="AF96" i="3"/>
  <c r="AF108" i="3"/>
  <c r="AK108" i="3" s="1"/>
  <c r="AL108" i="3" s="1"/>
  <c r="AF15" i="3"/>
  <c r="AF46" i="3"/>
  <c r="AF58" i="3"/>
  <c r="AF104" i="3"/>
  <c r="AF91" i="3"/>
  <c r="AF86" i="3"/>
  <c r="AF95" i="3"/>
  <c r="AF69" i="3"/>
  <c r="AF87" i="3"/>
  <c r="AF106" i="3"/>
  <c r="AF40" i="3"/>
  <c r="AF78" i="3"/>
  <c r="AK78" i="3" s="1"/>
  <c r="AL78" i="3" s="1"/>
  <c r="AF113" i="3"/>
  <c r="AF71" i="3"/>
  <c r="AF102" i="3"/>
  <c r="AF76" i="3"/>
  <c r="AF35" i="3"/>
  <c r="AF64" i="3"/>
  <c r="AF103" i="3"/>
  <c r="AF75" i="3"/>
  <c r="AF98" i="3"/>
  <c r="AF79" i="3"/>
  <c r="AF63" i="3"/>
  <c r="AF49" i="3"/>
  <c r="AF93" i="3"/>
  <c r="AK93" i="3" s="1"/>
  <c r="AL93" i="3" s="1"/>
  <c r="AF80" i="3"/>
  <c r="AF31" i="3"/>
  <c r="AF112" i="3"/>
  <c r="AF114" i="3"/>
  <c r="AF88" i="3"/>
  <c r="AF84" i="3"/>
  <c r="AF51" i="3"/>
  <c r="AF99" i="3"/>
  <c r="AF109" i="3"/>
  <c r="AF25" i="3"/>
  <c r="AF56" i="3"/>
  <c r="AF55" i="3"/>
  <c r="AF111" i="3"/>
  <c r="AK111" i="3" s="1"/>
  <c r="AL111" i="3" s="1"/>
  <c r="AK89" i="3"/>
  <c r="AL89" i="3" s="1"/>
  <c r="AK115" i="3"/>
  <c r="AL115" i="3" s="1"/>
  <c r="AK55" i="3"/>
  <c r="AL55" i="3" s="1"/>
  <c r="AK114" i="3"/>
  <c r="AL114" i="3" s="1"/>
  <c r="AK75" i="3"/>
  <c r="AL75" i="3" s="1"/>
  <c r="AK40" i="3"/>
  <c r="AL40" i="3" s="1"/>
  <c r="AK58" i="3"/>
  <c r="AL58" i="3" s="1"/>
  <c r="AK18" i="3"/>
  <c r="AL18" i="3" s="1"/>
  <c r="AO30" i="3"/>
  <c r="AK42" i="3"/>
  <c r="AL42" i="3" s="1"/>
  <c r="AK74" i="3"/>
  <c r="AL74" i="3" s="1"/>
  <c r="AK66" i="3"/>
  <c r="AL66" i="3" s="1"/>
  <c r="AK73" i="3"/>
  <c r="AL73" i="3" s="1"/>
  <c r="AK83" i="3"/>
  <c r="AL83" i="3" s="1"/>
  <c r="AK67" i="3"/>
  <c r="AL67" i="3" s="1"/>
  <c r="AO40" i="3"/>
  <c r="AR96" i="3"/>
  <c r="AU107" i="3"/>
  <c r="AU70" i="3"/>
  <c r="AR99" i="3"/>
  <c r="AU89" i="3"/>
  <c r="AU93" i="3"/>
  <c r="C69" i="3"/>
  <c r="AU80" i="3"/>
  <c r="AR100" i="3"/>
  <c r="AK98" i="3"/>
  <c r="AL98" i="3" s="1"/>
  <c r="AK59" i="3"/>
  <c r="AL59" i="3" s="1"/>
  <c r="AU42" i="3"/>
  <c r="AU96" i="3"/>
  <c r="AK56" i="3"/>
  <c r="AL56" i="3" s="1"/>
  <c r="AK112" i="3"/>
  <c r="AL112" i="3" s="1"/>
  <c r="AK103" i="3"/>
  <c r="AL103" i="3" s="1"/>
  <c r="AK106" i="3"/>
  <c r="AL106" i="3" s="1"/>
  <c r="AK46" i="3"/>
  <c r="AL46" i="3" s="1"/>
  <c r="AK21" i="3"/>
  <c r="AL21" i="3" s="1"/>
  <c r="AI17" i="3"/>
  <c r="AK61" i="3"/>
  <c r="AL61" i="3" s="1"/>
  <c r="AK101" i="3"/>
  <c r="AL101" i="3" s="1"/>
  <c r="AK37" i="3"/>
  <c r="AL37" i="3" s="1"/>
  <c r="AK38" i="3"/>
  <c r="AL38" i="3" s="1"/>
  <c r="AK82" i="3"/>
  <c r="AL82" i="3" s="1"/>
  <c r="AI16" i="3"/>
  <c r="AI45" i="3"/>
  <c r="AR63" i="3"/>
  <c r="AR92" i="3"/>
  <c r="AR78" i="3"/>
  <c r="AR70" i="3"/>
  <c r="AU37" i="3"/>
  <c r="AU21" i="3"/>
  <c r="AO93" i="3"/>
  <c r="AR75" i="3"/>
  <c r="AU91" i="3"/>
  <c r="AR56" i="3"/>
  <c r="AK104" i="3"/>
  <c r="AL104" i="3" s="1"/>
  <c r="AK32" i="3"/>
  <c r="AL32" i="3" s="1"/>
  <c r="AO31" i="3"/>
  <c r="AK25" i="3"/>
  <c r="AL25" i="3" s="1"/>
  <c r="AK31" i="3"/>
  <c r="AL31" i="3" s="1"/>
  <c r="AK64" i="3"/>
  <c r="AL64" i="3" s="1"/>
  <c r="AK87" i="3"/>
  <c r="AL87" i="3" s="1"/>
  <c r="AK15" i="3"/>
  <c r="AL15" i="3" s="1"/>
  <c r="AK52" i="3"/>
  <c r="AL52" i="3" s="1"/>
  <c r="AI54" i="3"/>
  <c r="AK85" i="3"/>
  <c r="AL85" i="3" s="1"/>
  <c r="AK68" i="3"/>
  <c r="AL68" i="3" s="1"/>
  <c r="AK22" i="3"/>
  <c r="AL22" i="3" s="1"/>
  <c r="AK90" i="3"/>
  <c r="AL90" i="3" s="1"/>
  <c r="AK72" i="3"/>
  <c r="AL72" i="3" s="1"/>
  <c r="AO113" i="3"/>
  <c r="AO32" i="3"/>
  <c r="AU65" i="3"/>
  <c r="AU38" i="3"/>
  <c r="AU98" i="3"/>
  <c r="AU57" i="3"/>
  <c r="AU22" i="3"/>
  <c r="AU71" i="3"/>
  <c r="AO101" i="3"/>
  <c r="AR84" i="3"/>
  <c r="AU51" i="3"/>
  <c r="AU31" i="3"/>
  <c r="AK60" i="3"/>
  <c r="AL60" i="3" s="1"/>
  <c r="AK53" i="3"/>
  <c r="AL53" i="3" s="1"/>
  <c r="AR58" i="3"/>
  <c r="AR48" i="3"/>
  <c r="AK109" i="3"/>
  <c r="AL109" i="3" s="1"/>
  <c r="AK80" i="3"/>
  <c r="AL80" i="3" s="1"/>
  <c r="AK35" i="3"/>
  <c r="AL35" i="3" s="1"/>
  <c r="AK69" i="3"/>
  <c r="AL69" i="3" s="1"/>
  <c r="AK96" i="3"/>
  <c r="AL96" i="3" s="1"/>
  <c r="AK26" i="3"/>
  <c r="AL26" i="3" s="1"/>
  <c r="AO112" i="3"/>
  <c r="AK107" i="3"/>
  <c r="AL107" i="3" s="1"/>
  <c r="AK34" i="3"/>
  <c r="AL34" i="3" s="1"/>
  <c r="AK19" i="3"/>
  <c r="AL19" i="3" s="1"/>
  <c r="AK20" i="3"/>
  <c r="AL20" i="3" s="1"/>
  <c r="AK30" i="3"/>
  <c r="AL30" i="3" s="1"/>
  <c r="AI24" i="3"/>
  <c r="AI109" i="3"/>
  <c r="AR76" i="3"/>
  <c r="AU86" i="3"/>
  <c r="AR74" i="3"/>
  <c r="AR109" i="3"/>
  <c r="AR37" i="3"/>
  <c r="AR72" i="3"/>
  <c r="AU109" i="3"/>
  <c r="AU85" i="3"/>
  <c r="AR46" i="3"/>
  <c r="AU49" i="3"/>
  <c r="AK113" i="3"/>
  <c r="AL113" i="3" s="1"/>
  <c r="AO84" i="3"/>
  <c r="AR55" i="3"/>
  <c r="AK99" i="3"/>
  <c r="AL99" i="3" s="1"/>
  <c r="AK49" i="3"/>
  <c r="AL49" i="3" s="1"/>
  <c r="AK76" i="3"/>
  <c r="AL76" i="3" s="1"/>
  <c r="AK95" i="3"/>
  <c r="AL95" i="3" s="1"/>
  <c r="AK97" i="3"/>
  <c r="AL97" i="3" s="1"/>
  <c r="AK92" i="3"/>
  <c r="AL92" i="3" s="1"/>
  <c r="AK29" i="3"/>
  <c r="AL29" i="3" s="1"/>
  <c r="AK28" i="3"/>
  <c r="AL28" i="3" s="1"/>
  <c r="AK27" i="3"/>
  <c r="AL27" i="3" s="1"/>
  <c r="AK57" i="3"/>
  <c r="AL57" i="3" s="1"/>
  <c r="AK65" i="3"/>
  <c r="AL65" i="3" s="1"/>
  <c r="AK94" i="3"/>
  <c r="AL94" i="3" s="1"/>
  <c r="AO76" i="3"/>
  <c r="AI86" i="3"/>
  <c r="AU77" i="3"/>
  <c r="AU39" i="3"/>
  <c r="AU92" i="3"/>
  <c r="AU88" i="3"/>
  <c r="D48" i="3"/>
  <c r="AU94" i="3"/>
  <c r="AR30" i="3"/>
  <c r="AU43" i="3"/>
  <c r="AU95" i="3"/>
  <c r="AU32" i="3"/>
  <c r="AI21" i="3"/>
  <c r="AK23" i="3"/>
  <c r="AL23" i="3" s="1"/>
  <c r="AU29" i="3"/>
  <c r="AR85" i="3"/>
  <c r="AK51" i="3"/>
  <c r="AL51" i="3" s="1"/>
  <c r="AK63" i="3"/>
  <c r="AL63" i="3" s="1"/>
  <c r="AK102" i="3"/>
  <c r="AL102" i="3" s="1"/>
  <c r="AK86" i="3"/>
  <c r="AL86" i="3" s="1"/>
  <c r="AK70" i="3"/>
  <c r="AL70" i="3" s="1"/>
  <c r="AK100" i="3"/>
  <c r="AL100" i="3" s="1"/>
  <c r="AK39" i="3"/>
  <c r="AL39" i="3" s="1"/>
  <c r="AK105" i="3"/>
  <c r="AL105" i="3" s="1"/>
  <c r="AK36" i="3"/>
  <c r="AL36" i="3" s="1"/>
  <c r="AK41" i="3"/>
  <c r="AL41" i="3" s="1"/>
  <c r="AK54" i="3"/>
  <c r="AL54" i="3" s="1"/>
  <c r="AK47" i="3"/>
  <c r="AL47" i="3" s="1"/>
  <c r="AI96" i="3"/>
  <c r="AU20" i="3"/>
  <c r="AR80" i="3"/>
  <c r="AU45" i="3"/>
  <c r="AU44" i="3"/>
  <c r="AU18" i="3"/>
  <c r="AO102" i="3"/>
  <c r="AK44" i="3"/>
  <c r="AL44" i="3" s="1"/>
  <c r="AK84" i="3"/>
  <c r="AL84" i="3" s="1"/>
  <c r="AK79" i="3"/>
  <c r="AL79" i="3" s="1"/>
  <c r="AK71" i="3"/>
  <c r="AL71" i="3" s="1"/>
  <c r="AK91" i="3"/>
  <c r="AL91" i="3" s="1"/>
  <c r="AK24" i="3"/>
  <c r="AL24" i="3" s="1"/>
  <c r="AO60" i="3"/>
  <c r="AK43" i="3"/>
  <c r="AL43" i="3" s="1"/>
  <c r="AK110" i="3"/>
  <c r="AL110" i="3" s="1"/>
  <c r="AK16" i="3"/>
  <c r="AL16" i="3" s="1"/>
  <c r="AK77" i="3"/>
  <c r="AL77" i="3" s="1"/>
  <c r="AK50" i="3"/>
  <c r="AL50" i="3" s="1"/>
  <c r="AK62" i="3"/>
  <c r="AL62" i="3" s="1"/>
  <c r="AO77" i="3"/>
  <c r="AU15" i="3"/>
  <c r="AR64" i="3"/>
  <c r="AR106" i="3"/>
  <c r="AU103" i="3"/>
  <c r="AR93" i="3"/>
  <c r="AR104" i="3"/>
  <c r="AO47" i="3"/>
  <c r="AR20" i="3"/>
  <c r="AR36" i="3"/>
  <c r="AK88" i="3"/>
  <c r="AL88" i="3" s="1"/>
  <c r="AK17" i="3"/>
  <c r="AL17" i="3" s="1"/>
  <c r="AR89" i="3"/>
  <c r="D69" i="3"/>
</calcChain>
</file>

<file path=xl/sharedStrings.xml><?xml version="1.0" encoding="utf-8"?>
<sst xmlns="http://schemas.openxmlformats.org/spreadsheetml/2006/main" count="103" uniqueCount="66">
  <si>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</si>
  <si>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</si>
  <si>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</si>
  <si>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</si>
  <si>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</si>
  <si>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</si>
  <si>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</si>
  <si>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</si>
  <si>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</si>
  <si>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</si>
  <si>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</si>
  <si>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</si>
  <si>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</si>
  <si>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</si>
  <si>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</si>
  <si>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</si>
  <si>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</si>
  <si>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</si>
  <si>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</si>
  <si>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</si>
  <si>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</si>
  <si>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</si>
  <si>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</si>
  <si>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</si>
  <si>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</si>
  <si>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Coupon Bond Fair Values</t>
  </si>
  <si>
    <t>C:\Users\Anton\workspace\lib</t>
  </si>
  <si>
    <t>Hull White Model (Short Rate)</t>
  </si>
  <si>
    <t>Correlation ( Short Rate and Intensity Intercorrelation )</t>
  </si>
  <si>
    <t>Coupon Bond</t>
  </si>
  <si>
    <t>Fair Value of Coupon Bond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</si>
  <si>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</si>
  <si>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</si>
  <si>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</si>
  <si>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</si>
  <si>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</si>
  <si>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</si>
  <si>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Coupon Bond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</si>
  <si>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</si>
  <si>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</si>
  <si>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</si>
  <si>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</si>
  <si>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</si>
  <si>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</si>
  <si>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</si>
  <si>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</si>
  <si>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</si>
  <si>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</si>
  <si>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</si>
  <si>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</si>
  <si>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</si>
  <si>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</si>
  <si>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</si>
  <si>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Fair Value Coupon Bond</t>
  </si>
  <si>
    <t>Output</t>
  </si>
  <si>
    <t>Product Process</t>
  </si>
  <si>
    <t>Short Rate</t>
  </si>
  <si>
    <t>Is this needed?</t>
  </si>
  <si>
    <t>Plot Data</t>
  </si>
  <si>
    <t>Path Index</t>
  </si>
  <si>
    <t xml:space="preserve">Credit Valuation Adjustment for a Coupon Bond </t>
  </si>
  <si>
    <t>Calculation</t>
  </si>
  <si>
    <t>Path-Wise Intensity (Correlation)</t>
  </si>
  <si>
    <t>Path-Wise Exp of Integrated Intensity (Correlation)</t>
  </si>
  <si>
    <t>Path-Wise Intensity (Lando)</t>
  </si>
  <si>
    <t>Path-Wise Exp of Integrated Intensity  (Lando)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</si>
</sst>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5" xfId="0" applyFill="1" applyBorder="1"/>
    <xf numFmtId="0" fontId="0" fillId="11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0" borderId="8" xfId="0" applyFill="1" applyBorder="1"/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51321672727103E-2"/>
          <c:y val="0.12565665651046518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5.2870151111767127E-3</c:v>
                </c:pt>
                <c:pt idx="2">
                  <c:v>7.8557232327935277E-3</c:v>
                </c:pt>
                <c:pt idx="3">
                  <c:v>1.4011635858683955E-2</c:v>
                </c:pt>
                <c:pt idx="4">
                  <c:v>1.5685595350127611E-2</c:v>
                </c:pt>
                <c:pt idx="5">
                  <c:v>2.9467650023408981E-2</c:v>
                </c:pt>
                <c:pt idx="6">
                  <c:v>3.4161824522889364E-2</c:v>
                </c:pt>
                <c:pt idx="7">
                  <c:v>1.8605810990686505E-2</c:v>
                </c:pt>
                <c:pt idx="8">
                  <c:v>8.4205884599817347E-3</c:v>
                </c:pt>
                <c:pt idx="9">
                  <c:v>-7.4205764989204431E-3</c:v>
                </c:pt>
                <c:pt idx="10">
                  <c:v>-4.0858763930806501E-3</c:v>
                </c:pt>
                <c:pt idx="11">
                  <c:v>-6.5251738468560276E-3</c:v>
                </c:pt>
                <c:pt idx="12">
                  <c:v>-1.2081687560247455E-2</c:v>
                </c:pt>
                <c:pt idx="13">
                  <c:v>-2.6729975101607083E-2</c:v>
                </c:pt>
                <c:pt idx="14">
                  <c:v>-2.5646689925568789E-2</c:v>
                </c:pt>
                <c:pt idx="15">
                  <c:v>-2.9319511754862464E-2</c:v>
                </c:pt>
                <c:pt idx="16">
                  <c:v>-3.388132641475259E-2</c:v>
                </c:pt>
                <c:pt idx="17">
                  <c:v>-5.5959639296074754E-2</c:v>
                </c:pt>
                <c:pt idx="18">
                  <c:v>-6.2579375370347384E-2</c:v>
                </c:pt>
                <c:pt idx="19">
                  <c:v>-7.1345601218530799E-2</c:v>
                </c:pt>
                <c:pt idx="20">
                  <c:v>-8.2536680347001665E-2</c:v>
                </c:pt>
                <c:pt idx="21">
                  <c:v>-6.4503949109315242E-2</c:v>
                </c:pt>
                <c:pt idx="22">
                  <c:v>-6.2272585402020041E-2</c:v>
                </c:pt>
                <c:pt idx="23">
                  <c:v>-4.8926069683193282E-2</c:v>
                </c:pt>
                <c:pt idx="24">
                  <c:v>-2.6898184364709202E-2</c:v>
                </c:pt>
                <c:pt idx="25">
                  <c:v>-2.5516106224298084E-2</c:v>
                </c:pt>
                <c:pt idx="26">
                  <c:v>-3.8706214946138448E-2</c:v>
                </c:pt>
                <c:pt idx="27">
                  <c:v>-4.3413903462177564E-2</c:v>
                </c:pt>
                <c:pt idx="28">
                  <c:v>-4.9579646505600587E-2</c:v>
                </c:pt>
                <c:pt idx="29">
                  <c:v>-4.9855443063725961E-2</c:v>
                </c:pt>
                <c:pt idx="30">
                  <c:v>-5.5376504407959257E-2</c:v>
                </c:pt>
                <c:pt idx="31">
                  <c:v>-4.8329123709997639E-2</c:v>
                </c:pt>
                <c:pt idx="32">
                  <c:v>-6.0688789963509605E-2</c:v>
                </c:pt>
                <c:pt idx="33">
                  <c:v>-7.8803734867572195E-2</c:v>
                </c:pt>
                <c:pt idx="34">
                  <c:v>-9.0067832646183454E-2</c:v>
                </c:pt>
                <c:pt idx="35">
                  <c:v>-6.9941932629016296E-2</c:v>
                </c:pt>
                <c:pt idx="36">
                  <c:v>-6.0990560497096537E-2</c:v>
                </c:pt>
                <c:pt idx="37">
                  <c:v>-6.5625900857624236E-2</c:v>
                </c:pt>
                <c:pt idx="38">
                  <c:v>-7.457476181138914E-2</c:v>
                </c:pt>
                <c:pt idx="39">
                  <c:v>-7.3562001227578763E-2</c:v>
                </c:pt>
                <c:pt idx="40">
                  <c:v>-5.5692360931700269E-2</c:v>
                </c:pt>
                <c:pt idx="41">
                  <c:v>-6.6313577240796506E-2</c:v>
                </c:pt>
                <c:pt idx="42">
                  <c:v>-6.068969939681234E-2</c:v>
                </c:pt>
                <c:pt idx="43">
                  <c:v>-6.4590476062047236E-2</c:v>
                </c:pt>
                <c:pt idx="44">
                  <c:v>-6.0945646582486281E-2</c:v>
                </c:pt>
                <c:pt idx="45">
                  <c:v>-7.5432846130312939E-2</c:v>
                </c:pt>
                <c:pt idx="46">
                  <c:v>-8.1993408109030955E-2</c:v>
                </c:pt>
                <c:pt idx="47">
                  <c:v>-8.2327905696180925E-2</c:v>
                </c:pt>
                <c:pt idx="48">
                  <c:v>-8.5198851315299265E-2</c:v>
                </c:pt>
                <c:pt idx="49">
                  <c:v>-8.3604237315297869E-2</c:v>
                </c:pt>
                <c:pt idx="50">
                  <c:v>-8.7101945074997369E-2</c:v>
                </c:pt>
                <c:pt idx="51">
                  <c:v>-0.10004618908418036</c:v>
                </c:pt>
                <c:pt idx="52">
                  <c:v>-0.10284187499381638</c:v>
                </c:pt>
                <c:pt idx="53">
                  <c:v>-0.11247651073010392</c:v>
                </c:pt>
                <c:pt idx="54">
                  <c:v>-0.12384512865120254</c:v>
                </c:pt>
                <c:pt idx="55">
                  <c:v>-0.12964590853086716</c:v>
                </c:pt>
                <c:pt idx="56">
                  <c:v>-0.12484977229202343</c:v>
                </c:pt>
                <c:pt idx="57">
                  <c:v>-0.12803568858953274</c:v>
                </c:pt>
                <c:pt idx="58">
                  <c:v>-0.1332816674464862</c:v>
                </c:pt>
                <c:pt idx="59">
                  <c:v>-0.12510584255555329</c:v>
                </c:pt>
                <c:pt idx="60">
                  <c:v>-0.12956865827969596</c:v>
                </c:pt>
                <c:pt idx="61">
                  <c:v>-0.12592000822665733</c:v>
                </c:pt>
                <c:pt idx="62">
                  <c:v>-0.12628360456747337</c:v>
                </c:pt>
                <c:pt idx="63">
                  <c:v>-0.13703814613768803</c:v>
                </c:pt>
                <c:pt idx="64">
                  <c:v>-0.13641465407777548</c:v>
                </c:pt>
                <c:pt idx="65">
                  <c:v>-0.12798498075049769</c:v>
                </c:pt>
                <c:pt idx="66">
                  <c:v>-0.13512975341774994</c:v>
                </c:pt>
                <c:pt idx="67">
                  <c:v>-0.13430940059724036</c:v>
                </c:pt>
                <c:pt idx="68">
                  <c:v>-0.13108400779761945</c:v>
                </c:pt>
                <c:pt idx="69">
                  <c:v>-0.1162977323801007</c:v>
                </c:pt>
                <c:pt idx="70">
                  <c:v>-0.11380586863550406</c:v>
                </c:pt>
                <c:pt idx="71">
                  <c:v>-9.6594687699051829E-2</c:v>
                </c:pt>
                <c:pt idx="72">
                  <c:v>-9.1426291329544759E-2</c:v>
                </c:pt>
                <c:pt idx="73">
                  <c:v>-9.430259770414004E-2</c:v>
                </c:pt>
                <c:pt idx="74">
                  <c:v>-9.9493409057584928E-2</c:v>
                </c:pt>
                <c:pt idx="75">
                  <c:v>-0.10386083184050741</c:v>
                </c:pt>
                <c:pt idx="76">
                  <c:v>-0.11523585937903619</c:v>
                </c:pt>
                <c:pt idx="77">
                  <c:v>-0.12649281780329383</c:v>
                </c:pt>
                <c:pt idx="78">
                  <c:v>-0.10406255857858376</c:v>
                </c:pt>
                <c:pt idx="79">
                  <c:v>-0.10335941313511865</c:v>
                </c:pt>
                <c:pt idx="80">
                  <c:v>-0.11291431922419878</c:v>
                </c:pt>
                <c:pt idx="81">
                  <c:v>-0.120450973761786</c:v>
                </c:pt>
                <c:pt idx="82">
                  <c:v>-0.10831258657938939</c:v>
                </c:pt>
                <c:pt idx="83">
                  <c:v>-0.11026422536591195</c:v>
                </c:pt>
                <c:pt idx="84">
                  <c:v>-0.10571872280209796</c:v>
                </c:pt>
                <c:pt idx="85">
                  <c:v>-0.11339623336312681</c:v>
                </c:pt>
                <c:pt idx="86">
                  <c:v>-0.12469123723197383</c:v>
                </c:pt>
                <c:pt idx="87">
                  <c:v>-0.1297089233029137</c:v>
                </c:pt>
                <c:pt idx="88">
                  <c:v>-0.12284989985518702</c:v>
                </c:pt>
                <c:pt idx="89">
                  <c:v>-0.11439736964491054</c:v>
                </c:pt>
                <c:pt idx="90">
                  <c:v>-0.10626681029571383</c:v>
                </c:pt>
                <c:pt idx="91">
                  <c:v>-0.10304597030709475</c:v>
                </c:pt>
                <c:pt idx="92">
                  <c:v>-9.8589307642819743E-2</c:v>
                </c:pt>
                <c:pt idx="93">
                  <c:v>-0.11862900773202695</c:v>
                </c:pt>
                <c:pt idx="94">
                  <c:v>-0.12081502017071699</c:v>
                </c:pt>
                <c:pt idx="95">
                  <c:v>-0.13281638673365143</c:v>
                </c:pt>
                <c:pt idx="96">
                  <c:v>-0.13170148853694486</c:v>
                </c:pt>
                <c:pt idx="97">
                  <c:v>-0.13113822183705581</c:v>
                </c:pt>
                <c:pt idx="98">
                  <c:v>-0.12355182624841395</c:v>
                </c:pt>
                <c:pt idx="99">
                  <c:v>-0.13066977679928068</c:v>
                </c:pt>
                <c:pt idx="100">
                  <c:v>-0.13121335601498077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5"/>
          <c:order val="5"/>
          <c:tx>
            <c:v>Intensity (Lando)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CIRTest!$AX$15:$AX$115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4.1618245228893652E-3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7-451F-9D1F-613F21D1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Zero Coupon Bond</c:v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CIRTest!$AL$15:$AL$115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0.83862860294620323</c:v>
                      </c:pt>
                      <c:pt idx="1">
                        <c:v>0.80409444954800657</c:v>
                      </c:pt>
                      <c:pt idx="2">
                        <c:v>0.78793174029353086</c:v>
                      </c:pt>
                      <c:pt idx="3">
                        <c:v>0.75136563095854358</c:v>
                      </c:pt>
                      <c:pt idx="4">
                        <c:v>0.74199970856724984</c:v>
                      </c:pt>
                      <c:pt idx="5">
                        <c:v>0.66880618357074961</c:v>
                      </c:pt>
                      <c:pt idx="6">
                        <c:v>0.64650717395884638</c:v>
                      </c:pt>
                      <c:pt idx="7">
                        <c:v>0.72699658447254178</c:v>
                      </c:pt>
                      <c:pt idx="8">
                        <c:v>0.78426653237688027</c:v>
                      </c:pt>
                      <c:pt idx="9">
                        <c:v>0.8806747058110771</c:v>
                      </c:pt>
                      <c:pt idx="10">
                        <c:v>0.85892773170050118</c:v>
                      </c:pt>
                      <c:pt idx="11">
                        <c:v>0.87362269703702866</c:v>
                      </c:pt>
                      <c:pt idx="12">
                        <c:v>0.90826531280061018</c:v>
                      </c:pt>
                      <c:pt idx="13">
                        <c:v>1.0061554162033497</c:v>
                      </c:pt>
                      <c:pt idx="14">
                        <c:v>0.996679375218678</c:v>
                      </c:pt>
                      <c:pt idx="15">
                        <c:v>1.0205342211415482</c:v>
                      </c:pt>
                      <c:pt idx="16">
                        <c:v>1.0503841802521572</c:v>
                      </c:pt>
                      <c:pt idx="17">
                        <c:v>1.217036980171323</c:v>
                      </c:pt>
                      <c:pt idx="18">
                        <c:v>1.267200233684338</c:v>
                      </c:pt>
                      <c:pt idx="19">
                        <c:v>1.337296408949411</c:v>
                      </c:pt>
                      <c:pt idx="20">
                        <c:v>1.4323807851807089</c:v>
                      </c:pt>
                      <c:pt idx="21">
                        <c:v>1.2653344933491348</c:v>
                      </c:pt>
                      <c:pt idx="22">
                        <c:v>1.2409244157940966</c:v>
                      </c:pt>
                      <c:pt idx="23">
                        <c:v>1.1339148585499093</c:v>
                      </c:pt>
                      <c:pt idx="24">
                        <c:v>0.98261351024334986</c:v>
                      </c:pt>
                      <c:pt idx="25">
                        <c:v>0.97183227817508877</c:v>
                      </c:pt>
                      <c:pt idx="26">
                        <c:v>1.0522575388859943</c:v>
                      </c:pt>
                      <c:pt idx="27">
                        <c:v>1.0798148503966176</c:v>
                      </c:pt>
                      <c:pt idx="28">
                        <c:v>1.1172221825682982</c:v>
                      </c:pt>
                      <c:pt idx="29">
                        <c:v>1.115027646818703</c:v>
                      </c:pt>
                      <c:pt idx="30">
                        <c:v>1.1478538710464079</c:v>
                      </c:pt>
                      <c:pt idx="31">
                        <c:v>1.0974592734247623</c:v>
                      </c:pt>
                      <c:pt idx="32">
                        <c:v>1.1747013173622101</c:v>
                      </c:pt>
                      <c:pt idx="33">
                        <c:v>1.2970248090807965</c:v>
                      </c:pt>
                      <c:pt idx="34">
                        <c:v>1.374456228804436</c:v>
                      </c:pt>
                      <c:pt idx="35">
                        <c:v>1.2217110585143185</c:v>
                      </c:pt>
                      <c:pt idx="36">
                        <c:v>1.1580836043219571</c:v>
                      </c:pt>
                      <c:pt idx="37">
                        <c:v>1.1829869642709536</c:v>
                      </c:pt>
                      <c:pt idx="38">
                        <c:v>1.2357427539400661</c:v>
                      </c:pt>
                      <c:pt idx="39">
                        <c:v>1.2234160222779624</c:v>
                      </c:pt>
                      <c:pt idx="40">
                        <c:v>1.1100697890461038</c:v>
                      </c:pt>
                      <c:pt idx="41">
                        <c:v>1.1683969834191039</c:v>
                      </c:pt>
                      <c:pt idx="42">
                        <c:v>1.1314559780347127</c:v>
                      </c:pt>
                      <c:pt idx="43">
                        <c:v>1.1496932046751358</c:v>
                      </c:pt>
                      <c:pt idx="44">
                        <c:v>1.125331555709757</c:v>
                      </c:pt>
                      <c:pt idx="45">
                        <c:v>1.2025401525011876</c:v>
                      </c:pt>
                      <c:pt idx="46">
                        <c:v>1.2352732140630169</c:v>
                      </c:pt>
                      <c:pt idx="47">
                        <c:v>1.2314422254624191</c:v>
                      </c:pt>
                      <c:pt idx="48">
                        <c:v>1.2419340670912071</c:v>
                      </c:pt>
                      <c:pt idx="49">
                        <c:v>1.2270763353347052</c:v>
                      </c:pt>
                      <c:pt idx="50">
                        <c:v>1.2403587494384753</c:v>
                      </c:pt>
                      <c:pt idx="51">
                        <c:v>1.3058885348656568</c:v>
                      </c:pt>
                      <c:pt idx="52">
                        <c:v>1.3139670893965747</c:v>
                      </c:pt>
                      <c:pt idx="53">
                        <c:v>1.3599409936472093</c:v>
                      </c:pt>
                      <c:pt idx="54">
                        <c:v>1.415449868797785</c:v>
                      </c:pt>
                      <c:pt idx="55">
                        <c:v>1.4379509210409844</c:v>
                      </c:pt>
                      <c:pt idx="56">
                        <c:v>1.3996500750379779</c:v>
                      </c:pt>
                      <c:pt idx="57">
                        <c:v>1.4061941103740472</c:v>
                      </c:pt>
                      <c:pt idx="58">
                        <c:v>1.4231145041755435</c:v>
                      </c:pt>
                      <c:pt idx="59">
                        <c:v>1.3691724926886935</c:v>
                      </c:pt>
                      <c:pt idx="60">
                        <c:v>1.3808840265306987</c:v>
                      </c:pt>
                      <c:pt idx="61">
                        <c:v>1.3522618797461485</c:v>
                      </c:pt>
                      <c:pt idx="62">
                        <c:v>1.3435628960107693</c:v>
                      </c:pt>
                      <c:pt idx="63">
                        <c:v>1.3825307972720693</c:v>
                      </c:pt>
                      <c:pt idx="64">
                        <c:v>1.3678399455746948</c:v>
                      </c:pt>
                      <c:pt idx="65">
                        <c:v>1.319943937244328</c:v>
                      </c:pt>
                      <c:pt idx="66">
                        <c:v>1.3391906362160186</c:v>
                      </c:pt>
                      <c:pt idx="67">
                        <c:v>1.3245918975058755</c:v>
                      </c:pt>
                      <c:pt idx="68">
                        <c:v>1.3010473974920065</c:v>
                      </c:pt>
                      <c:pt idx="69">
                        <c:v>1.2368714601345421</c:v>
                      </c:pt>
                      <c:pt idx="70">
                        <c:v>1.2199250188244277</c:v>
                      </c:pt>
                      <c:pt idx="71">
                        <c:v>1.1568467160700349</c:v>
                      </c:pt>
                      <c:pt idx="72">
                        <c:v>1.135488712763117</c:v>
                      </c:pt>
                      <c:pt idx="73">
                        <c:v>1.1384415332548707</c:v>
                      </c:pt>
                      <c:pt idx="74">
                        <c:v>1.1472994317174565</c:v>
                      </c:pt>
                      <c:pt idx="75">
                        <c:v>1.1529514877834686</c:v>
                      </c:pt>
                      <c:pt idx="76">
                        <c:v>1.1762473684705272</c:v>
                      </c:pt>
                      <c:pt idx="77">
                        <c:v>1.1972904664499382</c:v>
                      </c:pt>
                      <c:pt idx="78">
                        <c:v>1.1338301997999429</c:v>
                      </c:pt>
                      <c:pt idx="79">
                        <c:v>1.1257840272789623</c:v>
                      </c:pt>
                      <c:pt idx="80">
                        <c:v>1.1399834564468347</c:v>
                      </c:pt>
                      <c:pt idx="81">
                        <c:v>1.1481651708478666</c:v>
                      </c:pt>
                      <c:pt idx="82">
                        <c:v>1.1163607821523405</c:v>
                      </c:pt>
                      <c:pt idx="83">
                        <c:v>1.1131192917839077</c:v>
                      </c:pt>
                      <c:pt idx="84">
                        <c:v>1.0984597598339334</c:v>
                      </c:pt>
                      <c:pt idx="85">
                        <c:v>1.1042382146223078</c:v>
                      </c:pt>
                      <c:pt idx="86">
                        <c:v>1.1139025109606329</c:v>
                      </c:pt>
                      <c:pt idx="87">
                        <c:v>1.112452295929758</c:v>
                      </c:pt>
                      <c:pt idx="88">
                        <c:v>1.0946975738313334</c:v>
                      </c:pt>
                      <c:pt idx="89">
                        <c:v>1.0767696944922351</c:v>
                      </c:pt>
                      <c:pt idx="90">
                        <c:v>1.0611570679055848</c:v>
                      </c:pt>
                      <c:pt idx="91">
                        <c:v>1.0519244458006636</c:v>
                      </c:pt>
                      <c:pt idx="92">
                        <c:v>1.0424001553919453</c:v>
                      </c:pt>
                      <c:pt idx="93">
                        <c:v>1.0514135704661229</c:v>
                      </c:pt>
                      <c:pt idx="94">
                        <c:v>1.0453054492595957</c:v>
                      </c:pt>
                      <c:pt idx="95">
                        <c:v>1.0438236321589216</c:v>
                      </c:pt>
                      <c:pt idx="96">
                        <c:v>1.0345000384969298</c:v>
                      </c:pt>
                      <c:pt idx="97">
                        <c:v>1.0256296395530702</c:v>
                      </c:pt>
                      <c:pt idx="98">
                        <c:v>1.0155046367624707</c:v>
                      </c:pt>
                      <c:pt idx="99">
                        <c:v>1.0084489388151334</c:v>
                      </c:pt>
                      <c:pt idx="10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37E-48AE-A794-F8F73F42C6F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Coupon Bond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CIRTest!$AO$15:$AO$115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1.7503014266783818</c:v>
                      </c:pt>
                      <c:pt idx="1">
                        <c:v>1.6953433335910568</c:v>
                      </c:pt>
                      <c:pt idx="2">
                        <c:v>1.6704378684844108</c:v>
                      </c:pt>
                      <c:pt idx="3">
                        <c:v>1.6124294614865833</c:v>
                      </c:pt>
                      <c:pt idx="4">
                        <c:v>1.5988891403941858</c:v>
                      </c:pt>
                      <c:pt idx="5">
                        <c:v>1.4812746983337026</c:v>
                      </c:pt>
                      <c:pt idx="6">
                        <c:v>1.4470046697856498</c:v>
                      </c:pt>
                      <c:pt idx="7">
                        <c:v>1.5800764542017336</c:v>
                      </c:pt>
                      <c:pt idx="8">
                        <c:v>1.6735614700482948</c:v>
                      </c:pt>
                      <c:pt idx="9">
                        <c:v>1.8270143970869659</c:v>
                      </c:pt>
                      <c:pt idx="10">
                        <c:v>1.7939655786554862</c:v>
                      </c:pt>
                      <c:pt idx="11">
                        <c:v>1.7177461137451355</c:v>
                      </c:pt>
                      <c:pt idx="12">
                        <c:v>1.7721669805284872</c:v>
                      </c:pt>
                      <c:pt idx="13">
                        <c:v>1.9226541452594845</c:v>
                      </c:pt>
                      <c:pt idx="14">
                        <c:v>1.9083429183791807</c:v>
                      </c:pt>
                      <c:pt idx="15">
                        <c:v>1.9445229182039445</c:v>
                      </c:pt>
                      <c:pt idx="16">
                        <c:v>1.9891307676120991</c:v>
                      </c:pt>
                      <c:pt idx="17">
                        <c:v>2.2360844161082829</c:v>
                      </c:pt>
                      <c:pt idx="18">
                        <c:v>2.3082069605773015</c:v>
                      </c:pt>
                      <c:pt idx="19">
                        <c:v>2.4084100427602468</c:v>
                      </c:pt>
                      <c:pt idx="20">
                        <c:v>2.5432699759463175</c:v>
                      </c:pt>
                      <c:pt idx="21">
                        <c:v>2.2001875592386777</c:v>
                      </c:pt>
                      <c:pt idx="22">
                        <c:v>2.1632554959362893</c:v>
                      </c:pt>
                      <c:pt idx="23">
                        <c:v>2.0069791189170934</c:v>
                      </c:pt>
                      <c:pt idx="24">
                        <c:v>1.785882279001632</c:v>
                      </c:pt>
                      <c:pt idx="25">
                        <c:v>1.7698680914529392</c:v>
                      </c:pt>
                      <c:pt idx="26">
                        <c:v>1.8861337619871086</c:v>
                      </c:pt>
                      <c:pt idx="27">
                        <c:v>1.9250061569415036</c:v>
                      </c:pt>
                      <c:pt idx="28">
                        <c:v>1.977464761634252</c:v>
                      </c:pt>
                      <c:pt idx="29">
                        <c:v>1.9731926833324864</c:v>
                      </c:pt>
                      <c:pt idx="30">
                        <c:v>2.0183044509251689</c:v>
                      </c:pt>
                      <c:pt idx="31">
                        <c:v>1.8464379152004238</c:v>
                      </c:pt>
                      <c:pt idx="32">
                        <c:v>1.9538296789498439</c:v>
                      </c:pt>
                      <c:pt idx="33">
                        <c:v>2.1222384590027792</c:v>
                      </c:pt>
                      <c:pt idx="34">
                        <c:v>2.2267408600253873</c:v>
                      </c:pt>
                      <c:pt idx="35">
                        <c:v>2.0149377776224795</c:v>
                      </c:pt>
                      <c:pt idx="36">
                        <c:v>1.9259559534985442</c:v>
                      </c:pt>
                      <c:pt idx="37">
                        <c:v>1.9588558966084999</c:v>
                      </c:pt>
                      <c:pt idx="38">
                        <c:v>2.0292687089615762</c:v>
                      </c:pt>
                      <c:pt idx="39">
                        <c:v>2.0107988879524363</c:v>
                      </c:pt>
                      <c:pt idx="40">
                        <c:v>1.8556834694595703</c:v>
                      </c:pt>
                      <c:pt idx="41">
                        <c:v>1.8337397386264676</c:v>
                      </c:pt>
                      <c:pt idx="42">
                        <c:v>1.7830398455629619</c:v>
                      </c:pt>
                      <c:pt idx="43">
                        <c:v>1.8066126780315495</c:v>
                      </c:pt>
                      <c:pt idx="44">
                        <c:v>1.773065339935322</c:v>
                      </c:pt>
                      <c:pt idx="45">
                        <c:v>1.8747330144948977</c:v>
                      </c:pt>
                      <c:pt idx="46">
                        <c:v>1.9166079836396026</c:v>
                      </c:pt>
                      <c:pt idx="47">
                        <c:v>1.9100350301753366</c:v>
                      </c:pt>
                      <c:pt idx="48">
                        <c:v>1.9221721619209911</c:v>
                      </c:pt>
                      <c:pt idx="49">
                        <c:v>1.9011351690367526</c:v>
                      </c:pt>
                      <c:pt idx="50">
                        <c:v>1.9166721292302893</c:v>
                      </c:pt>
                      <c:pt idx="51">
                        <c:v>1.8999828086601234</c:v>
                      </c:pt>
                      <c:pt idx="52">
                        <c:v>1.9088416178667462</c:v>
                      </c:pt>
                      <c:pt idx="53">
                        <c:v>1.9659422577517711</c:v>
                      </c:pt>
                      <c:pt idx="54">
                        <c:v>2.0345432426177292</c:v>
                      </c:pt>
                      <c:pt idx="55">
                        <c:v>2.0607458475971825</c:v>
                      </c:pt>
                      <c:pt idx="56">
                        <c:v>2.0101245993082868</c:v>
                      </c:pt>
                      <c:pt idx="57">
                        <c:v>2.0160137932244551</c:v>
                      </c:pt>
                      <c:pt idx="58">
                        <c:v>2.0346889139458626</c:v>
                      </c:pt>
                      <c:pt idx="59">
                        <c:v>1.9649634335621133</c:v>
                      </c:pt>
                      <c:pt idx="60">
                        <c:v>1.977025714112147</c:v>
                      </c:pt>
                      <c:pt idx="61">
                        <c:v>1.8400506197172837</c:v>
                      </c:pt>
                      <c:pt idx="62">
                        <c:v>1.8277545850704597</c:v>
                      </c:pt>
                      <c:pt idx="63">
                        <c:v>1.8739458056037299</c:v>
                      </c:pt>
                      <c:pt idx="64">
                        <c:v>1.8541219305423966</c:v>
                      </c:pt>
                      <c:pt idx="65">
                        <c:v>1.7938653307890027</c:v>
                      </c:pt>
                      <c:pt idx="66">
                        <c:v>1.8154765790935916</c:v>
                      </c:pt>
                      <c:pt idx="67">
                        <c:v>1.7958808852738963</c:v>
                      </c:pt>
                      <c:pt idx="68">
                        <c:v>1.7655572372613273</c:v>
                      </c:pt>
                      <c:pt idx="69">
                        <c:v>1.6866066465388114</c:v>
                      </c:pt>
                      <c:pt idx="70">
                        <c:v>1.6646868245992152</c:v>
                      </c:pt>
                      <c:pt idx="71">
                        <c:v>1.4885970702238631</c:v>
                      </c:pt>
                      <c:pt idx="72">
                        <c:v>1.4625081962598085</c:v>
                      </c:pt>
                      <c:pt idx="73">
                        <c:v>1.4653937025514681</c:v>
                      </c:pt>
                      <c:pt idx="74">
                        <c:v>1.4751913538149413</c:v>
                      </c:pt>
                      <c:pt idx="75">
                        <c:v>1.4810816328467511</c:v>
                      </c:pt>
                      <c:pt idx="76">
                        <c:v>1.5075333519389906</c:v>
                      </c:pt>
                      <c:pt idx="77">
                        <c:v>1.5310285873710552</c:v>
                      </c:pt>
                      <c:pt idx="78">
                        <c:v>1.4561237184569487</c:v>
                      </c:pt>
                      <c:pt idx="79">
                        <c:v>1.4458763428879782</c:v>
                      </c:pt>
                      <c:pt idx="80">
                        <c:v>1.4612021922251024</c:v>
                      </c:pt>
                      <c:pt idx="81">
                        <c:v>1.3701715253721152</c:v>
                      </c:pt>
                      <c:pt idx="82">
                        <c:v>1.3333620569237563</c:v>
                      </c:pt>
                      <c:pt idx="83">
                        <c:v>1.3292548809665945</c:v>
                      </c:pt>
                      <c:pt idx="84">
                        <c:v>1.3121506770284221</c:v>
                      </c:pt>
                      <c:pt idx="85">
                        <c:v>1.3182506024587235</c:v>
                      </c:pt>
                      <c:pt idx="86">
                        <c:v>1.3286178436435558</c:v>
                      </c:pt>
                      <c:pt idx="87">
                        <c:v>1.3263377211300145</c:v>
                      </c:pt>
                      <c:pt idx="88">
                        <c:v>1.3057835605461947</c:v>
                      </c:pt>
                      <c:pt idx="89">
                        <c:v>1.2851677080083035</c:v>
                      </c:pt>
                      <c:pt idx="90">
                        <c:v>1.2672727746961434</c:v>
                      </c:pt>
                      <c:pt idx="91">
                        <c:v>1.1571168903807298</c:v>
                      </c:pt>
                      <c:pt idx="92">
                        <c:v>1.1466401709311398</c:v>
                      </c:pt>
                      <c:pt idx="93">
                        <c:v>1.1565549275127351</c:v>
                      </c:pt>
                      <c:pt idx="94">
                        <c:v>1.1498359941855552</c:v>
                      </c:pt>
                      <c:pt idx="95">
                        <c:v>1.1482059953748138</c:v>
                      </c:pt>
                      <c:pt idx="96">
                        <c:v>1.1379500423466229</c:v>
                      </c:pt>
                      <c:pt idx="97">
                        <c:v>1.1281926035083771</c:v>
                      </c:pt>
                      <c:pt idx="98">
                        <c:v>1.1170551004387177</c:v>
                      </c:pt>
                      <c:pt idx="99">
                        <c:v>1.1092938326966468</c:v>
                      </c:pt>
                      <c:pt idx="100">
                        <c:v>1.1000000000000001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37E-48AE-A794-F8F73F42C6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Default Intensity (Correlation)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CIRTest!$AR$15:$AR$115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5.0000000000000001E-3</c:v>
                      </c:pt>
                      <c:pt idx="1">
                        <c:v>5.1784690419361184E-3</c:v>
                      </c:pt>
                      <c:pt idx="2">
                        <c:v>5.241659752231057E-3</c:v>
                      </c:pt>
                      <c:pt idx="3">
                        <c:v>5.4843326741644089E-3</c:v>
                      </c:pt>
                      <c:pt idx="4">
                        <c:v>5.1338874000361129E-3</c:v>
                      </c:pt>
                      <c:pt idx="5">
                        <c:v>5.5127815561058016E-3</c:v>
                      </c:pt>
                      <c:pt idx="6">
                        <c:v>5.6575865685412887E-3</c:v>
                      </c:pt>
                      <c:pt idx="7">
                        <c:v>5.0370437285805767E-3</c:v>
                      </c:pt>
                      <c:pt idx="8">
                        <c:v>4.6530485525546512E-3</c:v>
                      </c:pt>
                      <c:pt idx="9">
                        <c:v>4.1060874995642645E-3</c:v>
                      </c:pt>
                      <c:pt idx="10">
                        <c:v>4.4995829798159751E-3</c:v>
                      </c:pt>
                      <c:pt idx="11">
                        <c:v>4.315299014252298E-3</c:v>
                      </c:pt>
                      <c:pt idx="12">
                        <c:v>4.3024560825752501E-3</c:v>
                      </c:pt>
                      <c:pt idx="13">
                        <c:v>3.9580625942897477E-3</c:v>
                      </c:pt>
                      <c:pt idx="14">
                        <c:v>3.9077908587691421E-3</c:v>
                      </c:pt>
                      <c:pt idx="15">
                        <c:v>3.8242529115670378E-3</c:v>
                      </c:pt>
                      <c:pt idx="16">
                        <c:v>3.7722991028596286E-3</c:v>
                      </c:pt>
                      <c:pt idx="17">
                        <c:v>3.0016202099488387E-3</c:v>
                      </c:pt>
                      <c:pt idx="18">
                        <c:v>2.8226762158900971E-3</c:v>
                      </c:pt>
                      <c:pt idx="19">
                        <c:v>2.7033247948240737E-3</c:v>
                      </c:pt>
                      <c:pt idx="20">
                        <c:v>2.6086401253045694E-3</c:v>
                      </c:pt>
                      <c:pt idx="21">
                        <c:v>3.199934424671356E-3</c:v>
                      </c:pt>
                      <c:pt idx="22">
                        <c:v>3.1991197279703171E-3</c:v>
                      </c:pt>
                      <c:pt idx="23">
                        <c:v>3.7077748818963247E-3</c:v>
                      </c:pt>
                      <c:pt idx="24">
                        <c:v>4.3932956153990219E-3</c:v>
                      </c:pt>
                      <c:pt idx="25">
                        <c:v>4.4919465563702902E-3</c:v>
                      </c:pt>
                      <c:pt idx="26">
                        <c:v>4.2594604916333465E-3</c:v>
                      </c:pt>
                      <c:pt idx="27">
                        <c:v>4.1147443988576249E-3</c:v>
                      </c:pt>
                      <c:pt idx="28">
                        <c:v>3.7819152572488315E-3</c:v>
                      </c:pt>
                      <c:pt idx="29">
                        <c:v>3.7933685264477826E-3</c:v>
                      </c:pt>
                      <c:pt idx="30">
                        <c:v>3.7502086928289289E-3</c:v>
                      </c:pt>
                      <c:pt idx="31">
                        <c:v>3.9854953502355493E-3</c:v>
                      </c:pt>
                      <c:pt idx="32">
                        <c:v>3.7814603862310302E-3</c:v>
                      </c:pt>
                      <c:pt idx="33">
                        <c:v>3.3839365141719504E-3</c:v>
                      </c:pt>
                      <c:pt idx="34">
                        <c:v>3.0051551892135119E-3</c:v>
                      </c:pt>
                      <c:pt idx="35">
                        <c:v>3.653262863027828E-3</c:v>
                      </c:pt>
                      <c:pt idx="36">
                        <c:v>3.9192867336743792E-3</c:v>
                      </c:pt>
                      <c:pt idx="37">
                        <c:v>3.5956891869345091E-3</c:v>
                      </c:pt>
                      <c:pt idx="38">
                        <c:v>3.4766244872510713E-3</c:v>
                      </c:pt>
                      <c:pt idx="39">
                        <c:v>3.4508151821304482E-3</c:v>
                      </c:pt>
                      <c:pt idx="40">
                        <c:v>4.012269369897581E-3</c:v>
                      </c:pt>
                      <c:pt idx="41">
                        <c:v>3.5257759129615493E-3</c:v>
                      </c:pt>
                      <c:pt idx="42">
                        <c:v>3.4876849823415263E-3</c:v>
                      </c:pt>
                      <c:pt idx="43">
                        <c:v>3.4299069373596495E-3</c:v>
                      </c:pt>
                      <c:pt idx="44">
                        <c:v>3.5628200360434668E-3</c:v>
                      </c:pt>
                      <c:pt idx="45">
                        <c:v>3.1459324161683721E-3</c:v>
                      </c:pt>
                      <c:pt idx="46">
                        <c:v>3.0701750614049025E-3</c:v>
                      </c:pt>
                      <c:pt idx="47">
                        <c:v>2.8783629915022147E-3</c:v>
                      </c:pt>
                      <c:pt idx="48">
                        <c:v>3.0061554726794741E-3</c:v>
                      </c:pt>
                      <c:pt idx="49">
                        <c:v>3.284530497179465E-3</c:v>
                      </c:pt>
                      <c:pt idx="50">
                        <c:v>3.0329516629711123E-3</c:v>
                      </c:pt>
                      <c:pt idx="51">
                        <c:v>2.7083494608074322E-3</c:v>
                      </c:pt>
                      <c:pt idx="52">
                        <c:v>2.5359000100703476E-3</c:v>
                      </c:pt>
                      <c:pt idx="53">
                        <c:v>2.3052390963471041E-3</c:v>
                      </c:pt>
                      <c:pt idx="54">
                        <c:v>2.1251279526510094E-3</c:v>
                      </c:pt>
                      <c:pt idx="55">
                        <c:v>2.0798349319649245E-3</c:v>
                      </c:pt>
                      <c:pt idx="56">
                        <c:v>2.145404368609907E-3</c:v>
                      </c:pt>
                      <c:pt idx="57">
                        <c:v>2.0766043997617872E-3</c:v>
                      </c:pt>
                      <c:pt idx="58">
                        <c:v>2.0317769714834847E-3</c:v>
                      </c:pt>
                      <c:pt idx="59">
                        <c:v>2.0654222882775315E-3</c:v>
                      </c:pt>
                      <c:pt idx="60">
                        <c:v>2.0163693574154445E-3</c:v>
                      </c:pt>
                      <c:pt idx="61">
                        <c:v>1.9875303004695823E-3</c:v>
                      </c:pt>
                      <c:pt idx="62">
                        <c:v>2.0162555927830581E-3</c:v>
                      </c:pt>
                      <c:pt idx="63">
                        <c:v>1.9178739337465138E-3</c:v>
                      </c:pt>
                      <c:pt idx="64">
                        <c:v>1.9961335806640661E-3</c:v>
                      </c:pt>
                      <c:pt idx="65">
                        <c:v>2.2810420419212742E-3</c:v>
                      </c:pt>
                      <c:pt idx="66">
                        <c:v>2.1199311031939471E-3</c:v>
                      </c:pt>
                      <c:pt idx="67">
                        <c:v>2.2695273755070013E-3</c:v>
                      </c:pt>
                      <c:pt idx="68">
                        <c:v>2.2061185934664357E-3</c:v>
                      </c:pt>
                      <c:pt idx="69">
                        <c:v>2.3145057852256056E-3</c:v>
                      </c:pt>
                      <c:pt idx="70">
                        <c:v>2.3030702669165903E-3</c:v>
                      </c:pt>
                      <c:pt idx="71">
                        <c:v>2.6257798278989564E-3</c:v>
                      </c:pt>
                      <c:pt idx="72">
                        <c:v>2.5862791808397264E-3</c:v>
                      </c:pt>
                      <c:pt idx="73">
                        <c:v>2.6109046069807671E-3</c:v>
                      </c:pt>
                      <c:pt idx="74">
                        <c:v>2.4541545757627444E-3</c:v>
                      </c:pt>
                      <c:pt idx="75">
                        <c:v>2.4440150741698659E-3</c:v>
                      </c:pt>
                      <c:pt idx="76">
                        <c:v>2.1521573771078784E-3</c:v>
                      </c:pt>
                      <c:pt idx="77">
                        <c:v>1.9333554361581214E-3</c:v>
                      </c:pt>
                      <c:pt idx="78">
                        <c:v>2.45124890513433E-3</c:v>
                      </c:pt>
                      <c:pt idx="79">
                        <c:v>2.5733650554680414E-3</c:v>
                      </c:pt>
                      <c:pt idx="80">
                        <c:v>2.3846813461400841E-3</c:v>
                      </c:pt>
                      <c:pt idx="81">
                        <c:v>2.4936142083904771E-3</c:v>
                      </c:pt>
                      <c:pt idx="82">
                        <c:v>2.9012587004312571E-3</c:v>
                      </c:pt>
                      <c:pt idx="83">
                        <c:v>2.6543378718332112E-3</c:v>
                      </c:pt>
                      <c:pt idx="84">
                        <c:v>2.647899661355993E-3</c:v>
                      </c:pt>
                      <c:pt idx="85">
                        <c:v>2.4655465070917682E-3</c:v>
                      </c:pt>
                      <c:pt idx="86">
                        <c:v>2.244966259104697E-3</c:v>
                      </c:pt>
                      <c:pt idx="87">
                        <c:v>2.1985649495264337E-3</c:v>
                      </c:pt>
                      <c:pt idx="88">
                        <c:v>2.3110276350045791E-3</c:v>
                      </c:pt>
                      <c:pt idx="89">
                        <c:v>2.3493807787598195E-3</c:v>
                      </c:pt>
                      <c:pt idx="90">
                        <c:v>2.4955884466716484E-3</c:v>
                      </c:pt>
                      <c:pt idx="91">
                        <c:v>2.3997030707297402E-3</c:v>
                      </c:pt>
                      <c:pt idx="92">
                        <c:v>2.748260383650811E-3</c:v>
                      </c:pt>
                      <c:pt idx="93">
                        <c:v>2.4325954974042763E-3</c:v>
                      </c:pt>
                      <c:pt idx="94">
                        <c:v>2.4312118982930658E-3</c:v>
                      </c:pt>
                      <c:pt idx="95">
                        <c:v>2.282762238102508E-3</c:v>
                      </c:pt>
                      <c:pt idx="96">
                        <c:v>2.4050234899517663E-3</c:v>
                      </c:pt>
                      <c:pt idx="97">
                        <c:v>2.3188818214605615E-3</c:v>
                      </c:pt>
                      <c:pt idx="98">
                        <c:v>2.5361362443396683E-3</c:v>
                      </c:pt>
                      <c:pt idx="99">
                        <c:v>2.5363038788959518E-3</c:v>
                      </c:pt>
                      <c:pt idx="100">
                        <c:v>2.4849124525833507E-3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37E-48AE-A794-F8F73F42C6F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Exp of Integrated Intensity (Correlation)</c:v>
                </c:tx>
                <c:spPr>
                  <a:ln w="952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CIRTest!$AU$15:$AU$115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1.0005090529756084</c:v>
                      </c:pt>
                      <c:pt idx="2">
                        <c:v>1.0010304604517271</c:v>
                      </c:pt>
                      <c:pt idx="3">
                        <c:v>1.0015674566911661</c:v>
                      </c:pt>
                      <c:pt idx="4">
                        <c:v>1.0020993410540184</c:v>
                      </c:pt>
                      <c:pt idx="5">
                        <c:v>1.0026329340633895</c:v>
                      </c:pt>
                      <c:pt idx="6">
                        <c:v>1.0031930794229442</c:v>
                      </c:pt>
                      <c:pt idx="7">
                        <c:v>1.0037296618289728</c:v>
                      </c:pt>
                      <c:pt idx="8">
                        <c:v>1.0042160913105431</c:v>
                      </c:pt>
                      <c:pt idx="9">
                        <c:v>1.0046559909004964</c:v>
                      </c:pt>
                      <c:pt idx="10">
                        <c:v>1.0050883708369478</c:v>
                      </c:pt>
                      <c:pt idx="11">
                        <c:v>1.0055314552423207</c:v>
                      </c:pt>
                      <c:pt idx="12">
                        <c:v>1.0059648197925264</c:v>
                      </c:pt>
                      <c:pt idx="13">
                        <c:v>1.0063803951674306</c:v>
                      </c:pt>
                      <c:pt idx="14">
                        <c:v>1.0067762750459763</c:v>
                      </c:pt>
                      <c:pt idx="15">
                        <c:v>1.0071655722039738</c:v>
                      </c:pt>
                      <c:pt idx="16">
                        <c:v>1.0075481941473805</c:v>
                      </c:pt>
                      <c:pt idx="17">
                        <c:v>1.0078895044528755</c:v>
                      </c:pt>
                      <c:pt idx="18">
                        <c:v>1.0081830595565207</c:v>
                      </c:pt>
                      <c:pt idx="19">
                        <c:v>1.0084616590735833</c:v>
                      </c:pt>
                      <c:pt idx="20">
                        <c:v>1.0087295402942145</c:v>
                      </c:pt>
                      <c:pt idx="21">
                        <c:v>1.0090225468776974</c:v>
                      </c:pt>
                      <c:pt idx="22">
                        <c:v>1.0093454380258267</c:v>
                      </c:pt>
                      <c:pt idx="23">
                        <c:v>1.0096940703497994</c:v>
                      </c:pt>
                      <c:pt idx="24">
                        <c:v>1.0101031333326382</c:v>
                      </c:pt>
                      <c:pt idx="25">
                        <c:v>1.01055198357674</c:v>
                      </c:pt>
                      <c:pt idx="26">
                        <c:v>1.0109942679225141</c:v>
                      </c:pt>
                      <c:pt idx="27">
                        <c:v>1.0114176702149018</c:v>
                      </c:pt>
                      <c:pt idx="28">
                        <c:v>1.0118170901173815</c:v>
                      </c:pt>
                      <c:pt idx="29">
                        <c:v>1.0122004027850966</c:v>
                      </c:pt>
                      <c:pt idx="30">
                        <c:v>1.0125822553889243</c:v>
                      </c:pt>
                      <c:pt idx="31">
                        <c:v>1.0129739829736046</c:v>
                      </c:pt>
                      <c:pt idx="32">
                        <c:v>1.0133674455732218</c:v>
                      </c:pt>
                      <c:pt idx="33">
                        <c:v>1.0137305696152088</c:v>
                      </c:pt>
                      <c:pt idx="34">
                        <c:v>1.0140544622255339</c:v>
                      </c:pt>
                      <c:pt idx="35">
                        <c:v>1.0143921183556688</c:v>
                      </c:pt>
                      <c:pt idx="36">
                        <c:v>1.0147762678071865</c:v>
                      </c:pt>
                      <c:pt idx="37">
                        <c:v>1.0151576404137173</c:v>
                      </c:pt>
                      <c:pt idx="38">
                        <c:v>1.0155166795539992</c:v>
                      </c:pt>
                      <c:pt idx="39">
                        <c:v>1.0158684870051473</c:v>
                      </c:pt>
                      <c:pt idx="40">
                        <c:v>1.0162476333613937</c:v>
                      </c:pt>
                      <c:pt idx="41">
                        <c:v>1.0166307315860967</c:v>
                      </c:pt>
                      <c:pt idx="42">
                        <c:v>1.0169872990957971</c:v>
                      </c:pt>
                      <c:pt idx="43">
                        <c:v>1.0173391150914102</c:v>
                      </c:pt>
                      <c:pt idx="44">
                        <c:v>1.017694876014821</c:v>
                      </c:pt>
                      <c:pt idx="45">
                        <c:v>1.0180363064256754</c:v>
                      </c:pt>
                      <c:pt idx="46">
                        <c:v>1.0183527667567542</c:v>
                      </c:pt>
                      <c:pt idx="47">
                        <c:v>1.0186556973135865</c:v>
                      </c:pt>
                      <c:pt idx="48">
                        <c:v>1.018955456322834</c:v>
                      </c:pt>
                      <c:pt idx="49">
                        <c:v>1.0192760031713306</c:v>
                      </c:pt>
                      <c:pt idx="50">
                        <c:v>1.019598016924872</c:v>
                      </c:pt>
                      <c:pt idx="51">
                        <c:v>1.0198907499015846</c:v>
                      </c:pt>
                      <c:pt idx="52">
                        <c:v>1.0201582130424143</c:v>
                      </c:pt>
                      <c:pt idx="53">
                        <c:v>1.0204051793221558</c:v>
                      </c:pt>
                      <c:pt idx="54">
                        <c:v>1.0206312428339945</c:v>
                      </c:pt>
                      <c:pt idx="55">
                        <c:v>1.0208458512184611</c:v>
                      </c:pt>
                      <c:pt idx="56">
                        <c:v>1.0210615399015863</c:v>
                      </c:pt>
                      <c:pt idx="57">
                        <c:v>1.0212771091928974</c:v>
                      </c:pt>
                      <c:pt idx="58">
                        <c:v>1.0214869205342991</c:v>
                      </c:pt>
                      <c:pt idx="59">
                        <c:v>1.021696203743176</c:v>
                      </c:pt>
                      <c:pt idx="60">
                        <c:v>1.0219047425741974</c:v>
                      </c:pt>
                      <c:pt idx="61">
                        <c:v>1.0221093432559882</c:v>
                      </c:pt>
                      <c:pt idx="62">
                        <c:v>1.0223139790867506</c:v>
                      </c:pt>
                      <c:pt idx="63">
                        <c:v>1.0225150946469943</c:v>
                      </c:pt>
                      <c:pt idx="64">
                        <c:v>1.0227152208169412</c:v>
                      </c:pt>
                      <c:pt idx="65">
                        <c:v>1.0229339608364107</c:v>
                      </c:pt>
                      <c:pt idx="66">
                        <c:v>1.0231590808487239</c:v>
                      </c:pt>
                      <c:pt idx="67">
                        <c:v>1.0233836612076008</c:v>
                      </c:pt>
                      <c:pt idx="68">
                        <c:v>1.0236127019821804</c:v>
                      </c:pt>
                      <c:pt idx="69">
                        <c:v>1.0238440965591404</c:v>
                      </c:pt>
                      <c:pt idx="70">
                        <c:v>1.0240805077483264</c:v>
                      </c:pt>
                      <c:pt idx="71">
                        <c:v>1.0243329158144725</c:v>
                      </c:pt>
                      <c:pt idx="72">
                        <c:v>1.0245998947808055</c:v>
                      </c:pt>
                      <c:pt idx="73">
                        <c:v>1.0248661810758852</c:v>
                      </c:pt>
                      <c:pt idx="74">
                        <c:v>1.0251257643376894</c:v>
                      </c:pt>
                      <c:pt idx="75">
                        <c:v>1.0253768570791175</c:v>
                      </c:pt>
                      <c:pt idx="76">
                        <c:v>1.0256125246004288</c:v>
                      </c:pt>
                      <c:pt idx="77">
                        <c:v>1.0258220536560763</c:v>
                      </c:pt>
                      <c:pt idx="78">
                        <c:v>1.0260469695008427</c:v>
                      </c:pt>
                      <c:pt idx="79">
                        <c:v>1.0263047763803472</c:v>
                      </c:pt>
                      <c:pt idx="80">
                        <c:v>1.0265592312541951</c:v>
                      </c:pt>
                      <c:pt idx="81">
                        <c:v>1.0268096547606651</c:v>
                      </c:pt>
                      <c:pt idx="82">
                        <c:v>1.0270866674996477</c:v>
                      </c:pt>
                      <c:pt idx="83">
                        <c:v>1.0273720110876283</c:v>
                      </c:pt>
                      <c:pt idx="84">
                        <c:v>1.027644415716771</c:v>
                      </c:pt>
                      <c:pt idx="85">
                        <c:v>1.0279071895273366</c:v>
                      </c:pt>
                      <c:pt idx="86">
                        <c:v>1.0281493165367133</c:v>
                      </c:pt>
                      <c:pt idx="87">
                        <c:v>1.0283777725933223</c:v>
                      </c:pt>
                      <c:pt idx="88">
                        <c:v>1.028609676976066</c:v>
                      </c:pt>
                      <c:pt idx="89">
                        <c:v>1.0288493919638779</c:v>
                      </c:pt>
                      <c:pt idx="90">
                        <c:v>1.0290986593370612</c:v>
                      </c:pt>
                      <c:pt idx="91">
                        <c:v>1.0293505770629523</c:v>
                      </c:pt>
                      <c:pt idx="92">
                        <c:v>1.0296155641227052</c:v>
                      </c:pt>
                      <c:pt idx="93">
                        <c:v>1.0298823131634525</c:v>
                      </c:pt>
                      <c:pt idx="94">
                        <c:v>1.0301328010809156</c:v>
                      </c:pt>
                      <c:pt idx="95">
                        <c:v>1.0303756306661687</c:v>
                      </c:pt>
                      <c:pt idx="96">
                        <c:v>1.0306171679807408</c:v>
                      </c:pt>
                      <c:pt idx="97">
                        <c:v>1.0308606236268374</c:v>
                      </c:pt>
                      <c:pt idx="98">
                        <c:v>1.0311108963501245</c:v>
                      </c:pt>
                      <c:pt idx="99">
                        <c:v>1.0313724419296875</c:v>
                      </c:pt>
                      <c:pt idx="100">
                        <c:v>1.0316314116443639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37E-48AE-A794-F8F73F42C6F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exp of integrated intensity (Lando)</c:v>
                </c:tx>
                <c:spPr>
                  <a:ln w="952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CIRTest!$AF$15:$AF$115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9.9999999999999992E-2</c:v>
                      </c:pt>
                      <c:pt idx="2">
                        <c:v>0.19999999999999998</c:v>
                      </c:pt>
                      <c:pt idx="3">
                        <c:v>0.3</c:v>
                      </c:pt>
                      <c:pt idx="4">
                        <c:v>0.39999999999999997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1.0999999999999999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1.5999999999999999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2.1999999999999997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2.6999999999999997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3.1999999999999997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  <c:pt idx="36">
                        <c:v>3.6</c:v>
                      </c:pt>
                      <c:pt idx="37">
                        <c:v>3.6999999999999997</c:v>
                      </c:pt>
                      <c:pt idx="38">
                        <c:v>3.8</c:v>
                      </c:pt>
                      <c:pt idx="39">
                        <c:v>3.9</c:v>
                      </c:pt>
                      <c:pt idx="40">
                        <c:v>4</c:v>
                      </c:pt>
                      <c:pt idx="41">
                        <c:v>4.0999999999999996</c:v>
                      </c:pt>
                      <c:pt idx="42">
                        <c:v>4.2</c:v>
                      </c:pt>
                      <c:pt idx="43">
                        <c:v>4.3</c:v>
                      </c:pt>
                      <c:pt idx="44">
                        <c:v>4.3999999999999995</c:v>
                      </c:pt>
                      <c:pt idx="45">
                        <c:v>4.5</c:v>
                      </c:pt>
                      <c:pt idx="46">
                        <c:v>4.5999999999999996</c:v>
                      </c:pt>
                      <c:pt idx="47">
                        <c:v>4.7</c:v>
                      </c:pt>
                      <c:pt idx="48">
                        <c:v>4.8</c:v>
                      </c:pt>
                      <c:pt idx="49">
                        <c:v>4.8999999999999995</c:v>
                      </c:pt>
                      <c:pt idx="50">
                        <c:v>5</c:v>
                      </c:pt>
                      <c:pt idx="51">
                        <c:v>5.0999999999999996</c:v>
                      </c:pt>
                      <c:pt idx="52">
                        <c:v>5.2</c:v>
                      </c:pt>
                      <c:pt idx="53">
                        <c:v>5.3</c:v>
                      </c:pt>
                      <c:pt idx="54">
                        <c:v>5.3999999999999995</c:v>
                      </c:pt>
                      <c:pt idx="55">
                        <c:v>5.5</c:v>
                      </c:pt>
                      <c:pt idx="56">
                        <c:v>5.6</c:v>
                      </c:pt>
                      <c:pt idx="57">
                        <c:v>5.7</c:v>
                      </c:pt>
                      <c:pt idx="58">
                        <c:v>5.8</c:v>
                      </c:pt>
                      <c:pt idx="59">
                        <c:v>5.8999999999999995</c:v>
                      </c:pt>
                      <c:pt idx="60">
                        <c:v>6</c:v>
                      </c:pt>
                      <c:pt idx="61">
                        <c:v>6.1</c:v>
                      </c:pt>
                      <c:pt idx="62">
                        <c:v>6.2</c:v>
                      </c:pt>
                      <c:pt idx="63">
                        <c:v>6.3</c:v>
                      </c:pt>
                      <c:pt idx="64">
                        <c:v>6.3999999999999995</c:v>
                      </c:pt>
                      <c:pt idx="65">
                        <c:v>6.5</c:v>
                      </c:pt>
                      <c:pt idx="66">
                        <c:v>6.6</c:v>
                      </c:pt>
                      <c:pt idx="67">
                        <c:v>6.7</c:v>
                      </c:pt>
                      <c:pt idx="68">
                        <c:v>6.8</c:v>
                      </c:pt>
                      <c:pt idx="69">
                        <c:v>6.8999999999999995</c:v>
                      </c:pt>
                      <c:pt idx="70">
                        <c:v>7</c:v>
                      </c:pt>
                      <c:pt idx="71">
                        <c:v>7.1</c:v>
                      </c:pt>
                      <c:pt idx="72">
                        <c:v>7.2</c:v>
                      </c:pt>
                      <c:pt idx="73">
                        <c:v>7.3</c:v>
                      </c:pt>
                      <c:pt idx="74">
                        <c:v>7.3999999999999995</c:v>
                      </c:pt>
                      <c:pt idx="75">
                        <c:v>7.5</c:v>
                      </c:pt>
                      <c:pt idx="76">
                        <c:v>7.6</c:v>
                      </c:pt>
                      <c:pt idx="77">
                        <c:v>7.7</c:v>
                      </c:pt>
                      <c:pt idx="78">
                        <c:v>7.8</c:v>
                      </c:pt>
                      <c:pt idx="79">
                        <c:v>7.8999999999999995</c:v>
                      </c:pt>
                      <c:pt idx="80">
                        <c:v>8</c:v>
                      </c:pt>
                      <c:pt idx="81">
                        <c:v>8.1</c:v>
                      </c:pt>
                      <c:pt idx="82">
                        <c:v>8.1999999999999993</c:v>
                      </c:pt>
                      <c:pt idx="83">
                        <c:v>8.2999999999999989</c:v>
                      </c:pt>
                      <c:pt idx="84">
                        <c:v>8.4</c:v>
                      </c:pt>
                      <c:pt idx="85">
                        <c:v>8.5</c:v>
                      </c:pt>
                      <c:pt idx="86">
                        <c:v>8.6</c:v>
                      </c:pt>
                      <c:pt idx="87">
                        <c:v>8.6999999999999993</c:v>
                      </c:pt>
                      <c:pt idx="88">
                        <c:v>8.7999999999999989</c:v>
                      </c:pt>
                      <c:pt idx="89">
                        <c:v>8.9</c:v>
                      </c:pt>
                      <c:pt idx="90">
                        <c:v>9</c:v>
                      </c:pt>
                      <c:pt idx="91">
                        <c:v>9.1</c:v>
                      </c:pt>
                      <c:pt idx="92">
                        <c:v>9.1999999999999993</c:v>
                      </c:pt>
                      <c:pt idx="93">
                        <c:v>9.2999999999999989</c:v>
                      </c:pt>
                      <c:pt idx="94">
                        <c:v>9.4</c:v>
                      </c:pt>
                      <c:pt idx="95">
                        <c:v>9.5</c:v>
                      </c:pt>
                      <c:pt idx="96">
                        <c:v>9.6</c:v>
                      </c:pt>
                      <c:pt idx="97">
                        <c:v>9.6999999999999993</c:v>
                      </c:pt>
                      <c:pt idx="98">
                        <c:v>9.7999999999999989</c:v>
                      </c:pt>
                      <c:pt idx="99">
                        <c:v>9.9</c:v>
                      </c:pt>
                      <c:pt idx="100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CIRTest!$BA$15:$BA$115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1.0002081128786255</c:v>
                      </c:pt>
                      <c:pt idx="7">
                        <c:v>1.0004162690682212</c:v>
                      </c:pt>
                      <c:pt idx="8">
                        <c:v>1.0004162690682212</c:v>
                      </c:pt>
                      <c:pt idx="9">
                        <c:v>1.0004162690682212</c:v>
                      </c:pt>
                      <c:pt idx="10">
                        <c:v>1.0004162690682212</c:v>
                      </c:pt>
                      <c:pt idx="11">
                        <c:v>1.0004162690682212</c:v>
                      </c:pt>
                      <c:pt idx="12">
                        <c:v>1.0004162690682212</c:v>
                      </c:pt>
                      <c:pt idx="13">
                        <c:v>1.0004162690682212</c:v>
                      </c:pt>
                      <c:pt idx="14">
                        <c:v>1.0004162690682212</c:v>
                      </c:pt>
                      <c:pt idx="15">
                        <c:v>1.0004162690682212</c:v>
                      </c:pt>
                      <c:pt idx="16">
                        <c:v>1.0004162690682212</c:v>
                      </c:pt>
                      <c:pt idx="17">
                        <c:v>1.0004162690682212</c:v>
                      </c:pt>
                      <c:pt idx="18">
                        <c:v>1.0004162690682212</c:v>
                      </c:pt>
                      <c:pt idx="19">
                        <c:v>1.0004162690682212</c:v>
                      </c:pt>
                      <c:pt idx="20">
                        <c:v>1.0004162690682212</c:v>
                      </c:pt>
                      <c:pt idx="21">
                        <c:v>1.0004162690682212</c:v>
                      </c:pt>
                      <c:pt idx="22">
                        <c:v>1.0004162690682212</c:v>
                      </c:pt>
                      <c:pt idx="23">
                        <c:v>1.0004162690682212</c:v>
                      </c:pt>
                      <c:pt idx="24">
                        <c:v>1.0004162690682212</c:v>
                      </c:pt>
                      <c:pt idx="25">
                        <c:v>1.0004162690682212</c:v>
                      </c:pt>
                      <c:pt idx="26">
                        <c:v>1.0004162690682212</c:v>
                      </c:pt>
                      <c:pt idx="27">
                        <c:v>1.0004162690682212</c:v>
                      </c:pt>
                      <c:pt idx="28">
                        <c:v>1.0004162690682212</c:v>
                      </c:pt>
                      <c:pt idx="29">
                        <c:v>1.0004162690682212</c:v>
                      </c:pt>
                      <c:pt idx="30">
                        <c:v>1.0004162690682212</c:v>
                      </c:pt>
                      <c:pt idx="31">
                        <c:v>1.0004162690682212</c:v>
                      </c:pt>
                      <c:pt idx="32">
                        <c:v>1.0004162690682212</c:v>
                      </c:pt>
                      <c:pt idx="33">
                        <c:v>1.0004162690682212</c:v>
                      </c:pt>
                      <c:pt idx="34">
                        <c:v>1.0004162690682212</c:v>
                      </c:pt>
                      <c:pt idx="35">
                        <c:v>1.0004162690682212</c:v>
                      </c:pt>
                      <c:pt idx="36">
                        <c:v>1.0004162690682212</c:v>
                      </c:pt>
                      <c:pt idx="37">
                        <c:v>1.0004162690682212</c:v>
                      </c:pt>
                      <c:pt idx="38">
                        <c:v>1.0004162690682212</c:v>
                      </c:pt>
                      <c:pt idx="39">
                        <c:v>1.0004162690682212</c:v>
                      </c:pt>
                      <c:pt idx="40">
                        <c:v>1.0004162690682212</c:v>
                      </c:pt>
                      <c:pt idx="41">
                        <c:v>1.0004162690682212</c:v>
                      </c:pt>
                      <c:pt idx="42">
                        <c:v>1.0004162690682212</c:v>
                      </c:pt>
                      <c:pt idx="43">
                        <c:v>1.0004162690682212</c:v>
                      </c:pt>
                      <c:pt idx="44">
                        <c:v>1.0004162690682212</c:v>
                      </c:pt>
                      <c:pt idx="45">
                        <c:v>1.0004162690682212</c:v>
                      </c:pt>
                      <c:pt idx="46">
                        <c:v>1.0004162690682212</c:v>
                      </c:pt>
                      <c:pt idx="47">
                        <c:v>1.0004162690682212</c:v>
                      </c:pt>
                      <c:pt idx="48">
                        <c:v>1.0004162690682212</c:v>
                      </c:pt>
                      <c:pt idx="49">
                        <c:v>1.0004162690682212</c:v>
                      </c:pt>
                      <c:pt idx="50">
                        <c:v>1.0004162690682212</c:v>
                      </c:pt>
                      <c:pt idx="51">
                        <c:v>1.0004162690682212</c:v>
                      </c:pt>
                      <c:pt idx="52">
                        <c:v>1.0004162690682212</c:v>
                      </c:pt>
                      <c:pt idx="53">
                        <c:v>1.0004162690682212</c:v>
                      </c:pt>
                      <c:pt idx="54">
                        <c:v>1.0004162690682212</c:v>
                      </c:pt>
                      <c:pt idx="55">
                        <c:v>1.0004162690682212</c:v>
                      </c:pt>
                      <c:pt idx="56">
                        <c:v>1.0004162690682212</c:v>
                      </c:pt>
                      <c:pt idx="57">
                        <c:v>1.0004162690682212</c:v>
                      </c:pt>
                      <c:pt idx="58">
                        <c:v>1.0004162690682212</c:v>
                      </c:pt>
                      <c:pt idx="59">
                        <c:v>1.0004162690682212</c:v>
                      </c:pt>
                      <c:pt idx="60">
                        <c:v>1.0004162690682212</c:v>
                      </c:pt>
                      <c:pt idx="61">
                        <c:v>1.0004162690682212</c:v>
                      </c:pt>
                      <c:pt idx="62">
                        <c:v>1.0004162690682212</c:v>
                      </c:pt>
                      <c:pt idx="63">
                        <c:v>1.0004162690682212</c:v>
                      </c:pt>
                      <c:pt idx="64">
                        <c:v>1.0004162690682212</c:v>
                      </c:pt>
                      <c:pt idx="65">
                        <c:v>1.0004162690682212</c:v>
                      </c:pt>
                      <c:pt idx="66">
                        <c:v>1.0004162690682212</c:v>
                      </c:pt>
                      <c:pt idx="67">
                        <c:v>1.0004162690682212</c:v>
                      </c:pt>
                      <c:pt idx="68">
                        <c:v>1.0004162690682212</c:v>
                      </c:pt>
                      <c:pt idx="69">
                        <c:v>1.0004162690682212</c:v>
                      </c:pt>
                      <c:pt idx="70">
                        <c:v>1.0004162690682212</c:v>
                      </c:pt>
                      <c:pt idx="71">
                        <c:v>1.0004162690682212</c:v>
                      </c:pt>
                      <c:pt idx="72">
                        <c:v>1.0004162690682212</c:v>
                      </c:pt>
                      <c:pt idx="73">
                        <c:v>1.0004162690682212</c:v>
                      </c:pt>
                      <c:pt idx="74">
                        <c:v>1.0004162690682212</c:v>
                      </c:pt>
                      <c:pt idx="75">
                        <c:v>1.0004162690682212</c:v>
                      </c:pt>
                      <c:pt idx="76">
                        <c:v>1.0004162690682212</c:v>
                      </c:pt>
                      <c:pt idx="77">
                        <c:v>1.0004162690682212</c:v>
                      </c:pt>
                      <c:pt idx="78">
                        <c:v>1.0004162690682212</c:v>
                      </c:pt>
                      <c:pt idx="79">
                        <c:v>1.0004162690682212</c:v>
                      </c:pt>
                      <c:pt idx="80">
                        <c:v>1.0004162690682212</c:v>
                      </c:pt>
                      <c:pt idx="81">
                        <c:v>1.0004162690682212</c:v>
                      </c:pt>
                      <c:pt idx="82">
                        <c:v>1.0004162690682212</c:v>
                      </c:pt>
                      <c:pt idx="83">
                        <c:v>1.0004162690682212</c:v>
                      </c:pt>
                      <c:pt idx="84">
                        <c:v>1.0004162690682212</c:v>
                      </c:pt>
                      <c:pt idx="85">
                        <c:v>1.0004162690682212</c:v>
                      </c:pt>
                      <c:pt idx="86">
                        <c:v>1.0004162690682212</c:v>
                      </c:pt>
                      <c:pt idx="87">
                        <c:v>1.0004162690682212</c:v>
                      </c:pt>
                      <c:pt idx="88">
                        <c:v>1.0004162690682212</c:v>
                      </c:pt>
                      <c:pt idx="89">
                        <c:v>1.0004162690682212</c:v>
                      </c:pt>
                      <c:pt idx="90">
                        <c:v>1.0004162690682212</c:v>
                      </c:pt>
                      <c:pt idx="91">
                        <c:v>1.0004162690682212</c:v>
                      </c:pt>
                      <c:pt idx="92">
                        <c:v>1.0004162690682212</c:v>
                      </c:pt>
                      <c:pt idx="93">
                        <c:v>1.0004162690682212</c:v>
                      </c:pt>
                      <c:pt idx="94">
                        <c:v>1.0004162690682212</c:v>
                      </c:pt>
                      <c:pt idx="95">
                        <c:v>1.0004162690682212</c:v>
                      </c:pt>
                      <c:pt idx="96">
                        <c:v>1.0004162690682212</c:v>
                      </c:pt>
                      <c:pt idx="97">
                        <c:v>1.0004162690682212</c:v>
                      </c:pt>
                      <c:pt idx="98">
                        <c:v>1.0004162690682212</c:v>
                      </c:pt>
                      <c:pt idx="99">
                        <c:v>1.0004162690682212</c:v>
                      </c:pt>
                      <c:pt idx="100">
                        <c:v>1.0004162690682212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307-451F-9D1F-613F21D1539F}"/>
                  </c:ext>
                </c:extLst>
              </c15:ser>
            </c15:filteredScatterSeries>
          </c:ext>
        </c:extLst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194724214496"/>
          <c:y val="6.2915903921251987E-2"/>
          <c:w val="0.14258164672729071"/>
          <c:h val="0.83179908493732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49"/>
</file>

<file path=xl/ctrlProps/ctrlProp2.xml><?xml version="1.0" encoding="utf-8"?>
<formControlPr xmlns="http://schemas.microsoft.com/office/spreadsheetml/2009/9/main" objectType="Spin" dx="22" fmlaLink="$U$51" max="30000" page="10" val="186"/>
</file>

<file path=xl/ctrlProps/ctrlProp3.xml><?xml version="1.0" encoding="utf-8"?>
<formControlPr xmlns="http://schemas.microsoft.com/office/spreadsheetml/2009/9/main" objectType="Spin" dx="26" fmlaLink="$G$8" max="30000" page="10" val="8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5</xdr:row>
      <xdr:rowOff>54429</xdr:rowOff>
    </xdr:from>
    <xdr:to>
      <xdr:col>5</xdr:col>
      <xdr:colOff>2743199</xdr:colOff>
      <xdr:row>24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26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showGridLines="0" tabSelected="1" topLeftCell="A22" zoomScale="55" zoomScaleNormal="55" workbookViewId="0">
      <pane xSplit="9" topLeftCell="J1" activePane="topRight" state="frozen"/>
      <selection pane="topRight" activeCell="F66" sqref="F66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7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31.88671875" customWidth="1"/>
    <col min="41" max="42" width="13.88671875" customWidth="1"/>
    <col min="43" max="43" width="29.21875" customWidth="1"/>
    <col min="44" max="45" width="13.88671875" customWidth="1"/>
    <col min="46" max="46" width="41.88671875" customWidth="1"/>
    <col min="49" max="49" width="24.33203125" customWidth="1"/>
    <col min="50" max="50" width="18.21875" customWidth="1"/>
    <col min="52" max="52" width="42.6640625" customWidth="1"/>
    <col min="53" max="53" width="18.5546875" customWidth="1"/>
    <col min="54" max="54" width="9" customWidth="1"/>
  </cols>
  <sheetData>
    <row r="1" spans="2:66" x14ac:dyDescent="0.3">
      <c r="Y1" s="9"/>
    </row>
    <row r="2" spans="2:66" ht="23.4" x14ac:dyDescent="0.45">
      <c r="B2" s="61" t="s">
        <v>60</v>
      </c>
    </row>
    <row r="3" spans="2:66" ht="23.4" x14ac:dyDescent="0.45">
      <c r="C3" s="61"/>
    </row>
    <row r="4" spans="2:66" ht="21" x14ac:dyDescent="0.4">
      <c r="B4" s="94" t="s">
        <v>54</v>
      </c>
      <c r="I4" s="18"/>
      <c r="K4" s="69" t="s">
        <v>61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3"/>
      <c r="C6" s="64"/>
      <c r="D6" s="64"/>
      <c r="E6" s="64"/>
      <c r="F6" s="64"/>
      <c r="G6" s="64"/>
      <c r="H6" s="65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70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23"/>
    </row>
    <row r="7" spans="2:66" ht="25.8" x14ac:dyDescent="0.5">
      <c r="B7" s="50"/>
      <c r="C7" s="18"/>
      <c r="D7" s="18"/>
      <c r="E7" s="18"/>
      <c r="F7" s="18"/>
      <c r="G7" s="71" t="s">
        <v>59</v>
      </c>
      <c r="H7" s="66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8" t="s">
        <v>42</v>
      </c>
      <c r="U7" s="18"/>
      <c r="V7" s="18"/>
      <c r="W7" s="18"/>
      <c r="X7" s="18"/>
      <c r="Y7" s="19"/>
      <c r="AD7" s="24"/>
      <c r="AE7" s="33" t="s">
        <v>58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9"/>
    </row>
    <row r="8" spans="2:66" x14ac:dyDescent="0.3">
      <c r="B8" s="50"/>
      <c r="C8" s="18"/>
      <c r="D8" s="18"/>
      <c r="E8" s="18"/>
      <c r="F8" s="18"/>
      <c r="G8" s="51">
        <v>82</v>
      </c>
      <c r="H8" s="66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9"/>
    </row>
    <row r="9" spans="2:66" ht="14.7" customHeight="1" x14ac:dyDescent="0.3">
      <c r="B9" s="50"/>
      <c r="C9" s="18"/>
      <c r="D9" s="18"/>
      <c r="E9" s="18"/>
      <c r="F9" s="18"/>
      <c r="G9" s="72"/>
      <c r="H9" s="66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2" t="s">
        <v>28</v>
      </c>
      <c r="U9" s="18"/>
      <c r="V9" s="100"/>
      <c r="W9" s="42" t="s">
        <v>34</v>
      </c>
      <c r="X9" s="18"/>
      <c r="Y9" s="19"/>
      <c r="AD9" s="24"/>
      <c r="AE9" s="90" t="s">
        <v>15</v>
      </c>
      <c r="AF9" s="18"/>
      <c r="AG9" s="18"/>
      <c r="AH9" s="90" t="s">
        <v>55</v>
      </c>
      <c r="AI9" s="18"/>
      <c r="AJ9" s="18"/>
      <c r="AK9" s="90" t="s">
        <v>56</v>
      </c>
      <c r="AL9" s="18"/>
      <c r="AM9" s="18"/>
      <c r="AN9" s="39" t="s">
        <v>57</v>
      </c>
      <c r="AO9" s="18"/>
      <c r="AP9" s="18"/>
      <c r="AQ9" s="39" t="s">
        <v>59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9"/>
    </row>
    <row r="10" spans="2:66" x14ac:dyDescent="0.3">
      <c r="B10" s="50"/>
      <c r="C10" s="18"/>
      <c r="D10" s="18"/>
      <c r="E10" s="18"/>
      <c r="F10" s="18"/>
      <c r="G10" s="18"/>
      <c r="H10" s="66"/>
      <c r="K10" s="17"/>
      <c r="L10" s="74" t="str">
        <f>[2]!obMake("td.initialTime", "double",M10)</f>
        <v>td.initialTime 
[18980]</v>
      </c>
      <c r="M10" s="91">
        <v>0</v>
      </c>
      <c r="N10" s="18"/>
      <c r="O10" s="74" t="str">
        <f>L15</f>
        <v>timeDiscretization 
[19006]</v>
      </c>
      <c r="P10" s="74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4" t="str">
        <f>[2]!obCall("timeDiscretizationFromNPVAndDefault", T54, "getTimeDiscretization")</f>
        <v>timeDiscretizationFromNPVAndDefault 
[21077]</v>
      </c>
      <c r="AF10" s="18"/>
      <c r="AG10" s="18"/>
      <c r="AH10" s="74" t="str">
        <f>[2]!obCall("productProcessForPlottingAndPricing", T54, "getProductProcess")</f>
        <v>productProcessForPlottingAndPricing 
[20355]</v>
      </c>
      <c r="AI10" s="18"/>
      <c r="AJ10" s="18"/>
      <c r="AK10" s="74" t="str">
        <f>[2]!obCall("underlyingModelForPlotting", AH10, "getUnderlyingModel")</f>
        <v>underlyingModelForPlotting 
[20394]</v>
      </c>
      <c r="AL10" s="18"/>
      <c r="AM10" s="18"/>
      <c r="AN10" s="48" t="str">
        <f>[2]!obCall("valueOfUnderlyingModelFromNPVAndDefault", AH10, "getUnderlying",  [2]!obMake("", "int", 0), [2]!obMake("","int", 0))</f>
        <v>valueOfUnderlyingModelFromNPVAndDefault 
[21299]</v>
      </c>
      <c r="AO10" s="18"/>
      <c r="AP10" s="18"/>
      <c r="AQ10" s="74" t="str">
        <f>[2]!obMake("pathIndexForPlot", "int", G8)</f>
        <v>pathIndexForPlot 
[34438]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9"/>
      <c r="BL10" s="10"/>
      <c r="BM10" s="10"/>
      <c r="BN10" s="10"/>
    </row>
    <row r="11" spans="2:66" x14ac:dyDescent="0.3">
      <c r="B11" s="50"/>
      <c r="C11" s="18"/>
      <c r="D11" s="18"/>
      <c r="E11" s="18"/>
      <c r="F11" s="18"/>
      <c r="G11" s="18"/>
      <c r="H11" s="66"/>
      <c r="K11" s="17"/>
      <c r="L11" s="74" t="str">
        <f>[2]!obMake("td.numberOfTimeSteps", "int",M11)</f>
        <v>td.numberOfTimeSteps 
[18992]</v>
      </c>
      <c r="M11" s="91">
        <v>100</v>
      </c>
      <c r="N11" s="18"/>
      <c r="O11" s="74" t="str">
        <f>[2]!obMake("numberOfFactors", "int", P11)</f>
        <v>numberOfFactors 
[18990]</v>
      </c>
      <c r="P11" s="51">
        <v>2</v>
      </c>
      <c r="Q11" s="19"/>
      <c r="R11" s="18"/>
      <c r="S11" s="17"/>
      <c r="T11" s="43" t="s">
        <v>36</v>
      </c>
      <c r="U11" s="41"/>
      <c r="V11" s="18"/>
      <c r="W11" s="40" t="s">
        <v>36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9"/>
      <c r="BL11" s="10"/>
      <c r="BM11" s="10"/>
      <c r="BN11" s="10"/>
    </row>
    <row r="12" spans="2:66" x14ac:dyDescent="0.3">
      <c r="B12" s="50"/>
      <c r="C12" s="18"/>
      <c r="D12" s="18"/>
      <c r="E12" s="18"/>
      <c r="F12" s="18"/>
      <c r="G12" s="18"/>
      <c r="H12" s="66"/>
      <c r="K12" s="17"/>
      <c r="L12" s="74" t="str">
        <f>[2]!obMake("td.deltaT","double",M12)</f>
        <v>td.deltaT 
[18983]</v>
      </c>
      <c r="M12" s="91">
        <v>0.1</v>
      </c>
      <c r="N12" s="18"/>
      <c r="O12" s="74" t="str">
        <f>[2]!obMake("numberOfPaths", "int",P12)</f>
        <v>numberOfPaths 
[18981]</v>
      </c>
      <c r="P12" s="51">
        <v>10000</v>
      </c>
      <c r="Q12" s="19"/>
      <c r="R12" s="18"/>
      <c r="S12" s="17"/>
      <c r="T12" s="44" t="str">
        <f>[2]!obMake("interCorrelations", "double[][]",U12:U13)</f>
        <v>interCorrelations 
[19005]</v>
      </c>
      <c r="U12" s="86">
        <f>0.9</f>
        <v>0.9</v>
      </c>
      <c r="V12" s="18"/>
      <c r="W12" s="37" t="str">
        <f>[2]!obMake("shirtParameter", "double", X12)</f>
        <v>shirtParameter 
[18995]</v>
      </c>
      <c r="X12" s="51">
        <v>0.03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9"/>
      <c r="BL12" s="10"/>
      <c r="BM12" s="10"/>
      <c r="BN12" s="10"/>
    </row>
    <row r="13" spans="2:66" x14ac:dyDescent="0.3">
      <c r="B13" s="50"/>
      <c r="C13" s="18"/>
      <c r="D13" s="18"/>
      <c r="E13" s="18"/>
      <c r="F13" s="18"/>
      <c r="G13" s="18"/>
      <c r="H13" s="66"/>
      <c r="K13" s="17"/>
      <c r="L13" s="18"/>
      <c r="M13" s="18"/>
      <c r="N13" s="18"/>
      <c r="O13" s="74" t="str">
        <f>[2]!obMake("seed1","int",P13 )</f>
        <v>seed1 
[18979]</v>
      </c>
      <c r="P13" s="51">
        <v>3149</v>
      </c>
      <c r="Q13" s="19"/>
      <c r="R13" s="18"/>
      <c r="S13" s="17"/>
      <c r="T13" s="45"/>
      <c r="U13" s="86">
        <v>0</v>
      </c>
      <c r="V13" s="18"/>
      <c r="W13" s="18"/>
      <c r="X13" s="18"/>
      <c r="Y13" s="19"/>
      <c r="AD13" s="24"/>
      <c r="AE13" s="88" t="s">
        <v>19</v>
      </c>
      <c r="AF13" s="39" t="s">
        <v>21</v>
      </c>
      <c r="AG13" s="13"/>
      <c r="AH13" s="90" t="s">
        <v>24</v>
      </c>
      <c r="AI13" s="39"/>
      <c r="AJ13" s="18"/>
      <c r="AK13" s="90" t="s">
        <v>23</v>
      </c>
      <c r="AL13" s="39"/>
      <c r="AM13" s="18"/>
      <c r="AN13" s="90" t="s">
        <v>25</v>
      </c>
      <c r="AO13" s="39"/>
      <c r="AP13" s="18"/>
      <c r="AQ13" s="90" t="s">
        <v>62</v>
      </c>
      <c r="AR13" s="39"/>
      <c r="AS13" s="18"/>
      <c r="AT13" s="90" t="s">
        <v>63</v>
      </c>
      <c r="AU13" s="39"/>
      <c r="AV13" s="18"/>
      <c r="AW13" s="90" t="s">
        <v>64</v>
      </c>
      <c r="AX13" s="39"/>
      <c r="AY13" s="18"/>
      <c r="AZ13" s="90" t="s">
        <v>65</v>
      </c>
      <c r="BA13" s="39"/>
      <c r="BB13" s="19"/>
      <c r="BL13" s="10"/>
      <c r="BM13" s="10"/>
      <c r="BN13" s="10"/>
    </row>
    <row r="14" spans="2:66" x14ac:dyDescent="0.3">
      <c r="B14" s="50"/>
      <c r="C14" s="18"/>
      <c r="D14" s="18"/>
      <c r="E14" s="18"/>
      <c r="F14" s="18"/>
      <c r="G14" s="18"/>
      <c r="H14" s="66"/>
      <c r="K14" s="17"/>
      <c r="L14" s="49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4"/>
      <c r="AF14" s="74"/>
      <c r="AG14" s="13"/>
      <c r="AH14" s="74"/>
      <c r="AI14" s="74"/>
      <c r="AJ14" s="18"/>
      <c r="AK14" s="74"/>
      <c r="AL14" s="74"/>
      <c r="AM14" s="18"/>
      <c r="AN14" s="74"/>
      <c r="AO14" s="74"/>
      <c r="AP14" s="18"/>
      <c r="AQ14" s="74"/>
      <c r="AR14" s="74"/>
      <c r="AS14" s="18"/>
      <c r="AT14" s="74"/>
      <c r="AU14" s="74"/>
      <c r="AV14" s="18"/>
      <c r="AW14" s="74"/>
      <c r="AX14" s="74"/>
      <c r="AY14" s="18"/>
      <c r="AZ14" s="74"/>
      <c r="BA14" s="74"/>
      <c r="BB14" s="19"/>
      <c r="BL14" s="10"/>
      <c r="BM14" s="10"/>
      <c r="BN14" s="10"/>
    </row>
    <row r="15" spans="2:66" x14ac:dyDescent="0.3">
      <c r="B15" s="50"/>
      <c r="C15" s="18"/>
      <c r="D15" s="18"/>
      <c r="E15" s="18"/>
      <c r="F15" s="18"/>
      <c r="G15" s="18"/>
      <c r="H15" s="66"/>
      <c r="K15" s="17"/>
      <c r="L15" s="74" t="str">
        <f>[2]!obMake("timeDiscretization", obLibs&amp;"net.finmath.time.TimeDiscretization",L10:L12)</f>
        <v>timeDiscretization 
[19006]</v>
      </c>
      <c r="M15" s="18"/>
      <c r="N15" s="18"/>
      <c r="O15" s="49" t="s">
        <v>17</v>
      </c>
      <c r="P15" s="18"/>
      <c r="Q15" s="19"/>
      <c r="R15" s="18"/>
      <c r="S15" s="17"/>
      <c r="T15" s="49" t="s">
        <v>17</v>
      </c>
      <c r="U15" s="18"/>
      <c r="V15" s="18"/>
      <c r="W15" s="49" t="s">
        <v>17</v>
      </c>
      <c r="X15" s="18"/>
      <c r="Y15" s="19"/>
      <c r="AD15" s="24"/>
      <c r="AE15" s="89">
        <v>0</v>
      </c>
      <c r="AF15" s="89">
        <f>[2]!obGet([2]!obCall("",$AE$10, "getTime",[2]!obMake("", "int", AE15)))</f>
        <v>0</v>
      </c>
      <c r="AG15" s="60"/>
      <c r="AH15" s="89" t="str">
        <f>[2]!obCall("underlyingModelFromNPVAndDefault"&amp;AE15, $AH$10, "getUnderlying",  [2]!obMake("", "int", AE15), [2]!obMake("","int", 0))</f>
        <v>underlyingModelFromNPVAndDefault0 
[21466]</v>
      </c>
      <c r="AI15" s="89">
        <f>[2]!obGet([2]!obCall("",AH15,"get", $AQ$10))</f>
        <v>0</v>
      </c>
      <c r="AJ15" s="52"/>
      <c r="AK15" s="89" t="str">
        <f>[2]!obCall("zcbondFairPrice"&amp;AE15, $AK$10, "getZeroCouponBond", [2]!obMake("", "double",AF15), [2]!obMake("", "double", $AF$115))</f>
        <v>zcbondFairPrice0 
[22182]</v>
      </c>
      <c r="AL15" s="89">
        <f>[2]!obGet([2]!obCall("", AK15, "get",$AQ$10))</f>
        <v>0.83862860294620323</v>
      </c>
      <c r="AM15" s="52"/>
      <c r="AN15" s="89" t="str">
        <f>[2]!obCall("couponBondPrice"&amp;AE15,  $AH$10,"getFairValue", [2]!obMake("","int",AE15) )</f>
        <v>couponBondPrice0 
[21767]</v>
      </c>
      <c r="AO15" s="89">
        <f>[2]!obGet([2]!obCall("",  AN15,"get", $AQ$10))</f>
        <v>1.7503014266783818</v>
      </c>
      <c r="AP15" s="52"/>
      <c r="AQ15" s="89" t="str">
        <f>[2]!obCall("intensityCorrelation"&amp;AE15, $T$54, "getIntensity", [2]!obMake("", "int", AE15))</f>
        <v>intensityCorrelation0 
[20553]</v>
      </c>
      <c r="AR15" s="89">
        <f>[2]!obGet([2]!obCall("", AQ15, "get",$AQ$10))</f>
        <v>5.0000000000000001E-3</v>
      </c>
      <c r="AS15" s="52"/>
      <c r="AT15" s="89" t="str">
        <f>[2]!obCall("expOfIntegratedIntensityCorrelation"&amp;AE15, $T$54, "getExpOfIntegratedIntensity", [2]!obMake("", "int", AE15))</f>
        <v>expOfIntegratedIntensityCorrelation0 
[21244]</v>
      </c>
      <c r="AU15" s="89">
        <f>[2]!obGet([2]!obCall("", AT15, "get",$AQ$10))</f>
        <v>1</v>
      </c>
      <c r="AV15" s="18"/>
      <c r="AW15" s="89" t="str">
        <f>[2]!obCall("intensityLando"&amp;AE15, $W$53, "getIntensity", [2]!obMake("", "int", AE15))</f>
        <v>intensityLando0 
[29728]</v>
      </c>
      <c r="AX15" s="89">
        <f>[2]!obGet([2]!obCall("", AW15, "get",$AQ$10))</f>
        <v>0</v>
      </c>
      <c r="AY15" s="52"/>
      <c r="AZ15" s="89" t="str">
        <f>[2]!obCall("expOfIntegratedIntensityLando"&amp;AE15, $W$53, "getExpOfIntegratedIntensity", [2]!obMake("", "int", AE15))</f>
        <v>expOfIntegratedIntensityLando0 
[29882]</v>
      </c>
      <c r="BA15" s="89">
        <f>[2]!obGet([2]!obCall("", AZ15, "get",$AQ$10))</f>
        <v>1</v>
      </c>
      <c r="BB15" s="19"/>
      <c r="BL15" s="10"/>
      <c r="BM15" s="10"/>
      <c r="BN15" s="10"/>
    </row>
    <row r="16" spans="2:66" x14ac:dyDescent="0.3">
      <c r="B16" s="50"/>
      <c r="C16" s="18"/>
      <c r="D16" s="18"/>
      <c r="E16" s="18"/>
      <c r="F16" s="18"/>
      <c r="G16" s="18"/>
      <c r="H16" s="66"/>
      <c r="K16" s="17"/>
      <c r="L16" s="18"/>
      <c r="M16" s="18"/>
      <c r="N16" s="18"/>
      <c r="O16" s="74" t="str">
        <f>[2]!obMake("brownianMotion", obLibs&amp;"net.finmath.montecarlo.BrownianMotion",O10:O13)</f>
        <v>brownianMotion 
[19013]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[19007]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[29563]</v>
      </c>
      <c r="X16" s="18"/>
      <c r="Y16" s="19"/>
      <c r="AD16" s="17"/>
      <c r="AE16" s="89">
        <v>1</v>
      </c>
      <c r="AF16" s="89">
        <f>[2]!obGet([2]!obCall("",$AE$10, "getTime",[2]!obMake("", "int", AE16)))</f>
        <v>9.9999999999999992E-2</v>
      </c>
      <c r="AG16" s="52"/>
      <c r="AH16" s="89" t="str">
        <f>[2]!obCall("underlyingModelFromNPVAndDefault"&amp;AE16, $AH$10, "getUnderlying",  [2]!obMake("", "int", AE16), [2]!obMake("","int", 0))</f>
        <v>underlyingModelFromNPVAndDefault1 
[21591]</v>
      </c>
      <c r="AI16" s="89">
        <f>[2]!obGet([2]!obCall("",AH16,"get", $AQ$10))</f>
        <v>5.2870151111767127E-3</v>
      </c>
      <c r="AJ16" s="87"/>
      <c r="AK16" s="89" t="str">
        <f>[2]!obCall("zcbondFairPrice"&amp;AE16, $AK$10, "getZeroCouponBond", [2]!obMake("", "double",AF16), [2]!obMake("", "double", $AF$115))</f>
        <v>zcbondFairPrice1 
[22450]</v>
      </c>
      <c r="AL16" s="89">
        <f>[2]!obGet([2]!obCall("", AK16, "get",$AQ$10))</f>
        <v>0.80409444954800657</v>
      </c>
      <c r="AM16" s="52"/>
      <c r="AN16" s="89" t="str">
        <f>[2]!obCall("couponBondPrice"&amp;AE16,  $AH$10,"getFairValue", [2]!obMake("","int",AE16) )</f>
        <v>couponBondPrice1 
[21825]</v>
      </c>
      <c r="AO16" s="89">
        <f>[2]!obGet([2]!obCall("",  AN16,"get", $AQ$10))</f>
        <v>1.6953433335910568</v>
      </c>
      <c r="AP16" s="52"/>
      <c r="AQ16" s="89" t="str">
        <f>[2]!obCall("intensityCorrelation"&amp;AE16, $T$54, "getIntensity", [2]!obMake("", "int", AE16))</f>
        <v>intensityCorrelation1 
[21113]</v>
      </c>
      <c r="AR16" s="89">
        <f>[2]!obGet([2]!obCall("", AQ16, "get",$AQ$10))</f>
        <v>5.1784690419361184E-3</v>
      </c>
      <c r="AS16" s="52"/>
      <c r="AT16" s="89" t="str">
        <f>[2]!obCall("expOfIntegratedIntensityCorrelation"&amp;AE16, $T$54, "getExpOfIntegratedIntensity", [2]!obMake("", "int", AE16))</f>
        <v>expOfIntegratedIntensityCorrelation1 
[21057]</v>
      </c>
      <c r="AU16" s="89">
        <f>[2]!obGet([2]!obCall("", AT16, "get",$AQ$10))</f>
        <v>1.0005090529756084</v>
      </c>
      <c r="AV16" s="18"/>
      <c r="AW16" s="89" t="str">
        <f>[2]!obCall("intensityLando"&amp;AE16, $W$53, "getIntensity", [2]!obMake("", "int", AE16))</f>
        <v>intensityLando1 
[29960]</v>
      </c>
      <c r="AX16" s="89">
        <f>[2]!obGet([2]!obCall("", AW16, "get",$AQ$10))</f>
        <v>0</v>
      </c>
      <c r="AY16" s="52"/>
      <c r="AZ16" s="89" t="str">
        <f>[2]!obCall("expOfIntegratedIntensityLando"&amp;AE16, $W$53, "getExpOfIntegratedIntensity", [2]!obMake("", "int", AE16))</f>
        <v>expOfIntegratedIntensityLando1 
[29910]</v>
      </c>
      <c r="BA16" s="89">
        <f>[2]!obGet([2]!obCall("", AZ16, "get",$AQ$10))</f>
        <v>1</v>
      </c>
      <c r="BB16" s="19"/>
    </row>
    <row r="17" spans="2:72" x14ac:dyDescent="0.3">
      <c r="B17" s="50"/>
      <c r="C17" s="18"/>
      <c r="D17" s="18"/>
      <c r="E17" s="18"/>
      <c r="F17" s="18"/>
      <c r="G17" s="18"/>
      <c r="H17" s="66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9">
        <v>2</v>
      </c>
      <c r="AF17" s="89">
        <f>[2]!obGet([2]!obCall("",$AE$10, "getTime",[2]!obMake("", "int", AE17)))</f>
        <v>0.19999999999999998</v>
      </c>
      <c r="AG17" s="52"/>
      <c r="AH17" s="89" t="str">
        <f>[2]!obCall("underlyingModelFromNPVAndDefault"&amp;AE17, $AH$10, "getUnderlying",  [2]!obMake("", "int", AE17), [2]!obMake("","int", 0))</f>
        <v>underlyingModelFromNPVAndDefault2 
[21832]</v>
      </c>
      <c r="AI17" s="89">
        <f>[2]!obGet([2]!obCall("",AH17,"get", $AQ$10))</f>
        <v>7.8557232327935277E-3</v>
      </c>
      <c r="AJ17" s="52"/>
      <c r="AK17" s="89" t="str">
        <f>[2]!obCall("zcbondFairPrice"&amp;AE17, $AK$10, "getZeroCouponBond", [2]!obMake("", "double",AF17), [2]!obMake("", "double", $AF$115))</f>
        <v>zcbondFairPrice2 
[22480]</v>
      </c>
      <c r="AL17" s="89">
        <f>[2]!obGet([2]!obCall("", AK17, "get",$AQ$10))</f>
        <v>0.78793174029353086</v>
      </c>
      <c r="AM17" s="52"/>
      <c r="AN17" s="89" t="str">
        <f>[2]!obCall("couponBondPrice"&amp;AE17,  $AH$10,"getFairValue", [2]!obMake("","int",AE17) )</f>
        <v>couponBondPrice2 
[21526]</v>
      </c>
      <c r="AO17" s="89">
        <f>[2]!obGet([2]!obCall("",  AN17,"get", $AQ$10))</f>
        <v>1.6704378684844108</v>
      </c>
      <c r="AP17" s="52"/>
      <c r="AQ17" s="89" t="str">
        <f>[2]!obCall("intensityCorrelation"&amp;AE17, $T$54, "getIntensity", [2]!obMake("", "int", AE17))</f>
        <v>intensityCorrelation2 
[20217]</v>
      </c>
      <c r="AR17" s="89">
        <f>[2]!obGet([2]!obCall("", AQ17, "get",$AQ$10))</f>
        <v>5.241659752231057E-3</v>
      </c>
      <c r="AS17" s="52"/>
      <c r="AT17" s="89" t="str">
        <f>[2]!obCall("expOfIntegratedIntensityCorrelation"&amp;AE17, $T$54, "getExpOfIntegratedIntensity", [2]!obMake("", "int", AE17))</f>
        <v>expOfIntegratedIntensityCorrelation2 
[20367]</v>
      </c>
      <c r="AU17" s="89">
        <f>[2]!obGet([2]!obCall("", AT17, "get",$AQ$10))</f>
        <v>1.0010304604517271</v>
      </c>
      <c r="AV17" s="18"/>
      <c r="AW17" s="89" t="str">
        <f>[2]!obCall("intensityLando"&amp;AE17, $W$53, "getIntensity", [2]!obMake("", "int", AE17))</f>
        <v>intensityLando2 
[29810]</v>
      </c>
      <c r="AX17" s="89">
        <f>[2]!obGet([2]!obCall("", AW17, "get",$AQ$10))</f>
        <v>0</v>
      </c>
      <c r="AY17" s="52"/>
      <c r="AZ17" s="89" t="str">
        <f>[2]!obCall("expOfIntegratedIntensityLando"&amp;AE17, $W$53, "getExpOfIntegratedIntensity", [2]!obMake("", "int", AE17))</f>
        <v>expOfIntegratedIntensityLando2 
[29706]</v>
      </c>
      <c r="BA17" s="89">
        <f>[2]!obGet([2]!obCall("", AZ17, "get",$AQ$10))</f>
        <v>1</v>
      </c>
      <c r="BB17" s="19"/>
    </row>
    <row r="18" spans="2:72" ht="21.6" thickBot="1" x14ac:dyDescent="0.45">
      <c r="B18" s="50"/>
      <c r="C18" s="18"/>
      <c r="D18" s="18"/>
      <c r="E18" s="18"/>
      <c r="F18" s="18"/>
      <c r="G18" s="18"/>
      <c r="H18" s="66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9">
        <v>3</v>
      </c>
      <c r="AF18" s="89">
        <f>[2]!obGet([2]!obCall("",$AE$10, "getTime",[2]!obMake("", "int", AE18)))</f>
        <v>0.3</v>
      </c>
      <c r="AG18" s="52"/>
      <c r="AH18" s="89" t="str">
        <f>[2]!obCall("underlyingModelFromNPVAndDefault"&amp;AE18, $AH$10, "getUnderlying",  [2]!obMake("", "int", AE18), [2]!obMake("","int", 0))</f>
        <v>underlyingModelFromNPVAndDefault3 
[21876]</v>
      </c>
      <c r="AI18" s="89">
        <f>[2]!obGet([2]!obCall("",AH18,"get", $AQ$10))</f>
        <v>1.4011635858683955E-2</v>
      </c>
      <c r="AJ18" s="52"/>
      <c r="AK18" s="89" t="str">
        <f>[2]!obCall("zcbondFairPrice"&amp;AE18, $AK$10, "getZeroCouponBond", [2]!obMake("", "double",AF18), [2]!obMake("", "double", $AF$115))</f>
        <v>zcbondFairPrice3 
[22051]</v>
      </c>
      <c r="AL18" s="89">
        <f>[2]!obGet([2]!obCall("", AK18, "get",$AQ$10))</f>
        <v>0.75136563095854358</v>
      </c>
      <c r="AM18" s="52"/>
      <c r="AN18" s="89" t="str">
        <f>[2]!obCall("couponBondPrice"&amp;AE18,  $AH$10,"getFairValue", [2]!obMake("","int",AE18) )</f>
        <v>couponBondPrice3 
[20415]</v>
      </c>
      <c r="AO18" s="89">
        <f>[2]!obGet([2]!obCall("",  AN18,"get", $AQ$10))</f>
        <v>1.6124294614865833</v>
      </c>
      <c r="AP18" s="52"/>
      <c r="AQ18" s="89" t="str">
        <f>[2]!obCall("intensityCorrelation"&amp;AE18, $T$54, "getIntensity", [2]!obMake("", "int", AE18))</f>
        <v>intensityCorrelation3 
[21185]</v>
      </c>
      <c r="AR18" s="89">
        <f>[2]!obGet([2]!obCall("", AQ18, "get",$AQ$10))</f>
        <v>5.4843326741644089E-3</v>
      </c>
      <c r="AS18" s="52"/>
      <c r="AT18" s="89" t="str">
        <f>[2]!obCall("expOfIntegratedIntensityCorrelation"&amp;AE18, $T$54, "getExpOfIntegratedIntensity", [2]!obMake("", "int", AE18))</f>
        <v>expOfIntegratedIntensityCorrelation3 
[20707]</v>
      </c>
      <c r="AU18" s="89">
        <f>[2]!obGet([2]!obCall("", AT18, "get",$AQ$10))</f>
        <v>1.0015674566911661</v>
      </c>
      <c r="AV18" s="18"/>
      <c r="AW18" s="89" t="str">
        <f>[2]!obCall("intensityLando"&amp;AE18, $W$53, "getIntensity", [2]!obMake("", "int", AE18))</f>
        <v>intensityLando3 
[29612]</v>
      </c>
      <c r="AX18" s="89">
        <f>[2]!obGet([2]!obCall("", AW18, "get",$AQ$10))</f>
        <v>0</v>
      </c>
      <c r="AY18" s="52"/>
      <c r="AZ18" s="89" t="str">
        <f>[2]!obCall("expOfIntegratedIntensityLando"&amp;AE18, $W$53, "getExpOfIntegratedIntensity", [2]!obMake("", "int", AE18))</f>
        <v>expOfIntegratedIntensityLando3 
[29902]</v>
      </c>
      <c r="BA18" s="89">
        <f>[2]!obGet([2]!obCall("", AZ18, "get",$AQ$10))</f>
        <v>1</v>
      </c>
      <c r="BB18" s="19"/>
    </row>
    <row r="19" spans="2:72" x14ac:dyDescent="0.3">
      <c r="B19" s="50"/>
      <c r="C19" s="18"/>
      <c r="D19" s="18"/>
      <c r="E19" s="18"/>
      <c r="F19" s="18"/>
      <c r="G19" s="18"/>
      <c r="H19" s="66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9">
        <v>4</v>
      </c>
      <c r="AF19" s="89">
        <f>[2]!obGet([2]!obCall("",$AE$10, "getTime",[2]!obMake("", "int", AE19)))</f>
        <v>0.39999999999999997</v>
      </c>
      <c r="AG19" s="52"/>
      <c r="AH19" s="89" t="str">
        <f>[2]!obCall("underlyingModelFromNPVAndDefault"&amp;AE19, $AH$10, "getUnderlying",  [2]!obMake("", "int", AE19), [2]!obMake("","int", 0))</f>
        <v>underlyingModelFromNPVAndDefault4 
[21483]</v>
      </c>
      <c r="AI19" s="89">
        <f>[2]!obGet([2]!obCall("",AH19,"get", $AQ$10))</f>
        <v>1.5685595350127611E-2</v>
      </c>
      <c r="AJ19" s="52"/>
      <c r="AK19" s="89" t="str">
        <f>[2]!obCall("zcbondFairPrice"&amp;AE19, $AK$10, "getZeroCouponBond", [2]!obMake("", "double",AF19), [2]!obMake("", "double", $AF$115))</f>
        <v>zcbondFairPrice4 
[22266]</v>
      </c>
      <c r="AL19" s="89">
        <f>[2]!obGet([2]!obCall("", AK19, "get",$AQ$10))</f>
        <v>0.74199970856724984</v>
      </c>
      <c r="AM19" s="52"/>
      <c r="AN19" s="89" t="str">
        <f>[2]!obCall("couponBondPrice"&amp;AE19,  $AH$10,"getFairValue", [2]!obMake("","int",AE19) )</f>
        <v>couponBondPrice4 
[20389]</v>
      </c>
      <c r="AO19" s="89">
        <f>[2]!obGet([2]!obCall("",  AN19,"get", $AQ$10))</f>
        <v>1.5988891403941858</v>
      </c>
      <c r="AP19" s="52"/>
      <c r="AQ19" s="89" t="str">
        <f>[2]!obCall("intensityCorrelation"&amp;AE19, $T$54, "getIntensity", [2]!obMake("", "int", AE19))</f>
        <v>intensityCorrelation4 
[20214]</v>
      </c>
      <c r="AR19" s="89">
        <f>[2]!obGet([2]!obCall("", AQ19, "get",$AQ$10))</f>
        <v>5.1338874000361129E-3</v>
      </c>
      <c r="AS19" s="52"/>
      <c r="AT19" s="89" t="str">
        <f>[2]!obCall("expOfIntegratedIntensityCorrelation"&amp;AE19, $T$54, "getExpOfIntegratedIntensity", [2]!obMake("", "int", AE19))</f>
        <v>expOfIntegratedIntensityCorrelation4 
[20124]</v>
      </c>
      <c r="AU19" s="89">
        <f>[2]!obGet([2]!obCall("", AT19, "get",$AQ$10))</f>
        <v>1.0020993410540184</v>
      </c>
      <c r="AV19" s="18"/>
      <c r="AW19" s="89" t="str">
        <f>[2]!obCall("intensityLando"&amp;AE19, $W$53, "getIntensity", [2]!obMake("", "int", AE19))</f>
        <v>intensityLando4 
[29740]</v>
      </c>
      <c r="AX19" s="89">
        <f>[2]!obGet([2]!obCall("", AW19, "get",$AQ$10))</f>
        <v>0</v>
      </c>
      <c r="AY19" s="52"/>
      <c r="AZ19" s="89" t="str">
        <f>[2]!obCall("expOfIntegratedIntensityLando"&amp;AE19, $W$53, "getExpOfIntegratedIntensity", [2]!obMake("", "int", AE19))</f>
        <v>expOfIntegratedIntensityLando4 
[29622]</v>
      </c>
      <c r="BA19" s="89">
        <f>[2]!obGet([2]!obCall("", AZ19, "get",$AQ$10))</f>
        <v>1</v>
      </c>
      <c r="BB19" s="19"/>
    </row>
    <row r="20" spans="2:72" ht="15" thickBot="1" x14ac:dyDescent="0.35">
      <c r="B20" s="50"/>
      <c r="C20" s="18"/>
      <c r="D20" s="18"/>
      <c r="E20" s="18"/>
      <c r="F20" s="18"/>
      <c r="G20" s="18"/>
      <c r="H20" s="66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9">
        <v>5</v>
      </c>
      <c r="AF20" s="89">
        <f>[2]!obGet([2]!obCall("",$AE$10, "getTime",[2]!obMake("", "int", AE20)))</f>
        <v>0.5</v>
      </c>
      <c r="AG20" s="52"/>
      <c r="AH20" s="89" t="str">
        <f>[2]!obCall("underlyingModelFromNPVAndDefault"&amp;AE20, $AH$10, "getUnderlying",  [2]!obMake("", "int", AE20), [2]!obMake("","int", 0))</f>
        <v>underlyingModelFromNPVAndDefault5 
[21538]</v>
      </c>
      <c r="AI20" s="89">
        <f>[2]!obGet([2]!obCall("",AH20,"get", $AQ$10))</f>
        <v>2.9467650023408981E-2</v>
      </c>
      <c r="AJ20" s="60"/>
      <c r="AK20" s="89" t="str">
        <f>[2]!obCall("zcbondFairPrice"&amp;AE20, $AK$10, "getZeroCouponBond", [2]!obMake("", "double",AF20), [2]!obMake("", "double", $AF$115))</f>
        <v>zcbondFairPrice5 
[22270]</v>
      </c>
      <c r="AL20" s="89">
        <f>[2]!obGet([2]!obCall("", AK20, "get",$AQ$10))</f>
        <v>0.66880618357074961</v>
      </c>
      <c r="AM20" s="52"/>
      <c r="AN20" s="89" t="str">
        <f>[2]!obCall("couponBondPrice"&amp;AE20,  $AH$10,"getFairValue", [2]!obMake("","int",AE20) )</f>
        <v>couponBondPrice5 
[21563]</v>
      </c>
      <c r="AO20" s="89">
        <f>[2]!obGet([2]!obCall("",  AN20,"get", $AQ$10))</f>
        <v>1.4812746983337026</v>
      </c>
      <c r="AP20" s="52"/>
      <c r="AQ20" s="89" t="str">
        <f>[2]!obCall("intensityCorrelation"&amp;AE20, $T$54, "getIntensity", [2]!obMake("", "int", AE20))</f>
        <v>intensityCorrelation5 
[20362]</v>
      </c>
      <c r="AR20" s="89">
        <f>[2]!obGet([2]!obCall("", AQ20, "get",$AQ$10))</f>
        <v>5.5127815561058016E-3</v>
      </c>
      <c r="AS20" s="52"/>
      <c r="AT20" s="89" t="str">
        <f>[2]!obCall("expOfIntegratedIntensityCorrelation"&amp;AE20, $T$54, "getExpOfIntegratedIntensity", [2]!obMake("", "int", AE20))</f>
        <v>expOfIntegratedIntensityCorrelation5 
[21255]</v>
      </c>
      <c r="AU20" s="89">
        <f>[2]!obGet([2]!obCall("", AT20, "get",$AQ$10))</f>
        <v>1.0026329340633895</v>
      </c>
      <c r="AV20" s="18"/>
      <c r="AW20" s="89" t="str">
        <f>[2]!obCall("intensityLando"&amp;AE20, $W$53, "getIntensity", [2]!obMake("", "int", AE20))</f>
        <v>intensityLando5 
[29610]</v>
      </c>
      <c r="AX20" s="89">
        <f>[2]!obGet([2]!obCall("", AW20, "get",$AQ$10))</f>
        <v>0</v>
      </c>
      <c r="AY20" s="52"/>
      <c r="AZ20" s="89" t="str">
        <f>[2]!obCall("expOfIntegratedIntensityLando"&amp;AE20, $W$53, "getExpOfIntegratedIntensity", [2]!obMake("", "int", AE20))</f>
        <v>expOfIntegratedIntensityLando5 
[29732]</v>
      </c>
      <c r="BA20" s="89">
        <f>[2]!obGet([2]!obCall("", AZ20, "get",$AQ$10))</f>
        <v>1</v>
      </c>
      <c r="BB20" s="19"/>
    </row>
    <row r="21" spans="2:72" x14ac:dyDescent="0.3">
      <c r="B21" s="50"/>
      <c r="C21" s="18"/>
      <c r="D21" s="18"/>
      <c r="E21" s="18"/>
      <c r="F21" s="18"/>
      <c r="G21" s="18"/>
      <c r="H21" s="66"/>
      <c r="K21" s="17"/>
      <c r="L21" s="74" t="str">
        <f>O16</f>
        <v>brownianMotion 
[19013]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9">
        <v>6</v>
      </c>
      <c r="AF21" s="89">
        <f>[2]!obGet([2]!obCall("",$AE$10, "getTime",[2]!obMake("", "int", AE21)))</f>
        <v>0.6</v>
      </c>
      <c r="AG21" s="52"/>
      <c r="AH21" s="89" t="str">
        <f>[2]!obCall("underlyingModelFromNPVAndDefault"&amp;AE21, $AH$10, "getUnderlying",  [2]!obMake("", "int", AE21), [2]!obMake("","int", 0))</f>
        <v>underlyingModelFromNPVAndDefault6 
[21899]</v>
      </c>
      <c r="AI21" s="89">
        <f>[2]!obGet([2]!obCall("",AH21,"get", $AQ$10))</f>
        <v>3.4161824522889364E-2</v>
      </c>
      <c r="AJ21" s="52"/>
      <c r="AK21" s="89" t="str">
        <f>[2]!obCall("zcbondFairPrice"&amp;AE21, $AK$10, "getZeroCouponBond", [2]!obMake("", "double",AF21), [2]!obMake("", "double", $AF$115))</f>
        <v>zcbondFairPrice6 
[22120]</v>
      </c>
      <c r="AL21" s="89">
        <f>[2]!obGet([2]!obCall("", AK21, "get",$AQ$10))</f>
        <v>0.64650717395884638</v>
      </c>
      <c r="AM21" s="52"/>
      <c r="AN21" s="89" t="str">
        <f>[2]!obCall("couponBondPrice"&amp;AE21,  $AH$10,"getFairValue", [2]!obMake("","int",AE21) )</f>
        <v>couponBondPrice6 
[21740]</v>
      </c>
      <c r="AO21" s="89">
        <f>[2]!obGet([2]!obCall("",  AN21,"get", $AQ$10))</f>
        <v>1.4470046697856498</v>
      </c>
      <c r="AP21" s="52"/>
      <c r="AQ21" s="89" t="str">
        <f>[2]!obCall("intensityCorrelation"&amp;AE21, $T$54, "getIntensity", [2]!obMake("", "int", AE21))</f>
        <v>intensityCorrelation6 
[21107]</v>
      </c>
      <c r="AR21" s="89">
        <f>[2]!obGet([2]!obCall("", AQ21, "get",$AQ$10))</f>
        <v>5.6575865685412887E-3</v>
      </c>
      <c r="AS21" s="52"/>
      <c r="AT21" s="89" t="str">
        <f>[2]!obCall("expOfIntegratedIntensityCorrelation"&amp;AE21, $T$54, "getExpOfIntegratedIntensity", [2]!obMake("", "int", AE21))</f>
        <v>expOfIntegratedIntensityCorrelation6 
[20518]</v>
      </c>
      <c r="AU21" s="89">
        <f>[2]!obGet([2]!obCall("", AT21, "get",$AQ$10))</f>
        <v>1.0031930794229442</v>
      </c>
      <c r="AV21" s="18"/>
      <c r="AW21" s="89" t="str">
        <f>[2]!obCall("intensityLando"&amp;AE21, $W$53, "getIntensity", [2]!obMake("", "int", AE21))</f>
        <v>intensityLando6 
[29966]</v>
      </c>
      <c r="AX21" s="89">
        <f>[2]!obGet([2]!obCall("", AW21, "get",$AQ$10))</f>
        <v>4.1618245228893652E-3</v>
      </c>
      <c r="AY21" s="52"/>
      <c r="AZ21" s="89" t="str">
        <f>[2]!obCall("expOfIntegratedIntensityLando"&amp;AE21, $W$53, "getExpOfIntegratedIntensity", [2]!obMake("", "int", AE21))</f>
        <v>expOfIntegratedIntensityLando6 
[29632]</v>
      </c>
      <c r="BA21" s="89">
        <f>[2]!obGet([2]!obCall("", AZ21, "get",$AQ$10))</f>
        <v>1.0002081128786255</v>
      </c>
      <c r="BB21" s="19"/>
    </row>
    <row r="22" spans="2:72" ht="25.8" x14ac:dyDescent="0.5">
      <c r="B22" s="50"/>
      <c r="C22" s="18"/>
      <c r="D22" s="18"/>
      <c r="E22" s="18"/>
      <c r="F22" s="18"/>
      <c r="G22" s="18"/>
      <c r="H22" s="66"/>
      <c r="K22" s="17"/>
      <c r="L22" s="18"/>
      <c r="M22" s="18"/>
      <c r="N22" s="18"/>
      <c r="O22" s="18"/>
      <c r="P22" s="18"/>
      <c r="Q22" s="19"/>
      <c r="R22" s="18"/>
      <c r="S22" s="17"/>
      <c r="T22" s="68" t="s">
        <v>38</v>
      </c>
      <c r="U22" s="18"/>
      <c r="V22" s="18"/>
      <c r="W22" s="18"/>
      <c r="X22" s="18"/>
      <c r="Y22" s="47"/>
      <c r="AD22" s="17"/>
      <c r="AE22" s="89">
        <v>7</v>
      </c>
      <c r="AF22" s="89">
        <f>[2]!obGet([2]!obCall("",$AE$10, "getTime",[2]!obMake("", "int", AE22)))</f>
        <v>0.7</v>
      </c>
      <c r="AG22" s="52"/>
      <c r="AH22" s="89" t="str">
        <f>[2]!obCall("underlyingModelFromNPVAndDefault"&amp;AE22, $AH$10, "getUnderlying",  [2]!obMake("", "int", AE22), [2]!obMake("","int", 0))</f>
        <v>underlyingModelFromNPVAndDefault7 
[21583]</v>
      </c>
      <c r="AI22" s="89">
        <f>[2]!obGet([2]!obCall("",AH22,"get", $AQ$10))</f>
        <v>1.8605810990686505E-2</v>
      </c>
      <c r="AJ22" s="52"/>
      <c r="AK22" s="89" t="str">
        <f>[2]!obCall("zcbondFairPrice"&amp;AE22, $AK$10, "getZeroCouponBond", [2]!obMake("", "double",AF22), [2]!obMake("", "double", $AF$115))</f>
        <v>zcbondFairPrice7 
[22199]</v>
      </c>
      <c r="AL22" s="89">
        <f>[2]!obGet([2]!obCall("", AK22, "get",$AQ$10))</f>
        <v>0.72699658447254178</v>
      </c>
      <c r="AM22" s="52"/>
      <c r="AN22" s="89" t="str">
        <f>[2]!obCall("couponBondPrice"&amp;AE22,  $AH$10,"getFairValue", [2]!obMake("","int",AE22) )</f>
        <v>couponBondPrice7 
[21828]</v>
      </c>
      <c r="AO22" s="89">
        <f>[2]!obGet([2]!obCall("",  AN22,"get", $AQ$10))</f>
        <v>1.5800764542017336</v>
      </c>
      <c r="AP22" s="52"/>
      <c r="AQ22" s="89" t="str">
        <f>[2]!obCall("intensityCorrelation"&amp;AE22, $T$54, "getIntensity", [2]!obMake("", "int", AE22))</f>
        <v>intensityCorrelation7 
[20530]</v>
      </c>
      <c r="AR22" s="89">
        <f>[2]!obGet([2]!obCall("", AQ22, "get",$AQ$10))</f>
        <v>5.0370437285805767E-3</v>
      </c>
      <c r="AS22" s="52"/>
      <c r="AT22" s="89" t="str">
        <f>[2]!obCall("expOfIntegratedIntensityCorrelation"&amp;AE22, $T$54, "getExpOfIntegratedIntensity", [2]!obMake("", "int", AE22))</f>
        <v>expOfIntegratedIntensityCorrelation7 
[20682]</v>
      </c>
      <c r="AU22" s="89">
        <f>[2]!obGet([2]!obCall("", AT22, "get",$AQ$10))</f>
        <v>1.0037296618289728</v>
      </c>
      <c r="AV22" s="18"/>
      <c r="AW22" s="89" t="str">
        <f>[2]!obCall("intensityLando"&amp;AE22, $W$53, "getIntensity", [2]!obMake("", "int", AE22))</f>
        <v>intensityLando7 
[29840]</v>
      </c>
      <c r="AX22" s="89">
        <f>[2]!obGet([2]!obCall("", AW22, "get",$AQ$10))</f>
        <v>0</v>
      </c>
      <c r="AY22" s="52"/>
      <c r="AZ22" s="89" t="str">
        <f>[2]!obCall("expOfIntegratedIntensityLando"&amp;AE22, $W$53, "getExpOfIntegratedIntensity", [2]!obMake("", "int", AE22))</f>
        <v>expOfIntegratedIntensityLando7 
[29824]</v>
      </c>
      <c r="BA22" s="89">
        <f>[2]!obGet([2]!obCall("", AZ22, "get",$AQ$10))</f>
        <v>1.0004162690682212</v>
      </c>
      <c r="BB22" s="19"/>
    </row>
    <row r="23" spans="2:72" x14ac:dyDescent="0.3">
      <c r="B23" s="50"/>
      <c r="C23" s="18"/>
      <c r="D23" s="18"/>
      <c r="E23" s="18"/>
      <c r="F23" s="18"/>
      <c r="G23" s="18"/>
      <c r="H23" s="66"/>
      <c r="K23" s="17"/>
      <c r="L23" s="49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9">
        <v>8</v>
      </c>
      <c r="AF23" s="89">
        <f>[2]!obGet([2]!obCall("",$AE$10, "getTime",[2]!obMake("", "int", AE23)))</f>
        <v>0.79999999999999993</v>
      </c>
      <c r="AG23" s="52"/>
      <c r="AH23" s="89" t="str">
        <f>[2]!obCall("underlyingModelFromNPVAndDefault"&amp;AE23, $AH$10, "getUnderlying",  [2]!obMake("", "int", AE23), [2]!obMake("","int", 0))</f>
        <v>underlyingModelFromNPVAndDefault8 
[20407]</v>
      </c>
      <c r="AI23" s="89">
        <f>[2]!obGet([2]!obCall("",AH23,"get", $AQ$10))</f>
        <v>8.4205884599817347E-3</v>
      </c>
      <c r="AJ23" s="52"/>
      <c r="AK23" s="89" t="str">
        <f>[2]!obCall("zcbondFairPrice"&amp;AE23, $AK$10, "getZeroCouponBond", [2]!obMake("", "double",AF23), [2]!obMake("", "double", $AF$115))</f>
        <v>zcbondFairPrice8 
[22356]</v>
      </c>
      <c r="AL23" s="89">
        <f>[2]!obGet([2]!obCall("", AK23, "get",$AQ$10))</f>
        <v>0.78426653237688027</v>
      </c>
      <c r="AM23" s="52"/>
      <c r="AN23" s="89" t="str">
        <f>[2]!obCall("couponBondPrice"&amp;AE23,  $AH$10,"getFairValue", [2]!obMake("","int",AE23) )</f>
        <v>couponBondPrice8 
[21523]</v>
      </c>
      <c r="AO23" s="89">
        <f>[2]!obGet([2]!obCall("",  AN23,"get", $AQ$10))</f>
        <v>1.6735614700482948</v>
      </c>
      <c r="AP23" s="52"/>
      <c r="AQ23" s="89" t="str">
        <f>[2]!obCall("intensityCorrelation"&amp;AE23, $T$54, "getIntensity", [2]!obMake("", "int", AE23))</f>
        <v>intensityCorrelation8 
[21266]</v>
      </c>
      <c r="AR23" s="89">
        <f>[2]!obGet([2]!obCall("", AQ23, "get",$AQ$10))</f>
        <v>4.6530485525546512E-3</v>
      </c>
      <c r="AS23" s="52"/>
      <c r="AT23" s="89" t="str">
        <f>[2]!obCall("expOfIntegratedIntensityCorrelation"&amp;AE23, $T$54, "getExpOfIntegratedIntensity", [2]!obMake("", "int", AE23))</f>
        <v>expOfIntegratedIntensityCorrelation8 
[20111]</v>
      </c>
      <c r="AU23" s="89">
        <f>[2]!obGet([2]!obCall("", AT23, "get",$AQ$10))</f>
        <v>1.0042160913105431</v>
      </c>
      <c r="AV23" s="18"/>
      <c r="AW23" s="89" t="str">
        <f>[2]!obCall("intensityLando"&amp;AE23, $W$53, "getIntensity", [2]!obMake("", "int", AE23))</f>
        <v>intensityLando8 
[29918]</v>
      </c>
      <c r="AX23" s="89">
        <f>[2]!obGet([2]!obCall("", AW23, "get",$AQ$10))</f>
        <v>0</v>
      </c>
      <c r="AY23" s="52"/>
      <c r="AZ23" s="89" t="str">
        <f>[2]!obCall("expOfIntegratedIntensityLando"&amp;AE23, $W$53, "getExpOfIntegratedIntensity", [2]!obMake("", "int", AE23))</f>
        <v>expOfIntegratedIntensityLando8 
[29630]</v>
      </c>
      <c r="BA23" s="89">
        <f>[2]!obGet([2]!obCall("", AZ23, "get",$AQ$10))</f>
        <v>1.0004162690682212</v>
      </c>
      <c r="BB23" s="19"/>
    </row>
    <row r="24" spans="2:72" x14ac:dyDescent="0.3">
      <c r="B24" s="50"/>
      <c r="C24" s="18"/>
      <c r="D24" s="18"/>
      <c r="E24" s="18"/>
      <c r="F24" s="18"/>
      <c r="G24" s="18"/>
      <c r="H24" s="66"/>
      <c r="K24" s="17"/>
      <c r="L24" s="74" t="str">
        <f>[2]!obMake("process", obLibs&amp;"net.finmath.montecarlo.process.ProcessEulerScheme", O16)</f>
        <v>process 
[19223]</v>
      </c>
      <c r="M24" s="13"/>
      <c r="N24" s="18"/>
      <c r="O24" s="18"/>
      <c r="P24" s="18"/>
      <c r="Q24" s="26"/>
      <c r="R24" s="18"/>
      <c r="S24" s="17"/>
      <c r="T24" s="42" t="s">
        <v>29</v>
      </c>
      <c r="U24" s="18"/>
      <c r="V24" s="25" t="s">
        <v>37</v>
      </c>
      <c r="W24" s="18"/>
      <c r="X24" s="18"/>
      <c r="Y24" s="19"/>
      <c r="AD24" s="24"/>
      <c r="AE24" s="89">
        <v>9</v>
      </c>
      <c r="AF24" s="89">
        <f>[2]!obGet([2]!obCall("",$AE$10, "getTime",[2]!obMake("", "int", AE24)))</f>
        <v>0.9</v>
      </c>
      <c r="AG24" s="52"/>
      <c r="AH24" s="89" t="str">
        <f>[2]!obCall("underlyingModelFromNPVAndDefault"&amp;AE24, $AH$10, "getUnderlying",  [2]!obMake("", "int", AE24), [2]!obMake("","int", 0))</f>
        <v>underlyingModelFromNPVAndDefault9 
[21558]</v>
      </c>
      <c r="AI24" s="89">
        <f>[2]!obGet([2]!obCall("",AH24,"get", $AQ$10))</f>
        <v>-7.4205764989204431E-3</v>
      </c>
      <c r="AJ24" s="87"/>
      <c r="AK24" s="89" t="str">
        <f>[2]!obCall("zcbondFairPrice"&amp;AE24, $AK$10, "getZeroCouponBond", [2]!obMake("", "double",AF24), [2]!obMake("", "double", $AF$115))</f>
        <v>zcbondFairPrice9 
[22437]</v>
      </c>
      <c r="AL24" s="89">
        <f>[2]!obGet([2]!obCall("", AK24, "get",$AQ$10))</f>
        <v>0.8806747058110771</v>
      </c>
      <c r="AM24" s="52"/>
      <c r="AN24" s="89" t="str">
        <f>[2]!obCall("couponBondPrice"&amp;AE24,  $AH$10,"getFairValue", [2]!obMake("","int",AE24) )</f>
        <v>couponBondPrice9 
[21837]</v>
      </c>
      <c r="AO24" s="89">
        <f>[2]!obGet([2]!obCall("",  AN24,"get", $AQ$10))</f>
        <v>1.8270143970869659</v>
      </c>
      <c r="AP24" s="52"/>
      <c r="AQ24" s="89" t="str">
        <f>[2]!obCall("intensityCorrelation"&amp;AE24, $T$54, "getIntensity", [2]!obMake("", "int", AE24))</f>
        <v>intensityCorrelation9 
[20113]</v>
      </c>
      <c r="AR24" s="89">
        <f>[2]!obGet([2]!obCall("", AQ24, "get",$AQ$10))</f>
        <v>4.1060874995642645E-3</v>
      </c>
      <c r="AS24" s="52"/>
      <c r="AT24" s="89" t="str">
        <f>[2]!obCall("expOfIntegratedIntensityCorrelation"&amp;AE24, $T$54, "getExpOfIntegratedIntensity", [2]!obMake("", "int", AE24))</f>
        <v>expOfIntegratedIntensityCorrelation9 
[20239]</v>
      </c>
      <c r="AU24" s="89">
        <f>[2]!obGet([2]!obCall("", AT24, "get",$AQ$10))</f>
        <v>1.0046559909004964</v>
      </c>
      <c r="AV24" s="18"/>
      <c r="AW24" s="89" t="str">
        <f>[2]!obCall("intensityLando"&amp;AE24, $W$53, "getIntensity", [2]!obMake("", "int", AE24))</f>
        <v>intensityLando9 
[29654]</v>
      </c>
      <c r="AX24" s="89">
        <f>[2]!obGet([2]!obCall("", AW24, "get",$AQ$10))</f>
        <v>0</v>
      </c>
      <c r="AY24" s="52"/>
      <c r="AZ24" s="89" t="str">
        <f>[2]!obCall("expOfIntegratedIntensityLando"&amp;AE24, $W$53, "getExpOfIntegratedIntensity", [2]!obMake("", "int", AE24))</f>
        <v>expOfIntegratedIntensityLando9 
[29696]</v>
      </c>
      <c r="BA24" s="89">
        <f>[2]!obGet([2]!obCall("", AZ24, "get",$AQ$10))</f>
        <v>1.0004162690682212</v>
      </c>
      <c r="BB24" s="19"/>
    </row>
    <row r="25" spans="2:72" ht="15" thickBot="1" x14ac:dyDescent="0.35">
      <c r="B25" s="67"/>
      <c r="C25" s="95"/>
      <c r="D25" s="95"/>
      <c r="E25" s="95"/>
      <c r="F25" s="95"/>
      <c r="G25" s="95"/>
      <c r="H25" s="96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9">
        <v>10</v>
      </c>
      <c r="AF25" s="89">
        <f>[2]!obGet([2]!obCall("",$AE$10, "getTime",[2]!obMake("", "int", AE25)))</f>
        <v>1</v>
      </c>
      <c r="AG25" s="52"/>
      <c r="AH25" s="89" t="str">
        <f>[2]!obCall("underlyingModelFromNPVAndDefault"&amp;AE25, $AH$10, "getUnderlying",  [2]!obMake("", "int", AE25), [2]!obMake("","int", 0))</f>
        <v>underlyingModelFromNPVAndDefault10 
[20430]</v>
      </c>
      <c r="AI25" s="89">
        <f>[2]!obGet([2]!obCall("",AH25,"get", $AQ$10))</f>
        <v>-4.0858763930806501E-3</v>
      </c>
      <c r="AJ25" s="52"/>
      <c r="AK25" s="89" t="str">
        <f>[2]!obCall("zcbondFairPrice"&amp;AE25, $AK$10, "getZeroCouponBond", [2]!obMake("", "double",AF25), [2]!obMake("", "double", $AF$115))</f>
        <v>zcbondFairPrice10 
[22166]</v>
      </c>
      <c r="AL25" s="89">
        <f>[2]!obGet([2]!obCall("", AK25, "get",$AQ$10))</f>
        <v>0.85892773170050118</v>
      </c>
      <c r="AM25" s="52"/>
      <c r="AN25" s="89" t="str">
        <f>[2]!obCall("couponBondPrice"&amp;AE25,  $AH$10,"getFairValue", [2]!obMake("","int",AE25) )</f>
        <v>couponBondPrice10 
[20441]</v>
      </c>
      <c r="AO25" s="89">
        <f>[2]!obGet([2]!obCall("",  AN25,"get", $AQ$10))</f>
        <v>1.7939655786554862</v>
      </c>
      <c r="AP25" s="52"/>
      <c r="AQ25" s="89" t="str">
        <f>[2]!obCall("intensityCorrelation"&amp;AE25, $T$54, "getIntensity", [2]!obMake("", "int", AE25))</f>
        <v>intensityCorrelation10 
[21124]</v>
      </c>
      <c r="AR25" s="89">
        <f>[2]!obGet([2]!obCall("", AQ25, "get",$AQ$10))</f>
        <v>4.4995829798159751E-3</v>
      </c>
      <c r="AS25" s="52"/>
      <c r="AT25" s="89" t="str">
        <f>[2]!obCall("expOfIntegratedIntensityCorrelation"&amp;AE25, $T$54, "getExpOfIntegratedIntensity", [2]!obMake("", "int", AE25))</f>
        <v>expOfIntegratedIntensityCorrelation10 
[20134]</v>
      </c>
      <c r="AU25" s="89">
        <f>[2]!obGet([2]!obCall("", AT25, "get",$AQ$10))</f>
        <v>1.0050883708369478</v>
      </c>
      <c r="AV25" s="18"/>
      <c r="AW25" s="89" t="str">
        <f>[2]!obCall("intensityLando"&amp;AE25, $W$53, "getIntensity", [2]!obMake("", "int", AE25))</f>
        <v>intensityLando10 
[29678]</v>
      </c>
      <c r="AX25" s="89">
        <f>[2]!obGet([2]!obCall("", AW25, "get",$AQ$10))</f>
        <v>0</v>
      </c>
      <c r="AY25" s="52"/>
      <c r="AZ25" s="89" t="str">
        <f>[2]!obCall("expOfIntegratedIntensityLando"&amp;AE25, $W$53, "getExpOfIntegratedIntensity", [2]!obMake("", "int", AE25))</f>
        <v>expOfIntegratedIntensityLando10 
[29626]</v>
      </c>
      <c r="BA25" s="89">
        <f>[2]!obGet([2]!obCall("", AZ25, "get",$AQ$10))</f>
        <v>1.0004162690682212</v>
      </c>
      <c r="BB25" s="19"/>
    </row>
    <row r="26" spans="2:72" ht="15" thickTop="1" x14ac:dyDescent="0.3">
      <c r="S26" s="17"/>
      <c r="T26" s="39" t="s">
        <v>36</v>
      </c>
      <c r="U26" s="13"/>
      <c r="V26" s="99" t="str">
        <f>[2]!obMake("paymentDatesZCBond", "double[]", V27:V36)</f>
        <v>paymentDatesZCBond 
[18999]</v>
      </c>
      <c r="W26" s="99" t="str">
        <f>[2]!obMake("coupons0", "double[]", W27:W36)</f>
        <v>coupons0 
[18991]</v>
      </c>
      <c r="X26" s="99" t="str">
        <f>[2]!obMake("periodFactors0", "double[]", X27:X36)</f>
        <v>periodFactors0 
[18989]</v>
      </c>
      <c r="Y26" s="19"/>
      <c r="AD26" s="17"/>
      <c r="AE26" s="89">
        <v>11</v>
      </c>
      <c r="AF26" s="89">
        <f>[2]!obGet([2]!obCall("",$AE$10, "getTime",[2]!obMake("", "int", AE26)))</f>
        <v>1.0999999999999999</v>
      </c>
      <c r="AG26" s="52"/>
      <c r="AH26" s="89" t="str">
        <f>[2]!obCall("underlyingModelFromNPVAndDefault"&amp;AE26, $AH$10, "getUnderlying",  [2]!obMake("", "int", AE26), [2]!obMake("","int", 0))</f>
        <v>underlyingModelFromNPVAndDefault11 
[21360]</v>
      </c>
      <c r="AI26" s="89">
        <f>[2]!obGet([2]!obCall("",AH26,"get", $AQ$10))</f>
        <v>-6.5251738468560276E-3</v>
      </c>
      <c r="AJ26" s="52"/>
      <c r="AK26" s="89" t="str">
        <f>[2]!obCall("zcbondFairPrice"&amp;AE26, $AK$10, "getZeroCouponBond", [2]!obMake("", "double",AF26), [2]!obMake("", "double", $AF$115))</f>
        <v>zcbondFairPrice11 
[22253]</v>
      </c>
      <c r="AL26" s="89">
        <f>[2]!obGet([2]!obCall("", AK26, "get",$AQ$10))</f>
        <v>0.87362269703702866</v>
      </c>
      <c r="AM26" s="52"/>
      <c r="AN26" s="89" t="str">
        <f>[2]!obCall("couponBondPrice"&amp;AE26,  $AH$10,"getFairValue", [2]!obMake("","int",AE26) )</f>
        <v>couponBondPrice11 
[20426]</v>
      </c>
      <c r="AO26" s="89">
        <f>[2]!obGet([2]!obCall("",  AN26,"get", $AQ$10))</f>
        <v>1.7177461137451355</v>
      </c>
      <c r="AP26" s="52"/>
      <c r="AQ26" s="89" t="str">
        <f>[2]!obCall("intensityCorrelation"&amp;AE26, $T$54, "getIntensity", [2]!obMake("", "int", AE26))</f>
        <v>intensityCorrelation11 
[20104]</v>
      </c>
      <c r="AR26" s="89">
        <f>[2]!obGet([2]!obCall("", AQ26, "get",$AQ$10))</f>
        <v>4.315299014252298E-3</v>
      </c>
      <c r="AS26" s="52"/>
      <c r="AT26" s="89" t="str">
        <f>[2]!obCall("expOfIntegratedIntensityCorrelation"&amp;AE26, $T$54, "getExpOfIntegratedIntensity", [2]!obMake("", "int", AE26))</f>
        <v>expOfIntegratedIntensityCorrelation11 
[21060]</v>
      </c>
      <c r="AU26" s="89">
        <f>[2]!obGet([2]!obCall("", AT26, "get",$AQ$10))</f>
        <v>1.0055314552423207</v>
      </c>
      <c r="AV26" s="18"/>
      <c r="AW26" s="89" t="str">
        <f>[2]!obCall("intensityLando"&amp;AE26, $W$53, "getIntensity", [2]!obMake("", "int", AE26))</f>
        <v>intensityLando11 
[29708]</v>
      </c>
      <c r="AX26" s="89">
        <f>[2]!obGet([2]!obCall("", AW26, "get",$AQ$10))</f>
        <v>0</v>
      </c>
      <c r="AY26" s="52"/>
      <c r="AZ26" s="89" t="str">
        <f>[2]!obCall("expOfIntegratedIntensityLando"&amp;AE26, $W$53, "getExpOfIntegratedIntensity", [2]!obMake("", "int", AE26))</f>
        <v>expOfIntegratedIntensityLando11 
[29700]</v>
      </c>
      <c r="BA26" s="89">
        <f>[2]!obGet([2]!obCall("", AZ26, "get",$AQ$10))</f>
        <v>1.0004162690682212</v>
      </c>
      <c r="BB26" s="19"/>
    </row>
    <row r="27" spans="2:72" ht="15" thickBot="1" x14ac:dyDescent="0.35">
      <c r="S27" s="17"/>
      <c r="T27" s="37" t="str">
        <f>L44</f>
        <v>hullWhiteModel 
[19010]</v>
      </c>
      <c r="U27" s="13"/>
      <c r="V27" s="53">
        <v>1</v>
      </c>
      <c r="W27" s="54">
        <v>0.1</v>
      </c>
      <c r="X27" s="54">
        <v>1</v>
      </c>
      <c r="Y27" s="19"/>
      <c r="AD27" s="17"/>
      <c r="AE27" s="89">
        <v>12</v>
      </c>
      <c r="AF27" s="89">
        <f>[2]!obGet([2]!obCall("",$AE$10, "getTime",[2]!obMake("", "int", AE27)))</f>
        <v>1.2</v>
      </c>
      <c r="AG27" s="52"/>
      <c r="AH27" s="89" t="str">
        <f>[2]!obCall("underlyingModelFromNPVAndDefault"&amp;AE27, $AH$10, "getUnderlying",  [2]!obMake("", "int", AE27), [2]!obMake("","int", 0))</f>
        <v>underlyingModelFromNPVAndDefault12 
[21490]</v>
      </c>
      <c r="AI27" s="89">
        <f>[2]!obGet([2]!obCall("",AH27,"get", $AQ$10))</f>
        <v>-1.2081687560247455E-2</v>
      </c>
      <c r="AJ27" s="52"/>
      <c r="AK27" s="89" t="str">
        <f>[2]!obCall("zcbondFairPrice"&amp;AE27, $AK$10, "getZeroCouponBond", [2]!obMake("", "double",AF27), [2]!obMake("", "double", $AF$115))</f>
        <v>zcbondFairPrice12 
[22328]</v>
      </c>
      <c r="AL27" s="89">
        <f>[2]!obGet([2]!obCall("", AK27, "get",$AQ$10))</f>
        <v>0.90826531280061018</v>
      </c>
      <c r="AM27" s="52"/>
      <c r="AN27" s="89" t="str">
        <f>[2]!obCall("couponBondPrice"&amp;AE27,  $AH$10,"getFairValue", [2]!obMake("","int",AE27) )</f>
        <v>couponBondPrice12 
[21892]</v>
      </c>
      <c r="AO27" s="89">
        <f>[2]!obGet([2]!obCall("",  AN27,"get", $AQ$10))</f>
        <v>1.7721669805284872</v>
      </c>
      <c r="AP27" s="52"/>
      <c r="AQ27" s="89" t="str">
        <f>[2]!obCall("intensityCorrelation"&amp;AE27, $T$54, "getIntensity", [2]!obMake("", "int", AE27))</f>
        <v>intensityCorrelation12 
[20360]</v>
      </c>
      <c r="AR27" s="89">
        <f>[2]!obGet([2]!obCall("", AQ27, "get",$AQ$10))</f>
        <v>4.3024560825752501E-3</v>
      </c>
      <c r="AS27" s="52"/>
      <c r="AT27" s="89" t="str">
        <f>[2]!obCall("expOfIntegratedIntensityCorrelation"&amp;AE27, $T$54, "getExpOfIntegratedIntensity", [2]!obMake("", "int", AE27))</f>
        <v>expOfIntegratedIntensityCorrelation12 
[20539]</v>
      </c>
      <c r="AU27" s="89">
        <f>[2]!obGet([2]!obCall("", AT27, "get",$AQ$10))</f>
        <v>1.0059648197925264</v>
      </c>
      <c r="AV27" s="18"/>
      <c r="AW27" s="89" t="str">
        <f>[2]!obCall("intensityLando"&amp;AE27, $W$53, "getIntensity", [2]!obMake("", "int", AE27))</f>
        <v>intensityLando12 
[29674]</v>
      </c>
      <c r="AX27" s="89">
        <f>[2]!obGet([2]!obCall("", AW27, "get",$AQ$10))</f>
        <v>0</v>
      </c>
      <c r="AY27" s="52"/>
      <c r="AZ27" s="89" t="str">
        <f>[2]!obCall("expOfIntegratedIntensityLando"&amp;AE27, $W$53, "getExpOfIntegratedIntensity", [2]!obMake("", "int", AE27))</f>
        <v>expOfIntegratedIntensityLando12 
[29888]</v>
      </c>
      <c r="BA27" s="89">
        <f>[2]!obGet([2]!obCall("", AZ27, "get",$AQ$10))</f>
        <v>1.0004162690682212</v>
      </c>
      <c r="BB27" s="19"/>
    </row>
    <row r="28" spans="2:72" ht="15" thickTop="1" x14ac:dyDescent="0.3">
      <c r="B28" s="63"/>
      <c r="C28" s="64"/>
      <c r="D28" s="64"/>
      <c r="E28" s="64"/>
      <c r="F28" s="64"/>
      <c r="G28" s="98"/>
      <c r="H28" s="65"/>
      <c r="K28" s="32"/>
      <c r="L28" s="15"/>
      <c r="M28" s="15"/>
      <c r="N28" s="15"/>
      <c r="O28" s="15"/>
      <c r="P28" s="15"/>
      <c r="Q28" s="23"/>
      <c r="S28" s="17"/>
      <c r="T28" s="37" t="str">
        <f>V26</f>
        <v>paymentDatesZCBond 
[18999]</v>
      </c>
      <c r="U28" s="18"/>
      <c r="V28" s="55">
        <v>2</v>
      </c>
      <c r="W28" s="56">
        <v>0.1</v>
      </c>
      <c r="X28" s="56">
        <v>1</v>
      </c>
      <c r="Y28" s="19"/>
      <c r="AD28" s="24"/>
      <c r="AE28" s="89">
        <v>13</v>
      </c>
      <c r="AF28" s="89">
        <f>[2]!obGet([2]!obCall("",$AE$10, "getTime",[2]!obMake("", "int", AE28)))</f>
        <v>1.3</v>
      </c>
      <c r="AG28" s="52"/>
      <c r="AH28" s="89" t="str">
        <f>[2]!obCall("underlyingModelFromNPVAndDefault"&amp;AE28, $AH$10, "getUnderlying",  [2]!obMake("", "int", AE28), [2]!obMake("","int", 0))</f>
        <v>underlyingModelFromNPVAndDefault13 
[20570]</v>
      </c>
      <c r="AI28" s="89">
        <f>[2]!obGet([2]!obCall("",AH28,"get", $AQ$10))</f>
        <v>-2.6729975101607083E-2</v>
      </c>
      <c r="AJ28" s="52"/>
      <c r="AK28" s="89" t="str">
        <f>[2]!obCall("zcbondFairPrice"&amp;AE28, $AK$10, "getZeroCouponBond", [2]!obMake("", "double",AF28), [2]!obMake("", "double", $AF$115))</f>
        <v>zcbondFairPrice13 
[22324]</v>
      </c>
      <c r="AL28" s="89">
        <f>[2]!obGet([2]!obCall("", AK28, "get",$AQ$10))</f>
        <v>1.0061554162033497</v>
      </c>
      <c r="AM28" s="52"/>
      <c r="AN28" s="89" t="str">
        <f>[2]!obCall("couponBondPrice"&amp;AE28,  $AH$10,"getFairValue", [2]!obMake("","int",AE28) )</f>
        <v>couponBondPrice13 
[20573]</v>
      </c>
      <c r="AO28" s="89">
        <f>[2]!obGet([2]!obCall("",  AN28,"get", $AQ$10))</f>
        <v>1.9226541452594845</v>
      </c>
      <c r="AP28" s="52"/>
      <c r="AQ28" s="89" t="str">
        <f>[2]!obCall("intensityCorrelation"&amp;AE28, $T$54, "getIntensity", [2]!obMake("", "int", AE28))</f>
        <v>intensityCorrelation13 
[21201]</v>
      </c>
      <c r="AR28" s="89">
        <f>[2]!obGet([2]!obCall("", AQ28, "get",$AQ$10))</f>
        <v>3.9580625942897477E-3</v>
      </c>
      <c r="AS28" s="52"/>
      <c r="AT28" s="89" t="str">
        <f>[2]!obCall("expOfIntegratedIntensityCorrelation"&amp;AE28, $T$54, "getExpOfIntegratedIntensity", [2]!obMake("", "int", AE28))</f>
        <v>expOfIntegratedIntensityCorrelation13 
[21188]</v>
      </c>
      <c r="AU28" s="89">
        <f>[2]!obGet([2]!obCall("", AT28, "get",$AQ$10))</f>
        <v>1.0063803951674306</v>
      </c>
      <c r="AV28" s="18"/>
      <c r="AW28" s="89" t="str">
        <f>[2]!obCall("intensityLando"&amp;AE28, $W$53, "getIntensity", [2]!obMake("", "int", AE28))</f>
        <v>intensityLando13 
[29752]</v>
      </c>
      <c r="AX28" s="89">
        <f>[2]!obGet([2]!obCall("", AW28, "get",$AQ$10))</f>
        <v>0</v>
      </c>
      <c r="AY28" s="52"/>
      <c r="AZ28" s="89" t="str">
        <f>[2]!obCall("expOfIntegratedIntensityLando"&amp;AE28, $W$53, "getExpOfIntegratedIntensity", [2]!obMake("", "int", AE28))</f>
        <v>expOfIntegratedIntensityLando13 
[29744]</v>
      </c>
      <c r="BA28" s="89">
        <f>[2]!obGet([2]!obCall("", AZ28, "get",$AQ$10))</f>
        <v>1.0004162690682212</v>
      </c>
      <c r="BB28" s="19"/>
    </row>
    <row r="29" spans="2:72" ht="25.8" x14ac:dyDescent="0.5">
      <c r="B29" s="50"/>
      <c r="C29" s="33" t="s">
        <v>52</v>
      </c>
      <c r="D29" s="18"/>
      <c r="E29" s="18"/>
      <c r="F29" s="33"/>
      <c r="G29" s="18"/>
      <c r="H29" s="66"/>
      <c r="K29" s="17"/>
      <c r="L29" s="68" t="s">
        <v>43</v>
      </c>
      <c r="M29" s="18"/>
      <c r="N29" s="33"/>
      <c r="O29" s="33"/>
      <c r="P29" s="18"/>
      <c r="Q29" s="19"/>
      <c r="S29" s="17"/>
      <c r="T29" s="37" t="str">
        <f>W26</f>
        <v>coupons0 
[18991]</v>
      </c>
      <c r="U29" s="18"/>
      <c r="V29" s="55">
        <v>3</v>
      </c>
      <c r="W29" s="56">
        <v>0.1</v>
      </c>
      <c r="X29" s="56">
        <v>1</v>
      </c>
      <c r="Y29" s="26"/>
      <c r="AD29" s="24"/>
      <c r="AE29" s="89">
        <v>14</v>
      </c>
      <c r="AF29" s="89">
        <f>[2]!obGet([2]!obCall("",$AE$10, "getTime",[2]!obMake("", "int", AE29)))</f>
        <v>1.4</v>
      </c>
      <c r="AG29" s="52"/>
      <c r="AH29" s="89" t="str">
        <f>[2]!obCall("underlyingModelFromNPVAndDefault"&amp;AE29, $AH$10, "getUnderlying",  [2]!obMake("", "int", AE29), [2]!obMake("","int", 0))</f>
        <v>underlyingModelFromNPVAndDefault14 
[21347]</v>
      </c>
      <c r="AI29" s="89">
        <f>[2]!obGet([2]!obCall("",AH29,"get", $AQ$10))</f>
        <v>-2.5646689925568789E-2</v>
      </c>
      <c r="AJ29" s="52"/>
      <c r="AK29" s="89" t="str">
        <f>[2]!obCall("zcbondFairPrice"&amp;AE29, $AK$10, "getZeroCouponBond", [2]!obMake("", "double",AF29), [2]!obMake("", "double", $AF$115))</f>
        <v>zcbondFairPrice14 
[22320]</v>
      </c>
      <c r="AL29" s="89">
        <f>[2]!obGet([2]!obCall("", AK29, "get",$AQ$10))</f>
        <v>0.996679375218678</v>
      </c>
      <c r="AM29" s="52"/>
      <c r="AN29" s="89" t="str">
        <f>[2]!obCall("couponBondPrice"&amp;AE29,  $AH$10,"getFairValue", [2]!obMake("","int",AE29) )</f>
        <v>couponBondPrice14 
[21324]</v>
      </c>
      <c r="AO29" s="89">
        <f>[2]!obGet([2]!obCall("",  AN29,"get", $AQ$10))</f>
        <v>1.9083429183791807</v>
      </c>
      <c r="AP29" s="52"/>
      <c r="AQ29" s="89" t="str">
        <f>[2]!obCall("intensityCorrelation"&amp;AE29, $T$54, "getIntensity", [2]!obMake("", "int", AE29))</f>
        <v>intensityCorrelation14 
[21159]</v>
      </c>
      <c r="AR29" s="89">
        <f>[2]!obGet([2]!obCall("", AQ29, "get",$AQ$10))</f>
        <v>3.9077908587691421E-3</v>
      </c>
      <c r="AS29" s="52"/>
      <c r="AT29" s="89" t="str">
        <f>[2]!obCall("expOfIntegratedIntensityCorrelation"&amp;AE29, $T$54, "getExpOfIntegratedIntensity", [2]!obMake("", "int", AE29))</f>
        <v>expOfIntegratedIntensityCorrelation14 
[21242]</v>
      </c>
      <c r="AU29" s="89">
        <f>[2]!obGet([2]!obCall("", AT29, "get",$AQ$10))</f>
        <v>1.0067762750459763</v>
      </c>
      <c r="AV29" s="18"/>
      <c r="AW29" s="89" t="str">
        <f>[2]!obCall("intensityLando"&amp;AE29, $W$53, "getIntensity", [2]!obMake("", "int", AE29))</f>
        <v>intensityLando14 
[29916]</v>
      </c>
      <c r="AX29" s="89">
        <f>[2]!obGet([2]!obCall("", AW29, "get",$AQ$10))</f>
        <v>0</v>
      </c>
      <c r="AY29" s="52"/>
      <c r="AZ29" s="89" t="str">
        <f>[2]!obCall("expOfIntegratedIntensityLando"&amp;AE29, $W$53, "getExpOfIntegratedIntensity", [2]!obMake("", "int", AE29))</f>
        <v>expOfIntegratedIntensityLando14 
[29754]</v>
      </c>
      <c r="BA29" s="89">
        <f>[2]!obGet([2]!obCall("", AZ29, "get",$AQ$10))</f>
        <v>1.0004162690682212</v>
      </c>
      <c r="BB29" s="26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50"/>
      <c r="C30" s="18"/>
      <c r="D30" s="18"/>
      <c r="E30" s="18"/>
      <c r="F30" s="18"/>
      <c r="G30" s="18"/>
      <c r="H30" s="66"/>
      <c r="K30" s="17"/>
      <c r="L30" s="18"/>
      <c r="M30" s="18"/>
      <c r="N30" s="18"/>
      <c r="O30" s="18"/>
      <c r="P30" s="18"/>
      <c r="Q30" s="19"/>
      <c r="S30" s="17"/>
      <c r="T30" s="37" t="str">
        <f>X26</f>
        <v>periodFactors0 
[18989]</v>
      </c>
      <c r="U30" s="18"/>
      <c r="V30" s="55">
        <v>4</v>
      </c>
      <c r="W30" s="56">
        <v>0.1</v>
      </c>
      <c r="X30" s="56">
        <v>1</v>
      </c>
      <c r="Y30" s="26"/>
      <c r="AD30" s="24"/>
      <c r="AE30" s="89">
        <v>15</v>
      </c>
      <c r="AF30" s="89">
        <f>[2]!obGet([2]!obCall("",$AE$10, "getTime",[2]!obMake("", "int", AE30)))</f>
        <v>1.5</v>
      </c>
      <c r="AG30" s="52"/>
      <c r="AH30" s="89" t="str">
        <f>[2]!obCall("underlyingModelFromNPVAndDefault"&amp;AE30, $AH$10, "getUnderlying",  [2]!obMake("", "int", AE30), [2]!obMake("","int", 0))</f>
        <v>underlyingModelFromNPVAndDefault15 
[21295]</v>
      </c>
      <c r="AI30" s="89">
        <f>[2]!obGet([2]!obCall("",AH30,"get", $AQ$10))</f>
        <v>-2.9319511754862464E-2</v>
      </c>
      <c r="AJ30" s="52"/>
      <c r="AK30" s="89" t="str">
        <f>[2]!obCall("zcbondFairPrice"&amp;AE30, $AK$10, "getZeroCouponBond", [2]!obMake("", "double",AF30), [2]!obMake("", "double", $AF$115))</f>
        <v>zcbondFairPrice15 
[22274]</v>
      </c>
      <c r="AL30" s="89">
        <f>[2]!obGet([2]!obCall("", AK30, "get",$AQ$10))</f>
        <v>1.0205342211415482</v>
      </c>
      <c r="AM30" s="52"/>
      <c r="AN30" s="89" t="str">
        <f>[2]!obCall("couponBondPrice"&amp;AE30,  $AH$10,"getFairValue", [2]!obMake("","int",AE30) )</f>
        <v>couponBondPrice15 
[21847]</v>
      </c>
      <c r="AO30" s="89">
        <f>[2]!obGet([2]!obCall("",  AN30,"get", $AQ$10))</f>
        <v>1.9445229182039445</v>
      </c>
      <c r="AP30" s="52"/>
      <c r="AQ30" s="89" t="str">
        <f>[2]!obCall("intensityCorrelation"&amp;AE30, $T$54, "getIntensity", [2]!obMake("", "int", AE30))</f>
        <v>intensityCorrelation15 
[20382]</v>
      </c>
      <c r="AR30" s="89">
        <f>[2]!obGet([2]!obCall("", AQ30, "get",$AQ$10))</f>
        <v>3.8242529115670378E-3</v>
      </c>
      <c r="AS30" s="52"/>
      <c r="AT30" s="89" t="str">
        <f>[2]!obCall("expOfIntegratedIntensityCorrelation"&amp;AE30, $T$54, "getExpOfIntegratedIntensity", [2]!obMake("", "int", AE30))</f>
        <v>expOfIntegratedIntensityCorrelation15 
[20138]</v>
      </c>
      <c r="AU30" s="89">
        <f>[2]!obGet([2]!obCall("", AT30, "get",$AQ$10))</f>
        <v>1.0071655722039738</v>
      </c>
      <c r="AV30" s="18"/>
      <c r="AW30" s="89" t="str">
        <f>[2]!obCall("intensityLando"&amp;AE30, $W$53, "getIntensity", [2]!obMake("", "int", AE30))</f>
        <v>intensityLando15 
[29718]</v>
      </c>
      <c r="AX30" s="89">
        <f>[2]!obGet([2]!obCall("", AW30, "get",$AQ$10))</f>
        <v>0</v>
      </c>
      <c r="AY30" s="52"/>
      <c r="AZ30" s="89" t="str">
        <f>[2]!obCall("expOfIntegratedIntensityLando"&amp;AE30, $W$53, "getExpOfIntegratedIntensity", [2]!obMake("", "int", AE30))</f>
        <v>expOfIntegratedIntensityLando15 
[29938]</v>
      </c>
      <c r="BA30" s="89">
        <f>[2]!obGet([2]!obCall("", AZ30, "get",$AQ$10))</f>
        <v>1.0004162690682212</v>
      </c>
      <c r="BB30" s="19"/>
      <c r="BT30" s="10"/>
    </row>
    <row r="31" spans="2:72" ht="15.6" x14ac:dyDescent="0.3">
      <c r="B31" s="50"/>
      <c r="C31" s="85" t="s">
        <v>49</v>
      </c>
      <c r="D31" s="18"/>
      <c r="E31" s="18"/>
      <c r="F31" s="85" t="s">
        <v>33</v>
      </c>
      <c r="G31" s="18"/>
      <c r="H31" s="66"/>
      <c r="K31" s="17"/>
      <c r="L31" s="42" t="s">
        <v>27</v>
      </c>
      <c r="M31" s="18"/>
      <c r="N31" s="42" t="s">
        <v>44</v>
      </c>
      <c r="O31" s="42"/>
      <c r="P31" s="18"/>
      <c r="Q31" s="19"/>
      <c r="S31" s="17"/>
      <c r="T31" s="18"/>
      <c r="U31" s="18"/>
      <c r="V31" s="55">
        <v>5</v>
      </c>
      <c r="W31" s="56">
        <v>0.1</v>
      </c>
      <c r="X31" s="56">
        <v>1</v>
      </c>
      <c r="Y31" s="19"/>
      <c r="AD31" s="24"/>
      <c r="AE31" s="89">
        <v>16</v>
      </c>
      <c r="AF31" s="89">
        <f>[2]!obGet([2]!obCall("",$AE$10, "getTime",[2]!obMake("", "int", AE31)))</f>
        <v>1.5999999999999999</v>
      </c>
      <c r="AG31" s="52"/>
      <c r="AH31" s="89" t="str">
        <f>[2]!obCall("underlyingModelFromNPVAndDefault"&amp;AE31, $AH$10, "getUnderlying",  [2]!obMake("", "int", AE31), [2]!obMake("","int", 0))</f>
        <v>underlyingModelFromNPVAndDefault16 
[21597]</v>
      </c>
      <c r="AI31" s="89">
        <f>[2]!obGet([2]!obCall("",AH31,"get", $AQ$10))</f>
        <v>-3.388132641475259E-2</v>
      </c>
      <c r="AJ31" s="52"/>
      <c r="AK31" s="89" t="str">
        <f>[2]!obCall("zcbondFairPrice"&amp;AE31, $AK$10, "getZeroCouponBond", [2]!obMake("", "double",AF31), [2]!obMake("", "double", $AF$115))</f>
        <v>zcbondFairPrice16 
[22170]</v>
      </c>
      <c r="AL31" s="89">
        <f>[2]!obGet([2]!obCall("", AK31, "get",$AQ$10))</f>
        <v>1.0503841802521572</v>
      </c>
      <c r="AM31" s="52"/>
      <c r="AN31" s="89" t="str">
        <f>[2]!obCall("couponBondPrice"&amp;AE31,  $AH$10,"getFairValue", [2]!obMake("","int",AE31) )</f>
        <v>couponBondPrice16 
[20462]</v>
      </c>
      <c r="AO31" s="89">
        <f>[2]!obGet([2]!obCall("",  AN31,"get", $AQ$10))</f>
        <v>1.9891307676120991</v>
      </c>
      <c r="AP31" s="52"/>
      <c r="AQ31" s="89" t="str">
        <f>[2]!obCall("intensityCorrelation"&amp;AE31, $T$54, "getIntensity", [2]!obMake("", "int", AE31))</f>
        <v>intensityCorrelation16 
[21046]</v>
      </c>
      <c r="AR31" s="89">
        <f>[2]!obGet([2]!obCall("", AQ31, "get",$AQ$10))</f>
        <v>3.7722991028596286E-3</v>
      </c>
      <c r="AS31" s="52"/>
      <c r="AT31" s="89" t="str">
        <f>[2]!obCall("expOfIntegratedIntensityCorrelation"&amp;AE31, $T$54, "getExpOfIntegratedIntensity", [2]!obMake("", "int", AE31))</f>
        <v>expOfIntegratedIntensityCorrelation16 
[20092]</v>
      </c>
      <c r="AU31" s="89">
        <f>[2]!obGet([2]!obCall("", AT31, "get",$AQ$10))</f>
        <v>1.0075481941473805</v>
      </c>
      <c r="AV31" s="18"/>
      <c r="AW31" s="89" t="str">
        <f>[2]!obCall("intensityLando"&amp;AE31, $W$53, "getIntensity", [2]!obMake("", "int", AE31))</f>
        <v>intensityLando16 
[29652]</v>
      </c>
      <c r="AX31" s="89">
        <f>[2]!obGet([2]!obCall("", AW31, "get",$AQ$10))</f>
        <v>0</v>
      </c>
      <c r="AY31" s="52"/>
      <c r="AZ31" s="89" t="str">
        <f>[2]!obCall("expOfIntegratedIntensityLando"&amp;AE31, $W$53, "getExpOfIntegratedIntensity", [2]!obMake("", "int", AE31))</f>
        <v>expOfIntegratedIntensityLando16 
[29854]</v>
      </c>
      <c r="BA31" s="89">
        <f>[2]!obGet([2]!obCall("", AZ31, "get",$AQ$10))</f>
        <v>1.0004162690682212</v>
      </c>
      <c r="BB31" s="19"/>
      <c r="BT31" s="10"/>
    </row>
    <row r="32" spans="2:72" x14ac:dyDescent="0.3">
      <c r="B32" s="50"/>
      <c r="C32" s="18"/>
      <c r="D32" s="18"/>
      <c r="E32" s="18"/>
      <c r="F32" s="18"/>
      <c r="G32" s="18"/>
      <c r="H32" s="66"/>
      <c r="K32" s="17"/>
      <c r="L32" s="18"/>
      <c r="M32" s="18"/>
      <c r="N32" s="52"/>
      <c r="O32" s="18"/>
      <c r="P32" s="18"/>
      <c r="Q32" s="19"/>
      <c r="S32" s="17"/>
      <c r="T32" s="49" t="s">
        <v>17</v>
      </c>
      <c r="U32" s="18"/>
      <c r="V32" s="55">
        <v>6</v>
      </c>
      <c r="W32" s="56">
        <v>0.1</v>
      </c>
      <c r="X32" s="56">
        <v>1</v>
      </c>
      <c r="Y32" s="19"/>
      <c r="AD32" s="24"/>
      <c r="AE32" s="89">
        <v>17</v>
      </c>
      <c r="AF32" s="89">
        <f>[2]!obGet([2]!obCall("",$AE$10, "getTime",[2]!obMake("", "int", AE32)))</f>
        <v>1.7</v>
      </c>
      <c r="AG32" s="52"/>
      <c r="AH32" s="89" t="str">
        <f>[2]!obCall("underlyingModelFromNPVAndDefault"&amp;AE32, $AH$10, "getUnderlying",  [2]!obMake("", "int", AE32), [2]!obMake("","int", 0))</f>
        <v>underlyingModelFromNPVAndDefault17 
[21477]</v>
      </c>
      <c r="AI32" s="89">
        <f>[2]!obGet([2]!obCall("",AH32,"get", $AQ$10))</f>
        <v>-5.5959639296074754E-2</v>
      </c>
      <c r="AJ32" s="52"/>
      <c r="AK32" s="89" t="str">
        <f>[2]!obCall("zcbondFairPrice"&amp;AE32, $AK$10, "getZeroCouponBond", [2]!obMake("", "double",AF32), [2]!obMake("", "double", $AF$115))</f>
        <v>zcbondFairPrice17 
[22161]</v>
      </c>
      <c r="AL32" s="89">
        <f>[2]!obGet([2]!obCall("", AK32, "get",$AQ$10))</f>
        <v>1.217036980171323</v>
      </c>
      <c r="AM32" s="52"/>
      <c r="AN32" s="89" t="str">
        <f>[2]!obCall("couponBondPrice"&amp;AE32,  $AH$10,"getFairValue", [2]!obMake("","int",AE32) )</f>
        <v>couponBondPrice17 
[21330]</v>
      </c>
      <c r="AO32" s="89">
        <f>[2]!obGet([2]!obCall("",  AN32,"get", $AQ$10))</f>
        <v>2.2360844161082829</v>
      </c>
      <c r="AP32" s="52"/>
      <c r="AQ32" s="89" t="str">
        <f>[2]!obCall("intensityCorrelation"&amp;AE32, $T$54, "getIntensity", [2]!obMake("", "int", AE32))</f>
        <v>intensityCorrelation17 
[20370]</v>
      </c>
      <c r="AR32" s="89">
        <f>[2]!obGet([2]!obCall("", AQ32, "get",$AQ$10))</f>
        <v>3.0016202099488387E-3</v>
      </c>
      <c r="AS32" s="52"/>
      <c r="AT32" s="89" t="str">
        <f>[2]!obCall("expOfIntegratedIntensityCorrelation"&amp;AE32, $T$54, "getExpOfIntegratedIntensity", [2]!obMake("", "int", AE32))</f>
        <v>expOfIntegratedIntensityCorrelation17 
[20492]</v>
      </c>
      <c r="AU32" s="89">
        <f>[2]!obGet([2]!obCall("", AT32, "get",$AQ$10))</f>
        <v>1.0078895044528755</v>
      </c>
      <c r="AV32" s="18"/>
      <c r="AW32" s="89" t="str">
        <f>[2]!obCall("intensityLando"&amp;AE32, $W$53, "getIntensity", [2]!obMake("", "int", AE32))</f>
        <v>intensityLando17 
[29582]</v>
      </c>
      <c r="AX32" s="89">
        <f>[2]!obGet([2]!obCall("", AW32, "get",$AQ$10))</f>
        <v>0</v>
      </c>
      <c r="AY32" s="52"/>
      <c r="AZ32" s="89" t="str">
        <f>[2]!obCall("expOfIntegratedIntensityLando"&amp;AE32, $W$53, "getExpOfIntegratedIntensity", [2]!obMake("", "int", AE32))</f>
        <v>expOfIntegratedIntensityLando17 
[29792]</v>
      </c>
      <c r="BA32" s="89">
        <f>[2]!obGet([2]!obCall("", AZ32, "get",$AQ$10))</f>
        <v>1.0004162690682212</v>
      </c>
      <c r="BB32" s="19"/>
      <c r="BT32" s="10"/>
    </row>
    <row r="33" spans="1:114" x14ac:dyDescent="0.3">
      <c r="B33" s="50"/>
      <c r="C33" s="39" t="s">
        <v>36</v>
      </c>
      <c r="D33" s="39"/>
      <c r="E33" s="18"/>
      <c r="F33" s="39" t="s">
        <v>35</v>
      </c>
      <c r="G33" s="18"/>
      <c r="H33" s="66"/>
      <c r="K33" s="17"/>
      <c r="L33" s="39" t="s">
        <v>36</v>
      </c>
      <c r="M33" s="18"/>
      <c r="N33" s="38" t="s">
        <v>36</v>
      </c>
      <c r="O33" s="105"/>
      <c r="P33" s="106"/>
      <c r="Q33" s="19"/>
      <c r="S33" s="17"/>
      <c r="T33" s="37" t="str">
        <f>[2]!obMake("cbConditionalFairValueProcess", "main.net.finmath.antonsporrer.masterthesis.montecarlo.product.CouponBondConditionalFairValueProcess", T27:T30 )</f>
        <v>cbConditionalFairValueProcess 
[19012]</v>
      </c>
      <c r="U33" s="18"/>
      <c r="V33" s="55">
        <v>7</v>
      </c>
      <c r="W33" s="56">
        <v>0.1</v>
      </c>
      <c r="X33" s="56">
        <v>1</v>
      </c>
      <c r="Y33" s="19"/>
      <c r="AD33" s="24"/>
      <c r="AE33" s="89">
        <v>18</v>
      </c>
      <c r="AF33" s="89">
        <f>[2]!obGet([2]!obCall("",$AE$10, "getTime",[2]!obMake("", "int", AE33)))</f>
        <v>1.8</v>
      </c>
      <c r="AG33" s="52"/>
      <c r="AH33" s="89" t="str">
        <f>[2]!obCall("underlyingModelFromNPVAndDefault"&amp;AE33, $AH$10, "getUnderlying",  [2]!obMake("", "int", AE33), [2]!obMake("","int", 0))</f>
        <v>underlyingModelFromNPVAndDefault18 
[21567]</v>
      </c>
      <c r="AI33" s="89">
        <f>[2]!obGet([2]!obCall("",AH33,"get", $AQ$10))</f>
        <v>-6.2579375370347384E-2</v>
      </c>
      <c r="AJ33" s="52"/>
      <c r="AK33" s="89" t="str">
        <f>[2]!obCall("zcbondFairPrice"&amp;AE33, $AK$10, "getZeroCouponBond", [2]!obMake("", "double",AF33), [2]!obMake("", "double", $AF$115))</f>
        <v>zcbondFairPrice18 
[21728]</v>
      </c>
      <c r="AL33" s="89">
        <f>[2]!obGet([2]!obCall("", AK33, "get",$AQ$10))</f>
        <v>1.267200233684338</v>
      </c>
      <c r="AM33" s="52"/>
      <c r="AN33" s="89" t="str">
        <f>[2]!obCall("couponBondPrice"&amp;AE33,  $AH$10,"getFairValue", [2]!obMake("","int",AE33) )</f>
        <v>couponBondPrice18 
[21543]</v>
      </c>
      <c r="AO33" s="89">
        <f>[2]!obGet([2]!obCall("",  AN33,"get", $AQ$10))</f>
        <v>2.3082069605773015</v>
      </c>
      <c r="AP33" s="52"/>
      <c r="AQ33" s="89" t="str">
        <f>[2]!obCall("intensityCorrelation"&amp;AE33, $T$54, "getIntensity", [2]!obMake("", "int", AE33))</f>
        <v>intensityCorrelation18 
[21130]</v>
      </c>
      <c r="AR33" s="89">
        <f>[2]!obGet([2]!obCall("", AQ33, "get",$AQ$10))</f>
        <v>2.8226762158900971E-3</v>
      </c>
      <c r="AS33" s="52"/>
      <c r="AT33" s="89" t="str">
        <f>[2]!obCall("expOfIntegratedIntensityCorrelation"&amp;AE33, $T$54, "getExpOfIntegratedIntensity", [2]!obMake("", "int", AE33))</f>
        <v>expOfIntegratedIntensityCorrelation18 
[21081]</v>
      </c>
      <c r="AU33" s="89">
        <f>[2]!obGet([2]!obCall("", AT33, "get",$AQ$10))</f>
        <v>1.0081830595565207</v>
      </c>
      <c r="AV33" s="18"/>
      <c r="AW33" s="89" t="str">
        <f>[2]!obCall("intensityLando"&amp;AE33, $W$53, "getIntensity", [2]!obMake("", "int", AE33))</f>
        <v>intensityLando18 
[29878]</v>
      </c>
      <c r="AX33" s="89">
        <f>[2]!obGet([2]!obCall("", AW33, "get",$AQ$10))</f>
        <v>0</v>
      </c>
      <c r="AY33" s="52"/>
      <c r="AZ33" s="89" t="str">
        <f>[2]!obCall("expOfIntegratedIntensityLando"&amp;AE33, $W$53, "getExpOfIntegratedIntensity", [2]!obMake("", "int", AE33))</f>
        <v>expOfIntegratedIntensityLando18 
[29956]</v>
      </c>
      <c r="BA33" s="89">
        <f>[2]!obGet([2]!obCall("", AZ33, "get",$AQ$10))</f>
        <v>1.0004162690682212</v>
      </c>
      <c r="BB33" s="19"/>
      <c r="BT33" s="10"/>
    </row>
    <row r="34" spans="1:114" x14ac:dyDescent="0.3">
      <c r="B34" s="50"/>
      <c r="C34" s="73" t="str">
        <f>[2]!obMake("lossGivenDefault1", "double", D34)</f>
        <v>lossGivenDefault1 
[18977]</v>
      </c>
      <c r="D34" s="101">
        <v>1</v>
      </c>
      <c r="E34" s="18"/>
      <c r="F34" s="74" t="str">
        <f>C34</f>
        <v>lossGivenDefault1 
[18977]</v>
      </c>
      <c r="G34" s="18"/>
      <c r="H34" s="66"/>
      <c r="K34" s="17"/>
      <c r="L34" s="37" t="str">
        <f>L10</f>
        <v>td.initialTime 
[18980]</v>
      </c>
      <c r="M34" s="18"/>
      <c r="N34" s="37" t="str">
        <f>[2]!obMake("initialValue", "double", O34)</f>
        <v>initialValue 
[18985]</v>
      </c>
      <c r="O34" s="107">
        <v>5.0000000000000001E-3</v>
      </c>
      <c r="P34" s="108"/>
      <c r="Q34" s="19"/>
      <c r="S34" s="17"/>
      <c r="T34" s="18"/>
      <c r="U34" s="18"/>
      <c r="V34" s="55">
        <v>8</v>
      </c>
      <c r="W34" s="56">
        <v>0.1</v>
      </c>
      <c r="X34" s="56">
        <v>1</v>
      </c>
      <c r="Y34" s="19"/>
      <c r="AD34" s="24"/>
      <c r="AE34" s="89">
        <v>19</v>
      </c>
      <c r="AF34" s="89">
        <f>[2]!obGet([2]!obCall("",$AE$10, "getTime",[2]!obMake("", "int", AE34)))</f>
        <v>1.9</v>
      </c>
      <c r="AG34" s="52"/>
      <c r="AH34" s="89" t="str">
        <f>[2]!obCall("underlyingModelFromNPVAndDefault"&amp;AE34, $AH$10, "getUnderlying",  [2]!obMake("", "int", AE34), [2]!obMake("","int", 0))</f>
        <v>underlyingModelFromNPVAndDefault19 
[21411]</v>
      </c>
      <c r="AI34" s="89">
        <f>[2]!obGet([2]!obCall("",AH34,"get", $AQ$10))</f>
        <v>-7.1345601218530799E-2</v>
      </c>
      <c r="AJ34" s="52"/>
      <c r="AK34" s="89" t="str">
        <f>[2]!obCall("zcbondFairPrice"&amp;AE34, $AK$10, "getZeroCouponBond", [2]!obMake("", "double",AF34), [2]!obMake("", "double", $AF$115))</f>
        <v>zcbondFairPrice19 
[22262]</v>
      </c>
      <c r="AL34" s="89">
        <f>[2]!obGet([2]!obCall("", AK34, "get",$AQ$10))</f>
        <v>1.337296408949411</v>
      </c>
      <c r="AM34" s="52"/>
      <c r="AN34" s="89" t="str">
        <f>[2]!obCall("couponBondPrice"&amp;AE34,  $AH$10,"getFairValue", [2]!obMake("","int",AE34) )</f>
        <v>couponBondPrice19 
[21336]</v>
      </c>
      <c r="AO34" s="89">
        <f>[2]!obGet([2]!obCall("",  AN34,"get", $AQ$10))</f>
        <v>2.4084100427602468</v>
      </c>
      <c r="AP34" s="52"/>
      <c r="AQ34" s="89" t="str">
        <f>[2]!obCall("intensityCorrelation"&amp;AE34, $T$54, "getIntensity", [2]!obMake("", "int", AE34))</f>
        <v>intensityCorrelation19 
[20107]</v>
      </c>
      <c r="AR34" s="89">
        <f>[2]!obGet([2]!obCall("", AQ34, "get",$AQ$10))</f>
        <v>2.7033247948240737E-3</v>
      </c>
      <c r="AS34" s="52"/>
      <c r="AT34" s="89" t="str">
        <f>[2]!obCall("expOfIntegratedIntensityCorrelation"&amp;AE34, $T$54, "getExpOfIntegratedIntensity", [2]!obMake("", "int", AE34))</f>
        <v>expOfIntegratedIntensityCorrelation19 
[20219]</v>
      </c>
      <c r="AU34" s="89">
        <f>[2]!obGet([2]!obCall("", AT34, "get",$AQ$10))</f>
        <v>1.0084616590735833</v>
      </c>
      <c r="AV34" s="18"/>
      <c r="AW34" s="89" t="str">
        <f>[2]!obCall("intensityLando"&amp;AE34, $W$53, "getIntensity", [2]!obMake("", "int", AE34))</f>
        <v>intensityLando19 
[29906]</v>
      </c>
      <c r="AX34" s="89">
        <f>[2]!obGet([2]!obCall("", AW34, "get",$AQ$10))</f>
        <v>0</v>
      </c>
      <c r="AY34" s="52"/>
      <c r="AZ34" s="89" t="str">
        <f>[2]!obCall("expOfIntegratedIntensityLando"&amp;AE34, $W$53, "getExpOfIntegratedIntensity", [2]!obMake("", "int", AE34))</f>
        <v>expOfIntegratedIntensityLando19 
[29650]</v>
      </c>
      <c r="BA34" s="89">
        <f>[2]!obGet([2]!obCall("", AZ34, "get",$AQ$10))</f>
        <v>1.0004162690682212</v>
      </c>
      <c r="BB34" s="19"/>
      <c r="BT34" s="10"/>
    </row>
    <row r="35" spans="1:114" x14ac:dyDescent="0.3">
      <c r="B35" s="50"/>
      <c r="C35" s="18"/>
      <c r="D35" s="18"/>
      <c r="E35" s="18"/>
      <c r="F35" s="18"/>
      <c r="G35" s="18"/>
      <c r="H35" s="66"/>
      <c r="K35" s="17"/>
      <c r="L35" s="37" t="str">
        <f>L11</f>
        <v>td.numberOfTimeSteps 
[18992]</v>
      </c>
      <c r="M35" s="18"/>
      <c r="N35" s="37" t="str">
        <f>[2]!obMake("kappa","double",O35)</f>
        <v>kappa 
[19004]</v>
      </c>
      <c r="O35" s="107">
        <v>0.05</v>
      </c>
      <c r="P35" s="108"/>
      <c r="Q35" s="19"/>
      <c r="S35" s="17"/>
      <c r="T35" s="18"/>
      <c r="U35" s="18"/>
      <c r="V35" s="55">
        <v>9</v>
      </c>
      <c r="W35" s="56">
        <v>0.1</v>
      </c>
      <c r="X35" s="56">
        <v>1</v>
      </c>
      <c r="Y35" s="19"/>
      <c r="AD35" s="17"/>
      <c r="AE35" s="89">
        <v>20</v>
      </c>
      <c r="AF35" s="89">
        <f>[2]!obGet([2]!obCall("",$AE$10, "getTime",[2]!obMake("", "int", AE35)))</f>
        <v>2</v>
      </c>
      <c r="AG35" s="52"/>
      <c r="AH35" s="89" t="str">
        <f>[2]!obCall("underlyingModelFromNPVAndDefault"&amp;AE35, $AH$10, "getUnderlying",  [2]!obMake("", "int", AE35), [2]!obMake("","int", 0))</f>
        <v>underlyingModelFromNPVAndDefault20 
[20397]</v>
      </c>
      <c r="AI35" s="89">
        <f>[2]!obGet([2]!obCall("",AH35,"get", $AQ$10))</f>
        <v>-8.2536680347001665E-2</v>
      </c>
      <c r="AJ35" s="52"/>
      <c r="AK35" s="89" t="str">
        <f>[2]!obCall("zcbondFairPrice"&amp;AE35, $AK$10, "getZeroCouponBond", [2]!obMake("", "double",AF35), [2]!obMake("", "double", $AF$115))</f>
        <v>zcbondFairPrice20 
[22241]</v>
      </c>
      <c r="AL35" s="89">
        <f>[2]!obGet([2]!obCall("", AK35, "get",$AQ$10))</f>
        <v>1.4323807851807089</v>
      </c>
      <c r="AM35" s="52"/>
      <c r="AN35" s="89" t="str">
        <f>[2]!obCall("couponBondPrice"&amp;AE35,  $AH$10,"getFairValue", [2]!obMake("","int",AE35) )</f>
        <v>couponBondPrice20 
[21407]</v>
      </c>
      <c r="AO35" s="89">
        <f>[2]!obGet([2]!obCall("",  AN35,"get", $AQ$10))</f>
        <v>2.5432699759463175</v>
      </c>
      <c r="AP35" s="52"/>
      <c r="AQ35" s="89" t="str">
        <f>[2]!obCall("intensityCorrelation"&amp;AE35, $T$54, "getIntensity", [2]!obMake("", "int", AE35))</f>
        <v>intensityCorrelation20 
[20258]</v>
      </c>
      <c r="AR35" s="89">
        <f>[2]!obGet([2]!obCall("", AQ35, "get",$AQ$10))</f>
        <v>2.6086401253045694E-3</v>
      </c>
      <c r="AS35" s="52"/>
      <c r="AT35" s="89" t="str">
        <f>[2]!obCall("expOfIntegratedIntensityCorrelation"&amp;AE35, $T$54, "getExpOfIntegratedIntensity", [2]!obMake("", "int", AE35))</f>
        <v>expOfIntegratedIntensityCorrelation20 
[20687]</v>
      </c>
      <c r="AU35" s="89">
        <f>[2]!obGet([2]!obCall("", AT35, "get",$AQ$10))</f>
        <v>1.0087295402942145</v>
      </c>
      <c r="AV35" s="18"/>
      <c r="AW35" s="89" t="str">
        <f>[2]!obCall("intensityLando"&amp;AE35, $W$53, "getIntensity", [2]!obMake("", "int", AE35))</f>
        <v>intensityLando20 
[29790]</v>
      </c>
      <c r="AX35" s="89">
        <f>[2]!obGet([2]!obCall("", AW35, "get",$AQ$10))</f>
        <v>0</v>
      </c>
      <c r="AY35" s="52"/>
      <c r="AZ35" s="89" t="str">
        <f>[2]!obCall("expOfIntegratedIntensityLando"&amp;AE35, $W$53, "getExpOfIntegratedIntensity", [2]!obMake("", "int", AE35))</f>
        <v>expOfIntegratedIntensityLando20 
[29734]</v>
      </c>
      <c r="BA35" s="89">
        <f>[2]!obGet([2]!obCall("", AZ35, "get",$AQ$10))</f>
        <v>1.0004162690682212</v>
      </c>
      <c r="BB35" s="19"/>
      <c r="BT35" s="10"/>
    </row>
    <row r="36" spans="1:114" x14ac:dyDescent="0.3">
      <c r="B36" s="50"/>
      <c r="C36" s="49" t="s">
        <v>17</v>
      </c>
      <c r="D36" s="13"/>
      <c r="E36" s="18"/>
      <c r="F36" s="49" t="s">
        <v>17</v>
      </c>
      <c r="G36" s="13"/>
      <c r="H36" s="66"/>
      <c r="K36" s="17"/>
      <c r="L36" s="37" t="str">
        <f>L12</f>
        <v>td.deltaT 
[18983]</v>
      </c>
      <c r="M36" s="18"/>
      <c r="N36" s="37" t="str">
        <f>[2]!obMake("mu","double",O36)</f>
        <v>mu 
[18998]</v>
      </c>
      <c r="O36" s="107">
        <v>5.0000000000000001E-3</v>
      </c>
      <c r="P36" s="108"/>
      <c r="Q36" s="19"/>
      <c r="S36" s="17"/>
      <c r="T36" s="18"/>
      <c r="U36" s="18"/>
      <c r="V36" s="58">
        <v>10</v>
      </c>
      <c r="W36" s="57">
        <v>0.1</v>
      </c>
      <c r="X36" s="57">
        <v>1</v>
      </c>
      <c r="Y36" s="19"/>
      <c r="AD36" s="17"/>
      <c r="AE36" s="89">
        <v>21</v>
      </c>
      <c r="AF36" s="89">
        <f>[2]!obGet([2]!obCall("",$AE$10, "getTime",[2]!obMake("", "int", AE36)))</f>
        <v>2.1</v>
      </c>
      <c r="AG36" s="52"/>
      <c r="AH36" s="89" t="str">
        <f>[2]!obCall("underlyingModelFromNPVAndDefault"&amp;AE36, $AH$10, "getUnderlying",  [2]!obMake("", "int", AE36), [2]!obMake("","int", 0))</f>
        <v>underlyingModelFromNPVAndDefault21 
[20647]</v>
      </c>
      <c r="AI36" s="89">
        <f>[2]!obGet([2]!obCall("",AH36,"get", $AQ$10))</f>
        <v>-6.4503949109315242E-2</v>
      </c>
      <c r="AJ36" s="52"/>
      <c r="AK36" s="89" t="str">
        <f>[2]!obCall("zcbondFairPrice"&amp;AE36, $AK$10, "getZeroCouponBond", [2]!obMake("", "double",AF36), [2]!obMake("", "double", $AF$115))</f>
        <v>zcbondFairPrice21 
[22394]</v>
      </c>
      <c r="AL36" s="89">
        <f>[2]!obGet([2]!obCall("", AK36, "get",$AQ$10))</f>
        <v>1.2653344933491348</v>
      </c>
      <c r="AM36" s="52"/>
      <c r="AN36" s="89" t="str">
        <f>[2]!obCall("couponBondPrice"&amp;AE36,  $AH$10,"getFairValue", [2]!obMake("","int",AE36) )</f>
        <v>couponBondPrice21 
[21392]</v>
      </c>
      <c r="AO36" s="89">
        <f>[2]!obGet([2]!obCall("",  AN36,"get", $AQ$10))</f>
        <v>2.2001875592386777</v>
      </c>
      <c r="AP36" s="52"/>
      <c r="AQ36" s="89" t="str">
        <f>[2]!obCall("intensityCorrelation"&amp;AE36, $T$54, "getIntensity", [2]!obMake("", "int", AE36))</f>
        <v>intensityCorrelation21 
[20212]</v>
      </c>
      <c r="AR36" s="89">
        <f>[2]!obGet([2]!obCall("", AQ36, "get",$AQ$10))</f>
        <v>3.199934424671356E-3</v>
      </c>
      <c r="AS36" s="52"/>
      <c r="AT36" s="89" t="str">
        <f>[2]!obCall("expOfIntegratedIntensityCorrelation"&amp;AE36, $T$54, "getExpOfIntegratedIntensity", [2]!obMake("", "int", AE36))</f>
        <v>expOfIntegratedIntensityCorrelation21 
[20542]</v>
      </c>
      <c r="AU36" s="89">
        <f>[2]!obGet([2]!obCall("", AT36, "get",$AQ$10))</f>
        <v>1.0090225468776974</v>
      </c>
      <c r="AV36" s="18"/>
      <c r="AW36" s="89" t="str">
        <f>[2]!obCall("intensityLando"&amp;AE36, $W$53, "getIntensity", [2]!obMake("", "int", AE36))</f>
        <v>intensityLando21 
[29726]</v>
      </c>
      <c r="AX36" s="89">
        <f>[2]!obGet([2]!obCall("", AW36, "get",$AQ$10))</f>
        <v>0</v>
      </c>
      <c r="AY36" s="52"/>
      <c r="AZ36" s="89" t="str">
        <f>[2]!obCall("expOfIntegratedIntensityLando"&amp;AE36, $W$53, "getExpOfIntegratedIntensity", [2]!obMake("", "int", AE36))</f>
        <v>expOfIntegratedIntensityLando21 
[29660]</v>
      </c>
      <c r="BA36" s="89">
        <f>[2]!obGet([2]!obCall("", AZ36, "get",$AQ$10))</f>
        <v>1.0004162690682212</v>
      </c>
      <c r="BB36" s="19"/>
      <c r="BT36" s="10"/>
    </row>
    <row r="37" spans="1:114" x14ac:dyDescent="0.3">
      <c r="B37" s="50"/>
      <c r="C37" s="74" t="str">
        <f>[2]!obMake("intensityBasedCVA1", "main.net.finmath.antonsporrer.masterthesis.montecarlo.cva.IntensityBasedCVA", C34)</f>
        <v>intensityBasedCVA1 
[19008]</v>
      </c>
      <c r="D37" s="18"/>
      <c r="E37" s="18"/>
      <c r="F37" s="74" t="str">
        <f>[2]!obMake("constraintWorstCaseCVA","main.net.finmath.antonsporrer.masterthesis.montecarlo.cva.ConstrainedWorstCaseCVA", F34)</f>
        <v>constraintWorstCaseCVA 
[19011]</v>
      </c>
      <c r="G37" s="18"/>
      <c r="H37" s="66"/>
      <c r="K37" s="17"/>
      <c r="L37" s="37" t="str">
        <f>L49</f>
        <v>meanReversionArrayHW 
[18986]</v>
      </c>
      <c r="M37" s="18"/>
      <c r="N37" s="37" t="str">
        <f>[2]!obMake("nu","double", O37)</f>
        <v>nu 
[18997]</v>
      </c>
      <c r="O37" s="107">
        <v>1.4999999999999999E-2</v>
      </c>
      <c r="P37" s="108"/>
      <c r="Q37" s="19"/>
      <c r="S37" s="46"/>
      <c r="T37" s="18"/>
      <c r="U37" s="18"/>
      <c r="V37" s="18"/>
      <c r="W37" s="18"/>
      <c r="X37" s="18"/>
      <c r="Y37" s="19"/>
      <c r="AD37" s="17"/>
      <c r="AE37" s="89">
        <v>22</v>
      </c>
      <c r="AF37" s="89">
        <f>[2]!obGet([2]!obCall("",$AE$10, "getTime",[2]!obMake("", "int", AE37)))</f>
        <v>2.1999999999999997</v>
      </c>
      <c r="AG37" s="52"/>
      <c r="AH37" s="89" t="str">
        <f>[2]!obCall("underlyingModelFromNPVAndDefault"&amp;AE37, $AH$10, "getUnderlying",  [2]!obMake("", "int", AE37), [2]!obMake("","int", 0))</f>
        <v>underlyingModelFromNPVAndDefault22 
[20610]</v>
      </c>
      <c r="AI37" s="89">
        <f>[2]!obGet([2]!obCall("",AH37,"get", $AQ$10))</f>
        <v>-6.2272585402020041E-2</v>
      </c>
      <c r="AJ37" s="52"/>
      <c r="AK37" s="89" t="str">
        <f>[2]!obCall("zcbondFairPrice"&amp;AE37, $AK$10, "getZeroCouponBond", [2]!obMake("", "double",AF37), [2]!obMake("", "double", $AF$115))</f>
        <v>zcbondFairPrice22 
[22133]</v>
      </c>
      <c r="AL37" s="89">
        <f>[2]!obGet([2]!obCall("", AK37, "get",$AQ$10))</f>
        <v>1.2409244157940966</v>
      </c>
      <c r="AM37" s="52"/>
      <c r="AN37" s="89" t="str">
        <f>[2]!obCall("couponBondPrice"&amp;AE37,  $AH$10,"getFairValue", [2]!obMake("","int",AE37) )</f>
        <v>couponBondPrice22 
[21895]</v>
      </c>
      <c r="AO37" s="89">
        <f>[2]!obGet([2]!obCall("",  AN37,"get", $AQ$10))</f>
        <v>2.1632554959362893</v>
      </c>
      <c r="AP37" s="52"/>
      <c r="AQ37" s="89" t="str">
        <f>[2]!obCall("intensityCorrelation"&amp;AE37, $T$54, "getIntensity", [2]!obMake("", "int", AE37))</f>
        <v>intensityCorrelation22 
[20674]</v>
      </c>
      <c r="AR37" s="89">
        <f>[2]!obGet([2]!obCall("", AQ37, "get",$AQ$10))</f>
        <v>3.1991197279703171E-3</v>
      </c>
      <c r="AS37" s="52"/>
      <c r="AT37" s="89" t="str">
        <f>[2]!obCall("expOfIntegratedIntensityCorrelation"&amp;AE37, $T$54, "getExpOfIntegratedIntensity", [2]!obMake("", "int", AE37))</f>
        <v>expOfIntegratedIntensityCorrelation22 
[20693]</v>
      </c>
      <c r="AU37" s="89">
        <f>[2]!obGet([2]!obCall("", AT37, "get",$AQ$10))</f>
        <v>1.0093454380258267</v>
      </c>
      <c r="AV37" s="18"/>
      <c r="AW37" s="89" t="str">
        <f>[2]!obCall("intensityLando"&amp;AE37, $W$53, "getIntensity", [2]!obMake("", "int", AE37))</f>
        <v>intensityLando22 
[29774]</v>
      </c>
      <c r="AX37" s="89">
        <f>[2]!obGet([2]!obCall("", AW37, "get",$AQ$10))</f>
        <v>0</v>
      </c>
      <c r="AY37" s="52"/>
      <c r="AZ37" s="89" t="str">
        <f>[2]!obCall("expOfIntegratedIntensityLando"&amp;AE37, $W$53, "getExpOfIntegratedIntensity", [2]!obMake("", "int", AE37))</f>
        <v>expOfIntegratedIntensityLando22 
[29948]</v>
      </c>
      <c r="BA37" s="89">
        <f>[2]!obGet([2]!obCall("", AZ37, "get",$AQ$10))</f>
        <v>1.0004162690682212</v>
      </c>
      <c r="BB37" s="19"/>
      <c r="BT37" s="10"/>
    </row>
    <row r="38" spans="1:114" ht="15" thickBot="1" x14ac:dyDescent="0.35">
      <c r="B38" s="50"/>
      <c r="C38" s="18"/>
      <c r="D38" s="18"/>
      <c r="E38" s="18"/>
      <c r="F38" s="18"/>
      <c r="G38" s="18"/>
      <c r="H38" s="66"/>
      <c r="K38" s="17"/>
      <c r="L38" s="37" t="str">
        <f>M49</f>
        <v>volatilitesArrayHW 
[18978]</v>
      </c>
      <c r="M38" s="18"/>
      <c r="N38" s="37" t="str">
        <f>L24</f>
        <v>process 
[19223]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9">
        <v>23</v>
      </c>
      <c r="AF38" s="89">
        <f>[2]!obGet([2]!obCall("",$AE$10, "getTime",[2]!obMake("", "int", AE38)))</f>
        <v>2.2999999999999998</v>
      </c>
      <c r="AG38" s="52"/>
      <c r="AH38" s="89" t="str">
        <f>[2]!obCall("underlyingModelFromNPVAndDefault"&amp;AE38, $AH$10, "getUnderlying",  [2]!obMake("", "int", AE38), [2]!obMake("","int", 0))</f>
        <v>underlyingModelFromNPVAndDefault23 
[21534]</v>
      </c>
      <c r="AI38" s="89">
        <f>[2]!obGet([2]!obCall("",AH38,"get", $AQ$10))</f>
        <v>-4.8926069683193282E-2</v>
      </c>
      <c r="AJ38" s="52"/>
      <c r="AK38" s="89" t="str">
        <f>[2]!obCall("zcbondFairPrice"&amp;AE38, $AK$10, "getZeroCouponBond", [2]!obMake("", "double",AF38), [2]!obMake("", "double", $AF$115))</f>
        <v>zcbondFairPrice23 
[22137]</v>
      </c>
      <c r="AL38" s="89">
        <f>[2]!obGet([2]!obCall("", AK38, "get",$AQ$10))</f>
        <v>1.1339148585499093</v>
      </c>
      <c r="AM38" s="52"/>
      <c r="AN38" s="89" t="str">
        <f>[2]!obCall("couponBondPrice"&amp;AE38,  $AH$10,"getFairValue", [2]!obMake("","int",AE38) )</f>
        <v>couponBondPrice23 
[21505]</v>
      </c>
      <c r="AO38" s="89">
        <f>[2]!obGet([2]!obCall("",  AN38,"get", $AQ$10))</f>
        <v>2.0069791189170934</v>
      </c>
      <c r="AP38" s="52"/>
      <c r="AQ38" s="89" t="str">
        <f>[2]!obCall("intensityCorrelation"&amp;AE38, $T$54, "getIntensity", [2]!obMake("", "int", AE38))</f>
        <v>intensityCorrelation23 
[21195]</v>
      </c>
      <c r="AR38" s="89">
        <f>[2]!obGet([2]!obCall("", AQ38, "get",$AQ$10))</f>
        <v>3.7077748818963247E-3</v>
      </c>
      <c r="AS38" s="52"/>
      <c r="AT38" s="89" t="str">
        <f>[2]!obCall("expOfIntegratedIntensityCorrelation"&amp;AE38, $T$54, "getExpOfIntegratedIntensity", [2]!obMake("", "int", AE38))</f>
        <v>expOfIntegratedIntensityCorrelation23 
[21193]</v>
      </c>
      <c r="AU38" s="89">
        <f>[2]!obGet([2]!obCall("", AT38, "get",$AQ$10))</f>
        <v>1.0096940703497994</v>
      </c>
      <c r="AV38" s="18"/>
      <c r="AW38" s="89" t="str">
        <f>[2]!obCall("intensityLando"&amp;AE38, $W$53, "getIntensity", [2]!obMake("", "int", AE38))</f>
        <v>intensityLando23 
[29964]</v>
      </c>
      <c r="AX38" s="89">
        <f>[2]!obGet([2]!obCall("", AW38, "get",$AQ$10))</f>
        <v>0</v>
      </c>
      <c r="AY38" s="52"/>
      <c r="AZ38" s="89" t="str">
        <f>[2]!obCall("expOfIntegratedIntensityLando"&amp;AE38, $W$53, "getExpOfIntegratedIntensity", [2]!obMake("", "int", AE38))</f>
        <v>expOfIntegratedIntensityLando23 
[29912]</v>
      </c>
      <c r="BA38" s="89">
        <f>[2]!obGet([2]!obCall("", AZ38, "get",$AQ$10))</f>
        <v>1.0004162690682212</v>
      </c>
      <c r="BB38" s="19"/>
      <c r="BT38" s="10"/>
    </row>
    <row r="39" spans="1:114" x14ac:dyDescent="0.3">
      <c r="B39" s="50"/>
      <c r="C39" s="14" t="s">
        <v>40</v>
      </c>
      <c r="D39" s="23"/>
      <c r="E39" s="18"/>
      <c r="F39" s="14" t="s">
        <v>47</v>
      </c>
      <c r="G39" s="23"/>
      <c r="H39" s="66"/>
      <c r="K39" s="17"/>
      <c r="L39" s="37" t="str">
        <f>N49</f>
        <v>forwardRatesArrayHW 
[19000]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9">
        <v>24</v>
      </c>
      <c r="AF39" s="89">
        <f>[2]!obGet([2]!obCall("",$AE$10, "getTime",[2]!obMake("", "int", AE39)))</f>
        <v>2.4</v>
      </c>
      <c r="AG39" s="52"/>
      <c r="AH39" s="89" t="str">
        <f>[2]!obCall("underlyingModelFromNPVAndDefault"&amp;AE39, $AH$10, "getUnderlying",  [2]!obMake("", "int", AE39), [2]!obMake("","int", 0))</f>
        <v>underlyingModelFromNPVAndDefault24 
[21270]</v>
      </c>
      <c r="AI39" s="89">
        <f>[2]!obGet([2]!obCall("",AH39,"get", $AQ$10))</f>
        <v>-2.6898184364709202E-2</v>
      </c>
      <c r="AJ39" s="52"/>
      <c r="AK39" s="89" t="str">
        <f>[2]!obCall("zcbondFairPrice"&amp;AE39, $AK$10, "getZeroCouponBond", [2]!obMake("", "double",AF39), [2]!obMake("", "double", $AF$115))</f>
        <v>zcbondFairPrice24 
[22386]</v>
      </c>
      <c r="AL39" s="89">
        <f>[2]!obGet([2]!obCall("", AK39, "get",$AQ$10))</f>
        <v>0.98261351024334986</v>
      </c>
      <c r="AM39" s="52"/>
      <c r="AN39" s="89" t="str">
        <f>[2]!obCall("couponBondPrice"&amp;AE39,  $AH$10,"getFairValue", [2]!obMake("","int",AE39) )</f>
        <v>couponBondPrice24 
[21350]</v>
      </c>
      <c r="AO39" s="89">
        <f>[2]!obGet([2]!obCall("",  AN39,"get", $AQ$10))</f>
        <v>1.785882279001632</v>
      </c>
      <c r="AP39" s="52"/>
      <c r="AQ39" s="89" t="str">
        <f>[2]!obCall("intensityCorrelation"&amp;AE39, $T$54, "getIntensity", [2]!obMake("", "int", AE39))</f>
        <v>intensityCorrelation24 
[21257]</v>
      </c>
      <c r="AR39" s="89">
        <f>[2]!obGet([2]!obCall("", AQ39, "get",$AQ$10))</f>
        <v>4.3932956153990219E-3</v>
      </c>
      <c r="AS39" s="52"/>
      <c r="AT39" s="89" t="str">
        <f>[2]!obCall("expOfIntegratedIntensityCorrelation"&amp;AE39, $T$54, "getExpOfIntegratedIntensity", [2]!obMake("", "int", AE39))</f>
        <v>expOfIntegratedIntensityCorrelation24 
[21177]</v>
      </c>
      <c r="AU39" s="89">
        <f>[2]!obGet([2]!obCall("", AT39, "get",$AQ$10))</f>
        <v>1.0101031333326382</v>
      </c>
      <c r="AV39" s="18"/>
      <c r="AW39" s="89" t="str">
        <f>[2]!obCall("intensityLando"&amp;AE39, $W$53, "getIntensity", [2]!obMake("", "int", AE39))</f>
        <v>intensityLando24 
[29884]</v>
      </c>
      <c r="AX39" s="89">
        <f>[2]!obGet([2]!obCall("", AW39, "get",$AQ$10))</f>
        <v>0</v>
      </c>
      <c r="AY39" s="52"/>
      <c r="AZ39" s="89" t="str">
        <f>[2]!obCall("expOfIntegratedIntensityLando"&amp;AE39, $W$53, "getExpOfIntegratedIntensity", [2]!obMake("", "int", AE39))</f>
        <v>expOfIntegratedIntensityLando24 
[29664]</v>
      </c>
      <c r="BA39" s="89">
        <f>[2]!obGet([2]!obCall("", AZ39, "get",$AQ$10))</f>
        <v>1.0004162690682212</v>
      </c>
      <c r="BB39" s="19"/>
      <c r="BT39" s="10"/>
    </row>
    <row r="40" spans="1:114" ht="15" thickBot="1" x14ac:dyDescent="0.35">
      <c r="B40" s="50"/>
      <c r="C40" s="17"/>
      <c r="D40" s="19"/>
      <c r="E40" s="18"/>
      <c r="F40" s="17"/>
      <c r="G40" s="19"/>
      <c r="H40" s="66"/>
      <c r="I40" s="18"/>
      <c r="K40" s="17"/>
      <c r="L40" s="37" t="str">
        <f>O12</f>
        <v>numberOfPaths 
[18981]</v>
      </c>
      <c r="M40" s="18"/>
      <c r="N40" s="49" t="s">
        <v>17</v>
      </c>
      <c r="O40" s="59"/>
      <c r="P40" s="60"/>
      <c r="Q40" s="19"/>
      <c r="S40" s="18"/>
      <c r="T40" s="18"/>
      <c r="U40" s="18"/>
      <c r="V40" s="18"/>
      <c r="AD40" s="17"/>
      <c r="AE40" s="89">
        <v>25</v>
      </c>
      <c r="AF40" s="89">
        <f>[2]!obGet([2]!obCall("",$AE$10, "getTime",[2]!obMake("", "int", AE40)))</f>
        <v>2.5</v>
      </c>
      <c r="AG40" s="52"/>
      <c r="AH40" s="89" t="str">
        <f>[2]!obCall("underlyingModelFromNPVAndDefault"&amp;AE40, $AH$10, "getUnderlying",  [2]!obMake("", "int", AE40), [2]!obMake("","int", 0))</f>
        <v>underlyingModelFromNPVAndDefault25 
[21587]</v>
      </c>
      <c r="AI40" s="89">
        <f>[2]!obGet([2]!obCall("",AH40,"get", $AQ$10))</f>
        <v>-2.5516106224298084E-2</v>
      </c>
      <c r="AJ40" s="52"/>
      <c r="AK40" s="89" t="str">
        <f>[2]!obCall("zcbondFairPrice"&amp;AE40, $AK$10, "getZeroCouponBond", [2]!obMake("", "double",AF40), [2]!obMake("", "double", $AF$115))</f>
        <v>zcbondFairPrice25 
[22043]</v>
      </c>
      <c r="AL40" s="89">
        <f>[2]!obGet([2]!obCall("", AK40, "get",$AQ$10))</f>
        <v>0.97183227817508877</v>
      </c>
      <c r="AM40" s="52"/>
      <c r="AN40" s="89" t="str">
        <f>[2]!obCall("couponBondPrice"&amp;AE40,  $AH$10,"getFairValue", [2]!obMake("","int",AE40) )</f>
        <v>couponBondPrice25 
[21405]</v>
      </c>
      <c r="AO40" s="89">
        <f>[2]!obGet([2]!obCall("",  AN40,"get", $AQ$10))</f>
        <v>1.7698680914529392</v>
      </c>
      <c r="AP40" s="52"/>
      <c r="AQ40" s="89" t="str">
        <f>[2]!obCall("intensityCorrelation"&amp;AE40, $T$54, "getIntensity", [2]!obMake("", "int", AE40))</f>
        <v>intensityCorrelation25 
[21153]</v>
      </c>
      <c r="AR40" s="89">
        <f>[2]!obGet([2]!obCall("", AQ40, "get",$AQ$10))</f>
        <v>4.4919465563702902E-3</v>
      </c>
      <c r="AS40" s="52"/>
      <c r="AT40" s="89" t="str">
        <f>[2]!obCall("expOfIntegratedIntensityCorrelation"&amp;AE40, $T$54, "getExpOfIntegratedIntensity", [2]!obMake("", "int", AE40))</f>
        <v>expOfIntegratedIntensityCorrelation25 
[21141]</v>
      </c>
      <c r="AU40" s="89">
        <f>[2]!obGet([2]!obCall("", AT40, "get",$AQ$10))</f>
        <v>1.01055198357674</v>
      </c>
      <c r="AV40" s="18"/>
      <c r="AW40" s="89" t="str">
        <f>[2]!obCall("intensityLando"&amp;AE40, $W$53, "getIntensity", [2]!obMake("", "int", AE40))</f>
        <v>intensityLando25 
[29588]</v>
      </c>
      <c r="AX40" s="89">
        <f>[2]!obGet([2]!obCall("", AW40, "get",$AQ$10))</f>
        <v>0</v>
      </c>
      <c r="AY40" s="52"/>
      <c r="AZ40" s="89" t="str">
        <f>[2]!obCall("expOfIntegratedIntensityLando"&amp;AE40, $W$53, "getExpOfIntegratedIntensity", [2]!obMake("", "int", AE40))</f>
        <v>expOfIntegratedIntensityLando25 
[29866]</v>
      </c>
      <c r="BA40" s="89">
        <f>[2]!obGet([2]!obCall("", AZ40, "get",$AQ$10))</f>
        <v>1.0004162690682212</v>
      </c>
      <c r="BB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50"/>
      <c r="C41" s="77" t="s">
        <v>45</v>
      </c>
      <c r="D41" s="78"/>
      <c r="E41" s="18"/>
      <c r="F41" s="77" t="s">
        <v>45</v>
      </c>
      <c r="G41" s="78"/>
      <c r="H41" s="66"/>
      <c r="I41" s="18"/>
      <c r="K41" s="17"/>
      <c r="L41" s="37" t="str">
        <f>[2]!obMake("hullWhiteCreationHelper",  "test.net.finmath.antonsporrer.masterthesis.montecarlo.HullWhiteCreationHelper",)</f>
        <v>hullWhiteCreationHelper 
[18996]</v>
      </c>
      <c r="M41" s="18"/>
      <c r="N41" s="37" t="str">
        <f>[2]!obMake("cirModel",obLibs&amp;"main.net.finmath.antonsporrer.masterthesis.montecarlo.intensitymodel.CIRModel",N34:N37,L24)</f>
        <v>cirModel 
[19735]</v>
      </c>
      <c r="O41" s="59"/>
      <c r="P41" s="60"/>
      <c r="Q41" s="19"/>
      <c r="S41" s="32"/>
      <c r="T41" s="15"/>
      <c r="U41" s="15"/>
      <c r="V41" s="15"/>
      <c r="W41" s="15"/>
      <c r="X41" s="15"/>
      <c r="Y41" s="23"/>
      <c r="AD41" s="17"/>
      <c r="AE41" s="89">
        <v>26</v>
      </c>
      <c r="AF41" s="89">
        <f>[2]!obGet([2]!obCall("",$AE$10, "getTime",[2]!obMake("", "int", AE41)))</f>
        <v>2.6</v>
      </c>
      <c r="AG41" s="52"/>
      <c r="AH41" s="89" t="str">
        <f>[2]!obCall("underlyingModelFromNPVAndDefault"&amp;AE41, $AH$10, "getUnderlying",  [2]!obMake("", "int", AE41), [2]!obMake("","int", 0))</f>
        <v>underlyingModelFromNPVAndDefault26 
[21803]</v>
      </c>
      <c r="AI41" s="89">
        <f>[2]!obGet([2]!obCall("",AH41,"get", $AQ$10))</f>
        <v>-3.8706214946138448E-2</v>
      </c>
      <c r="AJ41" s="52"/>
      <c r="AK41" s="89" t="str">
        <f>[2]!obCall("zcbondFairPrice"&amp;AE41, $AK$10, "getZeroCouponBond", [2]!obMake("", "double",AF41), [2]!obMake("", "double", $AF$115))</f>
        <v>zcbondFairPrice26 
[22398]</v>
      </c>
      <c r="AL41" s="89">
        <f>[2]!obGet([2]!obCall("", AK41, "get",$AQ$10))</f>
        <v>1.0522575388859943</v>
      </c>
      <c r="AM41" s="52"/>
      <c r="AN41" s="89" t="str">
        <f>[2]!obCall("couponBondPrice"&amp;AE41,  $AH$10,"getFairValue", [2]!obMake("","int",AE41) )</f>
        <v>couponBondPrice26 
[21356]</v>
      </c>
      <c r="AO41" s="89">
        <f>[2]!obGet([2]!obCall("",  AN41,"get", $AQ$10))</f>
        <v>1.8861337619871086</v>
      </c>
      <c r="AP41" s="52"/>
      <c r="AQ41" s="89" t="str">
        <f>[2]!obCall("intensityCorrelation"&amp;AE41, $T$54, "getIntensity", [2]!obMake("", "int", AE41))</f>
        <v>intensityCorrelation26 
[21232]</v>
      </c>
      <c r="AR41" s="89">
        <f>[2]!obGet([2]!obCall("", AQ41, "get",$AQ$10))</f>
        <v>4.2594604916333465E-3</v>
      </c>
      <c r="AS41" s="52"/>
      <c r="AT41" s="89" t="str">
        <f>[2]!obCall("expOfIntegratedIntensityCorrelation"&amp;AE41, $T$54, "getExpOfIntegratedIntensity", [2]!obMake("", "int", AE41))</f>
        <v>expOfIntegratedIntensityCorrelation26 
[21162]</v>
      </c>
      <c r="AU41" s="89">
        <f>[2]!obGet([2]!obCall("", AT41, "get",$AQ$10))</f>
        <v>1.0109942679225141</v>
      </c>
      <c r="AV41" s="18"/>
      <c r="AW41" s="89" t="str">
        <f>[2]!obCall("intensityLando"&amp;AE41, $W$53, "getIntensity", [2]!obMake("", "int", AE41))</f>
        <v>intensityLando26 
[29818]</v>
      </c>
      <c r="AX41" s="89">
        <f>[2]!obGet([2]!obCall("", AW41, "get",$AQ$10))</f>
        <v>0</v>
      </c>
      <c r="AY41" s="52"/>
      <c r="AZ41" s="89" t="str">
        <f>[2]!obCall("expOfIntegratedIntensityLando"&amp;AE41, $W$53, "getExpOfIntegratedIntensity", [2]!obMake("", "int", AE41))</f>
        <v>expOfIntegratedIntensityLando26 
[29648]</v>
      </c>
      <c r="BA41" s="89">
        <f>[2]!obGet([2]!obCall("", AZ41, "get",$AQ$10))</f>
        <v>1.0004162690682212</v>
      </c>
      <c r="BB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50"/>
      <c r="C42" s="79" t="str">
        <f xml:space="preserve"> [2]!obCall("integrationMethodEnum1_1", "main.net.finmath.antonsporrer.masterthesis.integration.Integration$IntegrationMethod", "valueOf",[2]!obMake("","String", D42))</f>
        <v>integrationMethodEnum1_1 
[33019]</v>
      </c>
      <c r="D42" s="80" t="s">
        <v>22</v>
      </c>
      <c r="E42" s="18"/>
      <c r="F42" s="82" t="str">
        <f>[2]!obMake("penaltyFactorCBCorrIntensity", "double", G42)</f>
        <v>penaltyFactorCBCorrIntensity 
[18994]</v>
      </c>
      <c r="G42" s="102">
        <v>10</v>
      </c>
      <c r="H42" s="66"/>
      <c r="I42" s="18"/>
      <c r="K42" s="17"/>
      <c r="L42" s="18"/>
      <c r="M42" s="18"/>
      <c r="N42" s="18"/>
      <c r="O42" s="18"/>
      <c r="P42" s="18"/>
      <c r="Q42" s="19"/>
      <c r="S42" s="17"/>
      <c r="T42" s="68" t="s">
        <v>51</v>
      </c>
      <c r="U42" s="18"/>
      <c r="V42" s="18"/>
      <c r="W42" s="18"/>
      <c r="X42" s="18"/>
      <c r="Y42" s="19"/>
      <c r="AD42" s="17"/>
      <c r="AE42" s="89">
        <v>27</v>
      </c>
      <c r="AF42" s="89">
        <f>[2]!obGet([2]!obCall("",$AE$10, "getTime",[2]!obMake("", "int", AE42)))</f>
        <v>2.6999999999999997</v>
      </c>
      <c r="AG42" s="52"/>
      <c r="AH42" s="89" t="str">
        <f>[2]!obCall("underlyingModelFromNPVAndDefault"&amp;AE42, $AH$10, "getUnderlying",  [2]!obMake("", "int", AE42), [2]!obMake("","int", 0))</f>
        <v>underlyingModelFromNPVAndDefault27 
[21789]</v>
      </c>
      <c r="AI42" s="89">
        <f>[2]!obGet([2]!obCall("",AH42,"get", $AQ$10))</f>
        <v>-4.3413903462177564E-2</v>
      </c>
      <c r="AJ42" s="52"/>
      <c r="AK42" s="89" t="str">
        <f>[2]!obCall("zcbondFairPrice"&amp;AE42, $AK$10, "getZeroCouponBond", [2]!obMake("", "double",AF42), [2]!obMake("", "double", $AF$115))</f>
        <v>zcbondFairPrice27 
[22056]</v>
      </c>
      <c r="AL42" s="89">
        <f>[2]!obGet([2]!obCall("", AK42, "get",$AQ$10))</f>
        <v>1.0798148503966176</v>
      </c>
      <c r="AM42" s="52"/>
      <c r="AN42" s="89" t="str">
        <f>[2]!obCall("couponBondPrice"&amp;AE42,  $AH$10,"getFairValue", [2]!obMake("","int",AE42) )</f>
        <v>couponBondPrice27 
[21879]</v>
      </c>
      <c r="AO42" s="89">
        <f>[2]!obGet([2]!obCall("",  AN42,"get", $AQ$10))</f>
        <v>1.9250061569415036</v>
      </c>
      <c r="AP42" s="52"/>
      <c r="AQ42" s="89" t="str">
        <f>[2]!obCall("intensityCorrelation"&amp;AE42, $T$54, "getIntensity", [2]!obMake("", "int", AE42))</f>
        <v>intensityCorrelation27 
[20096]</v>
      </c>
      <c r="AR42" s="89">
        <f>[2]!obGet([2]!obCall("", AQ42, "get",$AQ$10))</f>
        <v>4.1147443988576249E-3</v>
      </c>
      <c r="AS42" s="52"/>
      <c r="AT42" s="89" t="str">
        <f>[2]!obCall("expOfIntegratedIntensityCorrelation"&amp;AE42, $T$54, "getExpOfIntegratedIntensity", [2]!obMake("", "int", AE42))</f>
        <v>expOfIntegratedIntensityCorrelation27 
[21165]</v>
      </c>
      <c r="AU42" s="89">
        <f>[2]!obGet([2]!obCall("", AT42, "get",$AQ$10))</f>
        <v>1.0114176702149018</v>
      </c>
      <c r="AV42" s="18"/>
      <c r="AW42" s="89" t="str">
        <f>[2]!obCall("intensityLando"&amp;AE42, $W$53, "getIntensity", [2]!obMake("", "int", AE42))</f>
        <v>intensityLando27 
[29826]</v>
      </c>
      <c r="AX42" s="89">
        <f>[2]!obGet([2]!obCall("", AW42, "get",$AQ$10))</f>
        <v>0</v>
      </c>
      <c r="AY42" s="52"/>
      <c r="AZ42" s="89" t="str">
        <f>[2]!obCall("expOfIntegratedIntensityLando"&amp;AE42, $W$53, "getExpOfIntegratedIntensity", [2]!obMake("", "int", AE42))</f>
        <v>expOfIntegratedIntensityLando27 
[29784]</v>
      </c>
      <c r="BA42" s="89">
        <f>[2]!obGet([2]!obCall("", AZ42, "get",$AQ$10))</f>
        <v>1.0004162690682212</v>
      </c>
      <c r="BB42" s="26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50"/>
      <c r="C43" s="17"/>
      <c r="D43" s="26"/>
      <c r="E43" s="18"/>
      <c r="F43" s="17"/>
      <c r="G43" s="19"/>
      <c r="H43" s="66"/>
      <c r="I43" s="18"/>
      <c r="K43" s="17"/>
      <c r="L43" s="49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9">
        <v>28</v>
      </c>
      <c r="AF43" s="89">
        <f>[2]!obGet([2]!obCall("",$AE$10, "getTime",[2]!obMake("", "int", AE43)))</f>
        <v>2.8</v>
      </c>
      <c r="AG43" s="52"/>
      <c r="AH43" s="89" t="str">
        <f>[2]!obCall("underlyingModelFromNPVAndDefault"&amp;AE43, $AH$10, "getUnderlying",  [2]!obMake("", "int", AE43), [2]!obMake("","int", 0))</f>
        <v>underlyingModelFromNPVAndDefault28 
[21822]</v>
      </c>
      <c r="AI43" s="89">
        <f>[2]!obGet([2]!obCall("",AH43,"get", $AQ$10))</f>
        <v>-4.9579646505600587E-2</v>
      </c>
      <c r="AJ43" s="52"/>
      <c r="AK43" s="89" t="str">
        <f>[2]!obCall("zcbondFairPrice"&amp;AE43, $AK$10, "getZeroCouponBond", [2]!obMake("", "double",AF43), [2]!obMake("", "double", $AF$115))</f>
        <v>zcbondFairPrice28 
[22442]</v>
      </c>
      <c r="AL43" s="89">
        <f>[2]!obGet([2]!obCall("", AK43, "get",$AQ$10))</f>
        <v>1.1172221825682982</v>
      </c>
      <c r="AM43" s="52"/>
      <c r="AN43" s="89" t="str">
        <f>[2]!obCall("couponBondPrice"&amp;AE43,  $AH$10,"getFairValue", [2]!obMake("","int",AE43) )</f>
        <v>couponBondPrice28 
[20591]</v>
      </c>
      <c r="AO43" s="89">
        <f>[2]!obGet([2]!obCall("",  AN43,"get", $AQ$10))</f>
        <v>1.977464761634252</v>
      </c>
      <c r="AP43" s="52"/>
      <c r="AQ43" s="89" t="str">
        <f>[2]!obCall("intensityCorrelation"&amp;AE43, $T$54, "getIntensity", [2]!obMake("", "int", AE43))</f>
        <v>intensityCorrelation28 
[21156]</v>
      </c>
      <c r="AR43" s="89">
        <f>[2]!obGet([2]!obCall("", AQ43, "get",$AQ$10))</f>
        <v>3.7819152572488315E-3</v>
      </c>
      <c r="AS43" s="52"/>
      <c r="AT43" s="89" t="str">
        <f>[2]!obCall("expOfIntegratedIntensityCorrelation"&amp;AE43, $T$54, "getExpOfIntegratedIntensity", [2]!obMake("", "int", AE43))</f>
        <v>expOfIntegratedIntensityCorrelation28 
[20237]</v>
      </c>
      <c r="AU43" s="89">
        <f>[2]!obGet([2]!obCall("", AT43, "get",$AQ$10))</f>
        <v>1.0118170901173815</v>
      </c>
      <c r="AV43" s="18"/>
      <c r="AW43" s="89" t="str">
        <f>[2]!obCall("intensityLando"&amp;AE43, $W$53, "getIntensity", [2]!obMake("", "int", AE43))</f>
        <v>intensityLando28 
[29842]</v>
      </c>
      <c r="AX43" s="89">
        <f>[2]!obGet([2]!obCall("", AW43, "get",$AQ$10))</f>
        <v>0</v>
      </c>
      <c r="AY43" s="52"/>
      <c r="AZ43" s="89" t="str">
        <f>[2]!obCall("expOfIntegratedIntensityLando"&amp;AE43, $W$53, "getExpOfIntegratedIntensity", [2]!obMake("", "int", AE43))</f>
        <v>expOfIntegratedIntensityLando28 
[29694]</v>
      </c>
      <c r="BA43" s="89">
        <f>[2]!obGet([2]!obCall("", AZ43, "get",$AQ$10))</f>
        <v>1.0004162690682212</v>
      </c>
      <c r="BB43" s="26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50"/>
      <c r="C44" s="77" t="s">
        <v>50</v>
      </c>
      <c r="D44" s="78"/>
      <c r="E44" s="18"/>
      <c r="F44" s="17"/>
      <c r="G44" s="19"/>
      <c r="H44" s="66"/>
      <c r="I44" s="18"/>
      <c r="K44" s="17"/>
      <c r="L44" s="37" t="str">
        <f>[2]!obCall("hullWhiteModel",L41,"createHullWhiteModel",L34,L35,L36,L37:L39, L40)</f>
        <v>hullWhiteModel 
[19010]</v>
      </c>
      <c r="M44" s="18"/>
      <c r="N44" s="18"/>
      <c r="O44" s="18"/>
      <c r="P44" s="18"/>
      <c r="Q44" s="19"/>
      <c r="S44" s="17"/>
      <c r="T44" s="25" t="s">
        <v>31</v>
      </c>
      <c r="U44" s="18"/>
      <c r="V44" s="18"/>
      <c r="W44" s="25" t="s">
        <v>32</v>
      </c>
      <c r="X44" s="18"/>
      <c r="Y44" s="19"/>
      <c r="AD44" s="17"/>
      <c r="AE44" s="89">
        <v>29</v>
      </c>
      <c r="AF44" s="89">
        <f>[2]!obGet([2]!obCall("",$AE$10, "getTime",[2]!obMake("", "int", AE44)))</f>
        <v>2.9</v>
      </c>
      <c r="AG44" s="52"/>
      <c r="AH44" s="89" t="str">
        <f>[2]!obCall("underlyingModelFromNPVAndDefault"&amp;AE44, $AH$10, "getUnderlying",  [2]!obMake("", "int", AE44), [2]!obMake("","int", 0))</f>
        <v>underlyingModelFromNPVAndDefault29 
[21889]</v>
      </c>
      <c r="AI44" s="89">
        <f>[2]!obGet([2]!obCall("",AH44,"get", $AQ$10))</f>
        <v>-4.9855443063725961E-2</v>
      </c>
      <c r="AJ44" s="52"/>
      <c r="AK44" s="89" t="str">
        <f>[2]!obCall("zcbondFairPrice"&amp;AE44, $AK$10, "getZeroCouponBond", [2]!obMake("", "double",AF44), [2]!obMake("", "double", $AF$115))</f>
        <v>zcbondFairPrice29 
[22417]</v>
      </c>
      <c r="AL44" s="89">
        <f>[2]!obGet([2]!obCall("", AK44, "get",$AQ$10))</f>
        <v>1.115027646818703</v>
      </c>
      <c r="AM44" s="52"/>
      <c r="AN44" s="89" t="str">
        <f>[2]!obCall("couponBondPrice"&amp;AE44,  $AH$10,"getFairValue", [2]!obMake("","int",AE44) )</f>
        <v>couponBondPrice29 
[20650]</v>
      </c>
      <c r="AO44" s="89">
        <f>[2]!obGet([2]!obCall("",  AN44,"get", $AQ$10))</f>
        <v>1.9731926833324864</v>
      </c>
      <c r="AP44" s="52"/>
      <c r="AQ44" s="89" t="str">
        <f>[2]!obCall("intensityCorrelation"&amp;AE44, $T$54, "getIntensity", [2]!obMake("", "int", AE44))</f>
        <v>intensityCorrelation29 
[21095]</v>
      </c>
      <c r="AR44" s="89">
        <f>[2]!obGet([2]!obCall("", AQ44, "get",$AQ$10))</f>
        <v>3.7933685264477826E-3</v>
      </c>
      <c r="AS44" s="52"/>
      <c r="AT44" s="89" t="str">
        <f>[2]!obCall("expOfIntegratedIntensityCorrelation"&amp;AE44, $T$54, "getExpOfIntegratedIntensity", [2]!obMake("", "int", AE44))</f>
        <v>expOfIntegratedIntensityCorrelation29 
[21098]</v>
      </c>
      <c r="AU44" s="89">
        <f>[2]!obGet([2]!obCall("", AT44, "get",$AQ$10))</f>
        <v>1.0122004027850966</v>
      </c>
      <c r="AV44" s="18"/>
      <c r="AW44" s="89" t="str">
        <f>[2]!obCall("intensityLando"&amp;AE44, $W$53, "getIntensity", [2]!obMake("", "int", AE44))</f>
        <v>intensityLando29 
[29858]</v>
      </c>
      <c r="AX44" s="89">
        <f>[2]!obGet([2]!obCall("", AW44, "get",$AQ$10))</f>
        <v>0</v>
      </c>
      <c r="AY44" s="52"/>
      <c r="AZ44" s="89" t="str">
        <f>[2]!obCall("expOfIntegratedIntensityLando"&amp;AE44, $W$53, "getExpOfIntegratedIntensity", [2]!obMake("", "int", AE44))</f>
        <v>expOfIntegratedIntensityLando29 
[29800]</v>
      </c>
      <c r="BA44" s="89">
        <f>[2]!obGet([2]!obCall("", AZ44, "get",$AQ$10))</f>
        <v>1.0004162690682212</v>
      </c>
      <c r="BB44" s="26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50"/>
      <c r="C45" s="84" t="str">
        <f>[2]!obCall("cvaRandomVariable1_1", C37, "getCVA", T54, C42  )</f>
        <v>cvaRandomVariable1_1 
[33020]</v>
      </c>
      <c r="D45" s="19"/>
      <c r="E45" s="18"/>
      <c r="F45" s="17"/>
      <c r="G45" s="19"/>
      <c r="H45" s="66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9">
        <v>30</v>
      </c>
      <c r="AF45" s="89">
        <f>[2]!obGet([2]!obCall("",$AE$10, "getTime",[2]!obMake("", "int", AE45)))</f>
        <v>3</v>
      </c>
      <c r="AG45" s="52"/>
      <c r="AH45" s="89" t="str">
        <f>[2]!obCall("underlyingModelFromNPVAndDefault"&amp;AE45, $AH$10, "getUnderlying",  [2]!obMake("", "int", AE45), [2]!obMake("","int", 0))</f>
        <v>underlyingModelFromNPVAndDefault30 
[21367]</v>
      </c>
      <c r="AI45" s="89">
        <f>[2]!obGet([2]!obCall("",AH45,"get", $AQ$10))</f>
        <v>-5.5376504407959257E-2</v>
      </c>
      <c r="AJ45" s="52"/>
      <c r="AK45" s="89" t="str">
        <f>[2]!obCall("zcbondFairPrice"&amp;AE45, $AK$10, "getZeroCouponBond", [2]!obMake("", "double",AF45), [2]!obMake("", "double", $AF$115))</f>
        <v>zcbondFairPrice30 
[21700]</v>
      </c>
      <c r="AL45" s="89">
        <f>[2]!obGet([2]!obCall("", AK45, "get",$AQ$10))</f>
        <v>1.1478538710464079</v>
      </c>
      <c r="AM45" s="52"/>
      <c r="AN45" s="89" t="str">
        <f>[2]!obCall("couponBondPrice"&amp;AE45,  $AH$10,"getFairValue", [2]!obMake("","int",AE45) )</f>
        <v>couponBondPrice30 
[21604]</v>
      </c>
      <c r="AO45" s="89">
        <f>[2]!obGet([2]!obCall("",  AN45,"get", $AQ$10))</f>
        <v>2.0183044509251689</v>
      </c>
      <c r="AP45" s="52"/>
      <c r="AQ45" s="89" t="str">
        <f>[2]!obCall("intensityCorrelation"&amp;AE45, $T$54, "getIntensity", [2]!obMake("", "int", AE45))</f>
        <v>intensityCorrelation30 
[20346]</v>
      </c>
      <c r="AR45" s="89">
        <f>[2]!obGet([2]!obCall("", AQ45, "get",$AQ$10))</f>
        <v>3.7502086928289289E-3</v>
      </c>
      <c r="AS45" s="52"/>
      <c r="AT45" s="89" t="str">
        <f>[2]!obCall("expOfIntegratedIntensityCorrelation"&amp;AE45, $T$54, "getExpOfIntegratedIntensity", [2]!obMake("", "int", AE45))</f>
        <v>expOfIntegratedIntensityCorrelation30 
[21175]</v>
      </c>
      <c r="AU45" s="89">
        <f>[2]!obGet([2]!obCall("", AT45, "get",$AQ$10))</f>
        <v>1.0125822553889243</v>
      </c>
      <c r="AV45" s="18"/>
      <c r="AW45" s="89" t="str">
        <f>[2]!obCall("intensityLando"&amp;AE45, $W$53, "getIntensity", [2]!obMake("", "int", AE45))</f>
        <v>intensityLando30 
[29620]</v>
      </c>
      <c r="AX45" s="89">
        <f>[2]!obGet([2]!obCall("", AW45, "get",$AQ$10))</f>
        <v>0</v>
      </c>
      <c r="AY45" s="52"/>
      <c r="AZ45" s="89" t="str">
        <f>[2]!obCall("expOfIntegratedIntensityLando"&amp;AE45, $W$53, "getExpOfIntegratedIntensity", [2]!obMake("", "int", AE45))</f>
        <v>expOfIntegratedIntensityLando30 
[29802]</v>
      </c>
      <c r="BA45" s="89">
        <f>[2]!obGet([2]!obCall("", AZ45, "get",$AQ$10))</f>
        <v>1.0004162690682212</v>
      </c>
      <c r="BB45" s="26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50"/>
      <c r="C46" s="17"/>
      <c r="D46" s="19"/>
      <c r="E46" s="18"/>
      <c r="F46" s="17"/>
      <c r="G46" s="19"/>
      <c r="H46" s="66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36</v>
      </c>
      <c r="U46" s="41"/>
      <c r="V46" s="18"/>
      <c r="W46" s="39" t="s">
        <v>36</v>
      </c>
      <c r="X46" s="13"/>
      <c r="Y46" s="19"/>
      <c r="AD46" s="17"/>
      <c r="AE46" s="89">
        <v>31</v>
      </c>
      <c r="AF46" s="89">
        <f>[2]!obGet([2]!obCall("",$AE$10, "getTime",[2]!obMake("", "int", AE46)))</f>
        <v>3.1</v>
      </c>
      <c r="AG46" s="52"/>
      <c r="AH46" s="89" t="str">
        <f>[2]!obCall("underlyingModelFromNPVAndDefault"&amp;AE46, $AH$10, "getUnderlying",  [2]!obMake("", "int", AE46), [2]!obMake("","int", 0))</f>
        <v>underlyingModelFromNPVAndDefault31 
[21517]</v>
      </c>
      <c r="AI46" s="89">
        <f>[2]!obGet([2]!obCall("",AH46,"get", $AQ$10))</f>
        <v>-4.8329123709997639E-2</v>
      </c>
      <c r="AJ46" s="52"/>
      <c r="AK46" s="89" t="str">
        <f>[2]!obCall("zcbondFairPrice"&amp;AE46, $AK$10, "getZeroCouponBond", [2]!obMake("", "double",AF46), [2]!obMake("", "double", $AF$115))</f>
        <v>zcbondFairPrice31 
[22116]</v>
      </c>
      <c r="AL46" s="89">
        <f>[2]!obGet([2]!obCall("", AK46, "get",$AQ$10))</f>
        <v>1.0974592734247623</v>
      </c>
      <c r="AM46" s="52"/>
      <c r="AN46" s="89" t="str">
        <f>[2]!obCall("couponBondPrice"&amp;AE46,  $AH$10,"getFairValue", [2]!obMake("","int",AE46) )</f>
        <v>couponBondPrice31 
[21339]</v>
      </c>
      <c r="AO46" s="89">
        <f>[2]!obGet([2]!obCall("",  AN46,"get", $AQ$10))</f>
        <v>1.8464379152004238</v>
      </c>
      <c r="AP46" s="52"/>
      <c r="AQ46" s="89" t="str">
        <f>[2]!obCall("intensityCorrelation"&amp;AE46, $T$54, "getIntensity", [2]!obMake("", "int", AE46))</f>
        <v>intensityCorrelation31 
[20117]</v>
      </c>
      <c r="AR46" s="89">
        <f>[2]!obGet([2]!obCall("", AQ46, "get",$AQ$10))</f>
        <v>3.9854953502355493E-3</v>
      </c>
      <c r="AS46" s="52"/>
      <c r="AT46" s="89" t="str">
        <f>[2]!obCall("expOfIntegratedIntensityCorrelation"&amp;AE46, $T$54, "getExpOfIntegratedIntensity", [2]!obMake("", "int", AE46))</f>
        <v>expOfIntegratedIntensityCorrelation31 
[21054]</v>
      </c>
      <c r="AU46" s="89">
        <f>[2]!obGet([2]!obCall("", AT46, "get",$AQ$10))</f>
        <v>1.0129739829736046</v>
      </c>
      <c r="AV46" s="18"/>
      <c r="AW46" s="89" t="str">
        <f>[2]!obCall("intensityLando"&amp;AE46, $W$53, "getIntensity", [2]!obMake("", "int", AE46))</f>
        <v>intensityLando31 
[29686]</v>
      </c>
      <c r="AX46" s="89">
        <f>[2]!obGet([2]!obCall("", AW46, "get",$AQ$10))</f>
        <v>0</v>
      </c>
      <c r="AY46" s="52"/>
      <c r="AZ46" s="89" t="str">
        <f>[2]!obCall("expOfIntegratedIntensityLando"&amp;AE46, $W$53, "getExpOfIntegratedIntensity", [2]!obMake("", "int", AE46))</f>
        <v>expOfIntegratedIntensityLando31 
[29598]</v>
      </c>
      <c r="BA46" s="89">
        <f>[2]!obGet([2]!obCall("", AZ46, "get",$AQ$10))</f>
        <v>1.0004162690682212</v>
      </c>
      <c r="BB46" s="26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x14ac:dyDescent="0.3">
      <c r="B47" s="50"/>
      <c r="C47" s="77" t="s">
        <v>39</v>
      </c>
      <c r="D47" s="78"/>
      <c r="E47" s="18"/>
      <c r="F47" s="77" t="s">
        <v>46</v>
      </c>
      <c r="G47" s="78"/>
      <c r="H47" s="66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5" t="str">
        <f>T27</f>
        <v>hullWhiteModel 
[19010]</v>
      </c>
      <c r="U47" s="92"/>
      <c r="V47" s="18"/>
      <c r="W47" s="74" t="str">
        <f>T27</f>
        <v>hullWhiteModel 
[19010]</v>
      </c>
      <c r="X47" s="18"/>
      <c r="Y47" s="19"/>
      <c r="AD47" s="17"/>
      <c r="AE47" s="89">
        <v>32</v>
      </c>
      <c r="AF47" s="89">
        <f>[2]!obGet([2]!obCall("",$AE$10, "getTime",[2]!obMake("", "int", AE47)))</f>
        <v>3.1999999999999997</v>
      </c>
      <c r="AG47" s="52"/>
      <c r="AH47" s="89" t="str">
        <f>[2]!obCall("underlyingModelFromNPVAndDefault"&amp;AE47, $AH$10, "getUnderlying",  [2]!obMake("", "int", AE47), [2]!obMake("","int", 0))</f>
        <v>underlyingModelFromNPVAndDefault32 
[20404]</v>
      </c>
      <c r="AI47" s="89">
        <f>[2]!obGet([2]!obCall("",AH47,"get", $AQ$10))</f>
        <v>-6.0688789963509605E-2</v>
      </c>
      <c r="AJ47" s="52"/>
      <c r="AK47" s="89" t="str">
        <f>[2]!obCall("zcbondFairPrice"&amp;AE47, $AK$10, "getZeroCouponBond", [2]!obMake("", "double",AF47), [2]!obMake("", "double", $AF$115))</f>
        <v>zcbondFairPrice32 
[22406]</v>
      </c>
      <c r="AL47" s="89">
        <f>[2]!obGet([2]!obCall("", AK47, "get",$AQ$10))</f>
        <v>1.1747013173622101</v>
      </c>
      <c r="AM47" s="52"/>
      <c r="AN47" s="89" t="str">
        <f>[2]!obCall("couponBondPrice"&amp;AE47,  $AH$10,"getFairValue", [2]!obMake("","int",AE47) )</f>
        <v>couponBondPrice32 
[20464]</v>
      </c>
      <c r="AO47" s="89">
        <f>[2]!obGet([2]!obCall("",  AN47,"get", $AQ$10))</f>
        <v>1.9538296789498439</v>
      </c>
      <c r="AP47" s="52"/>
      <c r="AQ47" s="89" t="str">
        <f>[2]!obCall("intensityCorrelation"&amp;AE47, $T$54, "getIntensity", [2]!obMake("", "int", AE47))</f>
        <v>intensityCorrelation32 
[21127]</v>
      </c>
      <c r="AR47" s="89">
        <f>[2]!obGet([2]!obCall("", AQ47, "get",$AQ$10))</f>
        <v>3.7814603862310302E-3</v>
      </c>
      <c r="AS47" s="52"/>
      <c r="AT47" s="89" t="str">
        <f>[2]!obCall("expOfIntegratedIntensityCorrelation"&amp;AE47, $T$54, "getExpOfIntegratedIntensity", [2]!obMake("", "int", AE47))</f>
        <v>expOfIntegratedIntensityCorrelation32 
[20536]</v>
      </c>
      <c r="AU47" s="89">
        <f>[2]!obGet([2]!obCall("", AT47, "get",$AQ$10))</f>
        <v>1.0133674455732218</v>
      </c>
      <c r="AV47" s="18"/>
      <c r="AW47" s="89" t="str">
        <f>[2]!obCall("intensityLando"&amp;AE47, $W$53, "getIntensity", [2]!obMake("", "int", AE47))</f>
        <v>intensityLando32 
[29904]</v>
      </c>
      <c r="AX47" s="89">
        <f>[2]!obGet([2]!obCall("", AW47, "get",$AQ$10))</f>
        <v>0</v>
      </c>
      <c r="AY47" s="52"/>
      <c r="AZ47" s="89" t="str">
        <f>[2]!obCall("expOfIntegratedIntensityLando"&amp;AE47, $W$53, "getExpOfIntegratedIntensity", [2]!obMake("", "int", AE47))</f>
        <v>expOfIntegratedIntensityLando32 
[29692]</v>
      </c>
      <c r="BA47" s="89">
        <f>[2]!obGet([2]!obCall("", AZ47, "get",$AQ$10))</f>
        <v>1.0004162690682212</v>
      </c>
      <c r="BB47" s="26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Bot="1" x14ac:dyDescent="0.35">
      <c r="B48" s="50"/>
      <c r="C48" s="83" t="str">
        <f>[2]!obCall("cvaValue1_1", C45, "getAverage")</f>
        <v>cvaValue1_1 
[33021]</v>
      </c>
      <c r="D48" s="103">
        <f>[2]!obGet(C48)</f>
        <v>5.8548944186372603E-2</v>
      </c>
      <c r="E48" s="18"/>
      <c r="F48" s="83" t="str">
        <f>[2]!obCall("cwcCVACouponCorr", F37, "getConstrainedWorstCaseCVA",T54,F42)</f>
        <v>cwcCVACouponCorr 
[21117]</v>
      </c>
      <c r="G48" s="103">
        <f>[2]!obGet(F48)</f>
        <v>0.14213389642772833</v>
      </c>
      <c r="H48" s="66"/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3" t="str">
        <f>T33</f>
        <v>cbConditionalFairValueProcess 
[19012]</v>
      </c>
      <c r="U48" s="93"/>
      <c r="V48" s="18"/>
      <c r="W48" s="74" t="str">
        <f>T33</f>
        <v>cbConditionalFairValueProcess 
[19012]</v>
      </c>
      <c r="X48" s="18"/>
      <c r="Y48" s="19"/>
      <c r="AD48" s="17"/>
      <c r="AE48" s="89">
        <v>33</v>
      </c>
      <c r="AF48" s="89">
        <f>[2]!obGet([2]!obCall("",$AE$10, "getTime",[2]!obMake("", "int", AE48)))</f>
        <v>3.3</v>
      </c>
      <c r="AG48" s="52"/>
      <c r="AH48" s="89" t="str">
        <f>[2]!obCall("underlyingModelFromNPVAndDefault"&amp;AE48, $AH$10, "getUnderlying",  [2]!obMake("", "int", AE48), [2]!obMake("","int", 0))</f>
        <v>underlyingModelFromNPVAndDefault33 
[21551]</v>
      </c>
      <c r="AI48" s="89">
        <f>[2]!obGet([2]!obCall("",AH48,"get", $AQ$10))</f>
        <v>-7.8803734867572195E-2</v>
      </c>
      <c r="AJ48" s="52"/>
      <c r="AK48" s="89" t="str">
        <f>[2]!obCall("zcbondFairPrice"&amp;AE48, $AK$10, "getZeroCouponBond", [2]!obMake("", "double",AF48), [2]!obMake("", "double", $AF$115))</f>
        <v>zcbondFairPrice33 
[21694]</v>
      </c>
      <c r="AL48" s="89">
        <f>[2]!obGet([2]!obCall("", AK48, "get",$AQ$10))</f>
        <v>1.2970248090807965</v>
      </c>
      <c r="AM48" s="52"/>
      <c r="AN48" s="89" t="str">
        <f>[2]!obCall("couponBondPrice"&amp;AE48,  $AH$10,"getFairValue", [2]!obMake("","int",AE48) )</f>
        <v>couponBondPrice33 
[21560]</v>
      </c>
      <c r="AO48" s="89">
        <f>[2]!obGet([2]!obCall("",  AN48,"get", $AQ$10))</f>
        <v>2.1222384590027792</v>
      </c>
      <c r="AP48" s="52"/>
      <c r="AQ48" s="89" t="str">
        <f>[2]!obCall("intensityCorrelation"&amp;AE48, $T$54, "getIntensity", [2]!obMake("", "int", AE48))</f>
        <v>intensityCorrelation33 
[20205]</v>
      </c>
      <c r="AR48" s="89">
        <f>[2]!obGet([2]!obCall("", AQ48, "get",$AQ$10))</f>
        <v>3.3839365141719504E-3</v>
      </c>
      <c r="AS48" s="52"/>
      <c r="AT48" s="89" t="str">
        <f>[2]!obCall("expOfIntegratedIntensityCorrelation"&amp;AE48, $T$54, "getExpOfIntegratedIntensity", [2]!obMake("", "int", AE48))</f>
        <v>expOfIntegratedIntensityCorrelation33 
[20246]</v>
      </c>
      <c r="AU48" s="89">
        <f>[2]!obGet([2]!obCall("", AT48, "get",$AQ$10))</f>
        <v>1.0137305696152088</v>
      </c>
      <c r="AV48" s="18"/>
      <c r="AW48" s="89" t="str">
        <f>[2]!obCall("intensityLando"&amp;AE48, $W$53, "getIntensity", [2]!obMake("", "int", AE48))</f>
        <v>intensityLando33 
[29762]</v>
      </c>
      <c r="AX48" s="89">
        <f>[2]!obGet([2]!obCall("", AW48, "get",$AQ$10))</f>
        <v>0</v>
      </c>
      <c r="AY48" s="52"/>
      <c r="AZ48" s="89" t="str">
        <f>[2]!obCall("expOfIntegratedIntensityLando"&amp;AE48, $W$53, "getExpOfIntegratedIntensity", [2]!obMake("", "int", AE48))</f>
        <v>expOfIntegratedIntensityLando33 
[29672]</v>
      </c>
      <c r="BA48" s="89">
        <f>[2]!obGet([2]!obCall("", AZ48, "get",$AQ$10))</f>
        <v>1.0004162690682212</v>
      </c>
      <c r="BB48" s="26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B49" s="50"/>
      <c r="C49" s="18"/>
      <c r="D49" s="18"/>
      <c r="E49" s="18"/>
      <c r="F49" s="18"/>
      <c r="G49" s="18"/>
      <c r="H49" s="66"/>
      <c r="I49" s="18"/>
      <c r="J49" s="18"/>
      <c r="K49" s="17"/>
      <c r="L49" s="31" t="str">
        <f>[2]!obMake("meanReversionArrayHW", "double[]",L50:L150)</f>
        <v>meanReversionArrayHW 
[18986]</v>
      </c>
      <c r="M49" s="31" t="str">
        <f>[2]!obMake("volatilitesArrayHW", "double[]",M50:M150)</f>
        <v>volatilitesArrayHW 
[18978]</v>
      </c>
      <c r="N49" s="31" t="str">
        <f>[2]!obMake("forwardRatesArrayHW", "double[]",N50:N54)</f>
        <v>forwardRatesArrayHW 
[19000]</v>
      </c>
      <c r="O49" s="13"/>
      <c r="P49" s="18"/>
      <c r="Q49" s="19"/>
      <c r="S49" s="17"/>
      <c r="T49" s="73" t="str">
        <f>N41</f>
        <v>cirModel 
[19735]</v>
      </c>
      <c r="U49" s="93"/>
      <c r="V49" s="18"/>
      <c r="W49" s="74" t="str">
        <f>[2]!obMake("seed_LandosIntensitySimulation", "int", U51)</f>
        <v>seed_LandosIntensitySimulation 
[18993]</v>
      </c>
      <c r="X49" s="18"/>
      <c r="Y49" s="19"/>
      <c r="AD49" s="17"/>
      <c r="AE49" s="89">
        <v>34</v>
      </c>
      <c r="AF49" s="89">
        <f>[2]!obGet([2]!obCall("",$AE$10, "getTime",[2]!obMake("", "int", AE49)))</f>
        <v>3.4</v>
      </c>
      <c r="AG49" s="52"/>
      <c r="AH49" s="89" t="str">
        <f>[2]!obCall("underlyingModelFromNPVAndDefault"&amp;AE49, $AH$10, "getUnderlying",  [2]!obMake("", "int", AE49), [2]!obMake("","int", 0))</f>
        <v>underlyingModelFromNPVAndDefault34 
[21396]</v>
      </c>
      <c r="AI49" s="89">
        <f>[2]!obGet([2]!obCall("",AH49,"get", $AQ$10))</f>
        <v>-9.0067832646183454E-2</v>
      </c>
      <c r="AJ49" s="52"/>
      <c r="AK49" s="89" t="str">
        <f>[2]!obCall("zcbondFairPrice"&amp;AE49, $AK$10, "getZeroCouponBond", [2]!obMake("", "double",AF49), [2]!obMake("", "double", $AF$115))</f>
        <v>zcbondFairPrice34 
[22300]</v>
      </c>
      <c r="AL49" s="89">
        <f>[2]!obGet([2]!obCall("", AK49, "get",$AQ$10))</f>
        <v>1.374456228804436</v>
      </c>
      <c r="AM49" s="52"/>
      <c r="AN49" s="89" t="str">
        <f>[2]!obCall("couponBondPrice"&amp;AE49,  $AH$10,"getFairValue", [2]!obMake("","int",AE49) )</f>
        <v>couponBondPrice34 
[21321]</v>
      </c>
      <c r="AO49" s="89">
        <f>[2]!obGet([2]!obCall("",  AN49,"get", $AQ$10))</f>
        <v>2.2267408600253873</v>
      </c>
      <c r="AP49" s="52"/>
      <c r="AQ49" s="89" t="str">
        <f>[2]!obCall("intensityCorrelation"&amp;AE49, $T$54, "getIntensity", [2]!obMake("", "int", AE49))</f>
        <v>intensityCorrelation34 
[21069]</v>
      </c>
      <c r="AR49" s="89">
        <f>[2]!obGet([2]!obCall("", AQ49, "get",$AQ$10))</f>
        <v>3.0051551892135119E-3</v>
      </c>
      <c r="AS49" s="52"/>
      <c r="AT49" s="89" t="str">
        <f>[2]!obCall("expOfIntegratedIntensityCorrelation"&amp;AE49, $T$54, "getExpOfIntegratedIntensity", [2]!obMake("", "int", AE49))</f>
        <v>expOfIntegratedIntensityCorrelation34 
[20380]</v>
      </c>
      <c r="AU49" s="89">
        <f>[2]!obGet([2]!obCall("", AT49, "get",$AQ$10))</f>
        <v>1.0140544622255339</v>
      </c>
      <c r="AV49" s="18"/>
      <c r="AW49" s="89" t="str">
        <f>[2]!obCall("intensityLando"&amp;AE49, $W$53, "getIntensity", [2]!obMake("", "int", AE49))</f>
        <v>intensityLando34 
[29828]</v>
      </c>
      <c r="AX49" s="89">
        <f>[2]!obGet([2]!obCall("", AW49, "get",$AQ$10))</f>
        <v>0</v>
      </c>
      <c r="AY49" s="52"/>
      <c r="AZ49" s="89" t="str">
        <f>[2]!obCall("expOfIntegratedIntensityLando"&amp;AE49, $W$53, "getExpOfIntegratedIntensity", [2]!obMake("", "int", AE49))</f>
        <v>expOfIntegratedIntensityLando34 
[29760]</v>
      </c>
      <c r="BA49" s="89">
        <f>[2]!obGet([2]!obCall("", AZ49, "get",$AQ$10))</f>
        <v>1.0004162690682212</v>
      </c>
      <c r="BB49" s="26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x14ac:dyDescent="0.3">
      <c r="B50" s="50"/>
      <c r="C50" s="14" t="s">
        <v>41</v>
      </c>
      <c r="D50" s="23"/>
      <c r="E50" s="18"/>
      <c r="F50" s="14" t="s">
        <v>48</v>
      </c>
      <c r="G50" s="23"/>
      <c r="H50" s="66"/>
      <c r="I50" s="18"/>
      <c r="J50" s="18"/>
      <c r="K50" s="17"/>
      <c r="L50" s="53">
        <v>0.05</v>
      </c>
      <c r="M50" s="54">
        <v>0.03</v>
      </c>
      <c r="N50" s="54">
        <v>0.02</v>
      </c>
      <c r="O50" s="13"/>
      <c r="P50" s="18"/>
      <c r="Q50" s="19"/>
      <c r="S50" s="17"/>
      <c r="T50" s="73" t="str">
        <f>T16</f>
        <v>correlation 
[19007]</v>
      </c>
      <c r="U50" s="76"/>
      <c r="V50" s="18"/>
      <c r="W50" s="74" t="str">
        <f>W16</f>
        <v>intensityFunctionSwitchShiftFloor 
[29563]</v>
      </c>
      <c r="X50" s="18"/>
      <c r="Y50" s="19"/>
      <c r="AD50" s="17"/>
      <c r="AE50" s="89">
        <v>35</v>
      </c>
      <c r="AF50" s="89">
        <f>[2]!obGet([2]!obCall("",$AE$10, "getTime",[2]!obMake("", "int", AE50)))</f>
        <v>3.5</v>
      </c>
      <c r="AG50" s="52"/>
      <c r="AH50" s="89" t="str">
        <f>[2]!obCall("underlyingModelFromNPVAndDefault"&amp;AE50, $AH$10, "getUnderlying",  [2]!obMake("", "int", AE50), [2]!obMake("","int", 0))</f>
        <v>underlyingModelFromNPVAndDefault35 
[21281]</v>
      </c>
      <c r="AI50" s="89">
        <f>[2]!obGet([2]!obCall("",AH50,"get", $AQ$10))</f>
        <v>-6.9941932629016296E-2</v>
      </c>
      <c r="AJ50" s="52"/>
      <c r="AK50" s="89" t="str">
        <f>[2]!obCall("zcbondFairPrice"&amp;AE50, $AK$10, "getZeroCouponBond", [2]!obMake("", "double",AF50), [2]!obMake("", "double", $AF$115))</f>
        <v>zcbondFairPrice35 
[22458]</v>
      </c>
      <c r="AL50" s="89">
        <f>[2]!obGet([2]!obCall("", AK50, "get",$AQ$10))</f>
        <v>1.2217110585143185</v>
      </c>
      <c r="AM50" s="52"/>
      <c r="AN50" s="89" t="str">
        <f>[2]!obCall("couponBondPrice"&amp;AE50,  $AH$10,"getFairValue", [2]!obMake("","int",AE50) )</f>
        <v>couponBondPrice35 
[21737]</v>
      </c>
      <c r="AO50" s="89">
        <f>[2]!obGet([2]!obCall("",  AN50,"get", $AQ$10))</f>
        <v>2.0149377776224795</v>
      </c>
      <c r="AP50" s="52"/>
      <c r="AQ50" s="89" t="str">
        <f>[2]!obCall("intensityCorrelation"&amp;AE50, $T$54, "getIntensity", [2]!obMake("", "int", AE50))</f>
        <v>intensityCorrelation35 
[21110]</v>
      </c>
      <c r="AR50" s="89">
        <f>[2]!obGet([2]!obCall("", AQ50, "get",$AQ$10))</f>
        <v>3.653262863027828E-3</v>
      </c>
      <c r="AS50" s="52"/>
      <c r="AT50" s="89" t="str">
        <f>[2]!obCall("expOfIntegratedIntensityCorrelation"&amp;AE50, $T$54, "getExpOfIntegratedIntensity", [2]!obMake("", "int", AE50))</f>
        <v>expOfIntegratedIntensityCorrelation35 
[21246]</v>
      </c>
      <c r="AU50" s="89">
        <f>[2]!obGet([2]!obCall("", AT50, "get",$AQ$10))</f>
        <v>1.0143921183556688</v>
      </c>
      <c r="AV50" s="18"/>
      <c r="AW50" s="89" t="str">
        <f>[2]!obCall("intensityLando"&amp;AE50, $W$53, "getIntensity", [2]!obMake("", "int", AE50))</f>
        <v>intensityLando35 
[29954]</v>
      </c>
      <c r="AX50" s="89">
        <f>[2]!obGet([2]!obCall("", AW50, "get",$AQ$10))</f>
        <v>0</v>
      </c>
      <c r="AY50" s="52"/>
      <c r="AZ50" s="89" t="str">
        <f>[2]!obCall("expOfIntegratedIntensityLando"&amp;AE50, $W$53, "getExpOfIntegratedIntensity", [2]!obMake("", "int", AE50))</f>
        <v>expOfIntegratedIntensityLando35 
[29850]</v>
      </c>
      <c r="BA50" s="89">
        <f>[2]!obGet([2]!obCall("", AZ50, "get",$AQ$10))</f>
        <v>1.0004162690682212</v>
      </c>
      <c r="BB50" s="26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x14ac:dyDescent="0.3">
      <c r="A51" s="10"/>
      <c r="B51" s="50"/>
      <c r="C51" s="17"/>
      <c r="D51" s="19"/>
      <c r="E51" s="18"/>
      <c r="F51" s="17"/>
      <c r="G51" s="19"/>
      <c r="H51" s="66"/>
      <c r="K51" s="17"/>
      <c r="L51" s="55">
        <v>0.05</v>
      </c>
      <c r="M51" s="56">
        <v>0.03</v>
      </c>
      <c r="N51" s="56">
        <v>0.02</v>
      </c>
      <c r="O51" s="13"/>
      <c r="P51" s="18"/>
      <c r="Q51" s="19"/>
      <c r="S51" s="17"/>
      <c r="T51" s="73" t="str">
        <f>[2]!obMake("seed2", "int", U51)</f>
        <v>seed2 
[19001]</v>
      </c>
      <c r="U51" s="101">
        <v>186</v>
      </c>
      <c r="V51" s="18"/>
      <c r="W51" s="18"/>
      <c r="X51" s="18"/>
      <c r="Y51" s="19"/>
      <c r="AD51" s="17"/>
      <c r="AE51" s="89">
        <v>36</v>
      </c>
      <c r="AF51" s="89">
        <f>[2]!obGet([2]!obCall("",$AE$10, "getTime",[2]!obMake("", "int", AE51)))</f>
        <v>3.6</v>
      </c>
      <c r="AG51" s="52"/>
      <c r="AH51" s="89" t="str">
        <f>[2]!obCall("underlyingModelFromNPVAndDefault"&amp;AE51, $AH$10, "getUnderlying",  [2]!obMake("", "int", AE51), [2]!obMake("","int", 0))</f>
        <v>underlyingModelFromNPVAndDefault36 
[20636]</v>
      </c>
      <c r="AI51" s="89">
        <f>[2]!obGet([2]!obCall("",AH51,"get", $AQ$10))</f>
        <v>-6.0990560497096537E-2</v>
      </c>
      <c r="AJ51" s="52"/>
      <c r="AK51" s="89" t="str">
        <f>[2]!obCall("zcbondFairPrice"&amp;AE51, $AK$10, "getZeroCouponBond", [2]!obMake("", "double",AF51), [2]!obMake("", "double", $AF$115))</f>
        <v>zcbondFairPrice36 
[22362]</v>
      </c>
      <c r="AL51" s="89">
        <f>[2]!obGet([2]!obCall("", AK51, "get",$AQ$10))</f>
        <v>1.1580836043219571</v>
      </c>
      <c r="AM51" s="52"/>
      <c r="AN51" s="89" t="str">
        <f>[2]!obCall("couponBondPrice"&amp;AE51,  $AH$10,"getFairValue", [2]!obMake("","int",AE51) )</f>
        <v>couponBondPrice36 
[21795]</v>
      </c>
      <c r="AO51" s="89">
        <f>[2]!obGet([2]!obCall("",  AN51,"get", $AQ$10))</f>
        <v>1.9259559534985442</v>
      </c>
      <c r="AP51" s="52"/>
      <c r="AQ51" s="89" t="str">
        <f>[2]!obCall("intensityCorrelation"&amp;AE51, $T$54, "getIntensity", [2]!obMake("", "int", AE51))</f>
        <v>intensityCorrelation36 
[20515]</v>
      </c>
      <c r="AR51" s="89">
        <f>[2]!obGet([2]!obCall("", AQ51, "get",$AQ$10))</f>
        <v>3.9192867336743792E-3</v>
      </c>
      <c r="AS51" s="52"/>
      <c r="AT51" s="89" t="str">
        <f>[2]!obCall("expOfIntegratedIntensityCorrelation"&amp;AE51, $T$54, "getExpOfIntegratedIntensity", [2]!obMake("", "int", AE51))</f>
        <v>expOfIntegratedIntensityCorrelation36 
[20126]</v>
      </c>
      <c r="AU51" s="89">
        <f>[2]!obGet([2]!obCall("", AT51, "get",$AQ$10))</f>
        <v>1.0147762678071865</v>
      </c>
      <c r="AV51" s="18"/>
      <c r="AW51" s="89" t="str">
        <f>[2]!obCall("intensityLando"&amp;AE51, $W$53, "getIntensity", [2]!obMake("", "int", AE51))</f>
        <v>intensityLando36 
[29628]</v>
      </c>
      <c r="AX51" s="89">
        <f>[2]!obGet([2]!obCall("", AW51, "get",$AQ$10))</f>
        <v>0</v>
      </c>
      <c r="AY51" s="52"/>
      <c r="AZ51" s="89" t="str">
        <f>[2]!obCall("expOfIntegratedIntensityLando"&amp;AE51, $W$53, "getExpOfIntegratedIntensity", [2]!obMake("", "int", AE51))</f>
        <v>expOfIntegratedIntensityLando36 
[29638]</v>
      </c>
      <c r="BA51" s="89">
        <f>[2]!obGet([2]!obCall("", AZ51, "get",$AQ$10))</f>
        <v>1.0004162690682212</v>
      </c>
      <c r="BB51" s="26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50"/>
      <c r="C52" s="77" t="s">
        <v>45</v>
      </c>
      <c r="D52" s="78"/>
      <c r="E52" s="18"/>
      <c r="F52" s="77" t="s">
        <v>45</v>
      </c>
      <c r="G52" s="78"/>
      <c r="H52" s="66"/>
      <c r="K52" s="17"/>
      <c r="L52" s="55">
        <v>0.05</v>
      </c>
      <c r="M52" s="56">
        <v>0.03</v>
      </c>
      <c r="N52" s="56">
        <v>0.01</v>
      </c>
      <c r="O52" s="13"/>
      <c r="P52" s="18"/>
      <c r="Q52" s="19"/>
      <c r="S52" s="17"/>
      <c r="T52" s="18"/>
      <c r="U52" s="18"/>
      <c r="V52" s="18"/>
      <c r="W52" s="49" t="s">
        <v>17</v>
      </c>
      <c r="X52" s="13"/>
      <c r="Y52" s="19"/>
      <c r="AD52" s="17"/>
      <c r="AE52" s="89">
        <v>37</v>
      </c>
      <c r="AF52" s="89">
        <f>[2]!obGet([2]!obCall("",$AE$10, "getTime",[2]!obMake("", "int", AE52)))</f>
        <v>3.6999999999999997</v>
      </c>
      <c r="AG52" s="52"/>
      <c r="AH52" s="89" t="str">
        <f>[2]!obCall("underlyingModelFromNPVAndDefault"&amp;AE52, $AH$10, "getUnderlying",  [2]!obMake("", "int", AE52), [2]!obMake("","int", 0))</f>
        <v>underlyingModelFromNPVAndDefault37 
[21378]</v>
      </c>
      <c r="AI52" s="89">
        <f>[2]!obGet([2]!obCall("",AH52,"get", $AQ$10))</f>
        <v>-6.5625900857624236E-2</v>
      </c>
      <c r="AJ52" s="52"/>
      <c r="AK52" s="89" t="str">
        <f>[2]!obCall("zcbondFairPrice"&amp;AE52, $AK$10, "getZeroCouponBond", [2]!obMake("", "double",AF52), [2]!obMake("", "double", $AF$115))</f>
        <v>zcbondFairPrice37 
[22186]</v>
      </c>
      <c r="AL52" s="89">
        <f>[2]!obGet([2]!obCall("", AK52, "get",$AQ$10))</f>
        <v>1.1829869642709536</v>
      </c>
      <c r="AM52" s="52"/>
      <c r="AN52" s="89" t="str">
        <f>[2]!obCall("couponBondPrice"&amp;AE52,  $AH$10,"getFairValue", [2]!obMake("","int",AE52) )</f>
        <v>couponBondPrice37 
[21418]</v>
      </c>
      <c r="AO52" s="89">
        <f>[2]!obGet([2]!obCall("",  AN52,"get", $AQ$10))</f>
        <v>1.9588558966084999</v>
      </c>
      <c r="AP52" s="52"/>
      <c r="AQ52" s="89" t="str">
        <f>[2]!obCall("intensityCorrelation"&amp;AE52, $T$54, "getIntensity", [2]!obMake("", "int", AE52))</f>
        <v>intensityCorrelation37 
[21215]</v>
      </c>
      <c r="AR52" s="89">
        <f>[2]!obGet([2]!obCall("", AQ52, "get",$AQ$10))</f>
        <v>3.5956891869345091E-3</v>
      </c>
      <c r="AS52" s="52"/>
      <c r="AT52" s="89" t="str">
        <f>[2]!obCall("expOfIntegratedIntensityCorrelation"&amp;AE52, $T$54, "getExpOfIntegratedIntensity", [2]!obMake("", "int", AE52))</f>
        <v>expOfIntegratedIntensityCorrelation37 
[20228]</v>
      </c>
      <c r="AU52" s="89">
        <f>[2]!obGet([2]!obCall("", AT52, "get",$AQ$10))</f>
        <v>1.0151576404137173</v>
      </c>
      <c r="AV52" s="18"/>
      <c r="AW52" s="89" t="str">
        <f>[2]!obCall("intensityLando"&amp;AE52, $W$53, "getIntensity", [2]!obMake("", "int", AE52))</f>
        <v>intensityLando37 
[29756]</v>
      </c>
      <c r="AX52" s="89">
        <f>[2]!obGet([2]!obCall("", AW52, "get",$AQ$10))</f>
        <v>0</v>
      </c>
      <c r="AY52" s="52"/>
      <c r="AZ52" s="89" t="str">
        <f>[2]!obCall("expOfIntegratedIntensityLando"&amp;AE52, $W$53, "getExpOfIntegratedIntensity", [2]!obMake("", "int", AE52))</f>
        <v>expOfIntegratedIntensityLando37 
[29618]</v>
      </c>
      <c r="BA52" s="89">
        <f>[2]!obGet([2]!obCall("", AZ52, "get",$AQ$10))</f>
        <v>1.0004162690682212</v>
      </c>
      <c r="BB52" s="26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x14ac:dyDescent="0.3">
      <c r="B53" s="50"/>
      <c r="C53" s="79" t="str">
        <f xml:space="preserve"> [2]!obCall("integrationMethodEnum2_1", "main.net.finmath.antonsporrer.masterthesis.integration.Integration$IntegrationMethod", "valueOf",[2]!obMake("","String", D53))</f>
        <v>integrationMethodEnum2_1 
[18988]</v>
      </c>
      <c r="D53" s="80" t="s">
        <v>22</v>
      </c>
      <c r="E53" s="18"/>
      <c r="F53" s="82" t="str">
        <f>[2]!obMake("penaltyFactorCBLandosIntensity", "double", G53)</f>
        <v>penaltyFactorCBLandosIntensity 
[18982]</v>
      </c>
      <c r="G53" s="102">
        <v>10</v>
      </c>
      <c r="H53" s="66"/>
      <c r="K53" s="17"/>
      <c r="L53" s="55">
        <v>0.05</v>
      </c>
      <c r="M53" s="56">
        <v>0.03</v>
      </c>
      <c r="N53" s="56">
        <v>0.02</v>
      </c>
      <c r="O53" s="13"/>
      <c r="P53" s="18"/>
      <c r="Q53" s="19"/>
      <c r="S53" s="17"/>
      <c r="T53" s="49" t="s">
        <v>17</v>
      </c>
      <c r="U53" s="13"/>
      <c r="V53" s="18"/>
      <c r="W53" s="74" t="str">
        <f>[2]!obMake("npvAndDefaultIntensityFunctionSimulationCB","main.net.finmath.antonsporrer.masterthesis.montecarlo.cva.NPVAndDefaultsimulation.NPVAndDefaultIntensityFunctionSimulation", W47:W50)</f>
        <v>npvAndDefaultIntensityFunctionSimulationCB 
[29564]</v>
      </c>
      <c r="X53" s="18"/>
      <c r="Y53" s="19"/>
      <c r="AD53" s="17"/>
      <c r="AE53" s="89">
        <v>38</v>
      </c>
      <c r="AF53" s="89">
        <f>[2]!obGet([2]!obCall("",$AE$10, "getTime",[2]!obMake("", "int", AE53)))</f>
        <v>3.8</v>
      </c>
      <c r="AG53" s="52"/>
      <c r="AH53" s="89" t="str">
        <f>[2]!obCall("underlyingModelFromNPVAndDefault"&amp;AE53, $AH$10, "getUnderlying",  [2]!obMake("", "int", AE53), [2]!obMake("","int", 0))</f>
        <v>underlyingModelFromNPVAndDefault38 
[20448]</v>
      </c>
      <c r="AI53" s="89">
        <f>[2]!obGet([2]!obCall("",AH53,"get", $AQ$10))</f>
        <v>-7.457476181138914E-2</v>
      </c>
      <c r="AJ53" s="52"/>
      <c r="AK53" s="89" t="str">
        <f>[2]!obCall("zcbondFairPrice"&amp;AE53, $AK$10, "getZeroCouponBond", [2]!obMake("", "double",AF53), [2]!obMake("", "double", $AF$115))</f>
        <v>zcbondFairPrice38 
[22227]</v>
      </c>
      <c r="AL53" s="89">
        <f>[2]!obGet([2]!obCall("", AK53, "get",$AQ$10))</f>
        <v>1.2357427539400661</v>
      </c>
      <c r="AM53" s="52"/>
      <c r="AN53" s="89" t="str">
        <f>[2]!obCall("couponBondPrice"&amp;AE53,  $AH$10,"getFairValue", [2]!obMake("","int",AE53) )</f>
        <v>couponBondPrice38 
[21806]</v>
      </c>
      <c r="AO53" s="89">
        <f>[2]!obGet([2]!obCall("",  AN53,"get", $AQ$10))</f>
        <v>2.0292687089615762</v>
      </c>
      <c r="AP53" s="52"/>
      <c r="AQ53" s="89" t="str">
        <f>[2]!obCall("intensityCorrelation"&amp;AE53, $T$54, "getIntensity", [2]!obMake("", "int", AE53))</f>
        <v>intensityCorrelation38 
[20102]</v>
      </c>
      <c r="AR53" s="89">
        <f>[2]!obGet([2]!obCall("", AQ53, "get",$AQ$10))</f>
        <v>3.4766244872510713E-3</v>
      </c>
      <c r="AS53" s="52"/>
      <c r="AT53" s="89" t="str">
        <f>[2]!obCall("expOfIntegratedIntensityCorrelation"&amp;AE53, $T$54, "getExpOfIntegratedIntensity", [2]!obMake("", "int", AE53))</f>
        <v>expOfIntegratedIntensityCorrelation38 
[21138]</v>
      </c>
      <c r="AU53" s="89">
        <f>[2]!obGet([2]!obCall("", AT53, "get",$AQ$10))</f>
        <v>1.0155166795539992</v>
      </c>
      <c r="AV53" s="18"/>
      <c r="AW53" s="89" t="str">
        <f>[2]!obCall("intensityLando"&amp;AE53, $W$53, "getIntensity", [2]!obMake("", "int", AE53))</f>
        <v>intensityLando38 
[29808]</v>
      </c>
      <c r="AX53" s="89">
        <f>[2]!obGet([2]!obCall("", AW53, "get",$AQ$10))</f>
        <v>0</v>
      </c>
      <c r="AY53" s="52"/>
      <c r="AZ53" s="89" t="str">
        <f>[2]!obCall("expOfIntegratedIntensityLando"&amp;AE53, $W$53, "getExpOfIntegratedIntensity", [2]!obMake("", "int", AE53))</f>
        <v>expOfIntegratedIntensityLando38 
[29950]</v>
      </c>
      <c r="BA53" s="89">
        <f>[2]!obGet([2]!obCall("", AZ53, "get",$AQ$10))</f>
        <v>1.0004162690682212</v>
      </c>
      <c r="BB53" s="26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50"/>
      <c r="C54" s="17"/>
      <c r="D54" s="26"/>
      <c r="E54" s="18"/>
      <c r="F54" s="17"/>
      <c r="G54" s="19"/>
      <c r="H54" s="66"/>
      <c r="K54" s="17"/>
      <c r="L54" s="55">
        <v>0.05</v>
      </c>
      <c r="M54" s="56">
        <v>0.03</v>
      </c>
      <c r="N54" s="57">
        <v>0.01</v>
      </c>
      <c r="O54" s="13"/>
      <c r="P54" s="18"/>
      <c r="Q54" s="19"/>
      <c r="S54" s="24"/>
      <c r="T54" s="74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[20087]</v>
      </c>
      <c r="U54" s="18"/>
      <c r="V54" s="18"/>
      <c r="W54" s="18"/>
      <c r="X54" s="18"/>
      <c r="Y54" s="19"/>
      <c r="AD54" s="17"/>
      <c r="AE54" s="89">
        <v>39</v>
      </c>
      <c r="AF54" s="89">
        <f>[2]!obGet([2]!obCall("",$AE$10, "getTime",[2]!obMake("", "int", AE54)))</f>
        <v>3.9</v>
      </c>
      <c r="AG54" s="52"/>
      <c r="AH54" s="89" t="str">
        <f>[2]!obCall("underlyingModelFromNPVAndDefault"&amp;AE54, $AH$10, "getUnderlying",  [2]!obMake("", "int", AE54), [2]!obMake("","int", 0))</f>
        <v>underlyingModelFromNPVAndDefault39 
[21774]</v>
      </c>
      <c r="AI54" s="89">
        <f>[2]!obGet([2]!obCall("",AH54,"get", $AQ$10))</f>
        <v>-7.3562001227578763E-2</v>
      </c>
      <c r="AJ54" s="52"/>
      <c r="AK54" s="89" t="str">
        <f>[2]!obCall("zcbondFairPrice"&amp;AE54, $AK$10, "getZeroCouponBond", [2]!obMake("", "double",AF54), [2]!obMake("", "double", $AF$115))</f>
        <v>zcbondFairPrice39 
[22402]</v>
      </c>
      <c r="AL54" s="89">
        <f>[2]!obGet([2]!obCall("", AK54, "get",$AQ$10))</f>
        <v>1.2234160222779624</v>
      </c>
      <c r="AM54" s="52"/>
      <c r="AN54" s="89" t="str">
        <f>[2]!obCall("couponBondPrice"&amp;AE54,  $AH$10,"getFairValue", [2]!obMake("","int",AE54) )</f>
        <v>couponBondPrice39 
[21755]</v>
      </c>
      <c r="AO54" s="89">
        <f>[2]!obGet([2]!obCall("",  AN54,"get", $AQ$10))</f>
        <v>2.0107988879524363</v>
      </c>
      <c r="AP54" s="52"/>
      <c r="AQ54" s="89" t="str">
        <f>[2]!obCall("intensityCorrelation"&amp;AE54, $T$54, "getIntensity", [2]!obMake("", "int", AE54))</f>
        <v>intensityCorrelation39 
[21150]</v>
      </c>
      <c r="AR54" s="89">
        <f>[2]!obGet([2]!obCall("", AQ54, "get",$AQ$10))</f>
        <v>3.4508151821304482E-3</v>
      </c>
      <c r="AS54" s="52"/>
      <c r="AT54" s="89" t="str">
        <f>[2]!obCall("expOfIntegratedIntensityCorrelation"&amp;AE54, $T$54, "getExpOfIntegratedIntensity", [2]!obMake("", "int", AE54))</f>
        <v>expOfIntegratedIntensityCorrelation39 
[20353]</v>
      </c>
      <c r="AU54" s="89">
        <f>[2]!obGet([2]!obCall("", AT54, "get",$AQ$10))</f>
        <v>1.0158684870051473</v>
      </c>
      <c r="AV54" s="18"/>
      <c r="AW54" s="89" t="str">
        <f>[2]!obCall("intensityLando"&amp;AE54, $W$53, "getIntensity", [2]!obMake("", "int", AE54))</f>
        <v>intensityLando39 
[29930]</v>
      </c>
      <c r="AX54" s="89">
        <f>[2]!obGet([2]!obCall("", AW54, "get",$AQ$10))</f>
        <v>0</v>
      </c>
      <c r="AY54" s="52"/>
      <c r="AZ54" s="89" t="str">
        <f>[2]!obCall("expOfIntegratedIntensityLando"&amp;AE54, $W$53, "getExpOfIntegratedIntensity", [2]!obMake("", "int", AE54))</f>
        <v>expOfIntegratedIntensityLando39 
[29946]</v>
      </c>
      <c r="BA54" s="89">
        <f>[2]!obGet([2]!obCall("", AZ54, "get",$AQ$10))</f>
        <v>1.0004162690682212</v>
      </c>
      <c r="BB54" s="26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50"/>
      <c r="C55" s="81" t="s">
        <v>50</v>
      </c>
      <c r="D55" s="26"/>
      <c r="E55" s="18"/>
      <c r="F55" s="17"/>
      <c r="G55" s="19"/>
      <c r="H55" s="66"/>
      <c r="K55" s="17"/>
      <c r="L55" s="55">
        <v>0.05</v>
      </c>
      <c r="M55" s="56">
        <v>0.03</v>
      </c>
      <c r="N55" s="52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9">
        <v>40</v>
      </c>
      <c r="AF55" s="89">
        <f>[2]!obGet([2]!obCall("",$AE$10, "getTime",[2]!obMake("", "int", AE55)))</f>
        <v>4</v>
      </c>
      <c r="AG55" s="52"/>
      <c r="AH55" s="89" t="str">
        <f>[2]!obCall("underlyingModelFromNPVAndDefault"&amp;AE55, $AH$10, "getUnderlying",  [2]!obMake("", "int", AE55), [2]!obMake("","int", 0))</f>
        <v>underlyingModelFromNPVAndDefault40 
[20621]</v>
      </c>
      <c r="AI55" s="89">
        <f>[2]!obGet([2]!obCall("",AH55,"get", $AQ$10))</f>
        <v>-5.5692360931700269E-2</v>
      </c>
      <c r="AJ55" s="52"/>
      <c r="AK55" s="89" t="str">
        <f>[2]!obCall("zcbondFairPrice"&amp;AE55, $AK$10, "getZeroCouponBond", [2]!obMake("", "double",AF55), [2]!obMake("", "double", $AF$115))</f>
        <v>zcbondFairPrice40 
[22031]</v>
      </c>
      <c r="AL55" s="89">
        <f>[2]!obGet([2]!obCall("", AK55, "get",$AQ$10))</f>
        <v>1.1100697890461038</v>
      </c>
      <c r="AM55" s="52"/>
      <c r="AN55" s="89" t="str">
        <f>[2]!obCall("couponBondPrice"&amp;AE55,  $AH$10,"getFairValue", [2]!obMake("","int",AE55) )</f>
        <v>couponBondPrice40 
[21447]</v>
      </c>
      <c r="AO55" s="89">
        <f>[2]!obGet([2]!obCall("",  AN55,"get", $AQ$10))</f>
        <v>1.8556834694595703</v>
      </c>
      <c r="AP55" s="52"/>
      <c r="AQ55" s="89" t="str">
        <f>[2]!obCall("intensityCorrelation"&amp;AE55, $T$54, "getIntensity", [2]!obMake("", "int", AE55))</f>
        <v>intensityCorrelation40 
[20700]</v>
      </c>
      <c r="AR55" s="89">
        <f>[2]!obGet([2]!obCall("", AQ55, "get",$AQ$10))</f>
        <v>4.012269369897581E-3</v>
      </c>
      <c r="AS55" s="52"/>
      <c r="AT55" s="89" t="str">
        <f>[2]!obCall("expOfIntegratedIntensityCorrelation"&amp;AE55, $T$54, "getExpOfIntegratedIntensity", [2]!obMake("", "int", AE55))</f>
        <v>expOfIntegratedIntensityCorrelation40 
[20130]</v>
      </c>
      <c r="AU55" s="89">
        <f>[2]!obGet([2]!obCall("", AT55, "get",$AQ$10))</f>
        <v>1.0162476333613937</v>
      </c>
      <c r="AV55" s="18"/>
      <c r="AW55" s="89" t="str">
        <f>[2]!obCall("intensityLando"&amp;AE55, $W$53, "getIntensity", [2]!obMake("", "int", AE55))</f>
        <v>intensityLando40 
[29844]</v>
      </c>
      <c r="AX55" s="89">
        <f>[2]!obGet([2]!obCall("", AW55, "get",$AQ$10))</f>
        <v>0</v>
      </c>
      <c r="AY55" s="52"/>
      <c r="AZ55" s="89" t="str">
        <f>[2]!obCall("expOfIntegratedIntensityLando"&amp;AE55, $W$53, "getExpOfIntegratedIntensity", [2]!obMake("", "int", AE55))</f>
        <v>expOfIntegratedIntensityLando40 
[29812]</v>
      </c>
      <c r="BA55" s="89">
        <f>[2]!obGet([2]!obCall("", AZ55, "get",$AQ$10))</f>
        <v>1.0004162690682212</v>
      </c>
      <c r="BB55" s="26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50"/>
      <c r="C56" s="82" t="str">
        <f>[2]!obCall("cvaRandomVariable2_1", C37, "getCVA", W53, C53  )</f>
        <v>cvaRandomVariable2_1 
[30125]</v>
      </c>
      <c r="D56" s="19"/>
      <c r="E56" s="18"/>
      <c r="F56" s="17"/>
      <c r="G56" s="19"/>
      <c r="H56" s="66"/>
      <c r="I56" s="10"/>
      <c r="J56" s="29"/>
      <c r="K56" s="17"/>
      <c r="L56" s="55">
        <v>0.05</v>
      </c>
      <c r="M56" s="56">
        <v>0.03</v>
      </c>
      <c r="N56" s="52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9">
        <v>41</v>
      </c>
      <c r="AF56" s="89">
        <f>[2]!obGet([2]!obCall("",$AE$10, "getTime",[2]!obMake("", "int", AE56)))</f>
        <v>4.0999999999999996</v>
      </c>
      <c r="AG56" s="52"/>
      <c r="AH56" s="89" t="str">
        <f>[2]!obCall("underlyingModelFromNPVAndDefault"&amp;AE56, $AH$10, "getUnderlying",  [2]!obMake("", "int", AE56), [2]!obMake("","int", 0))</f>
        <v>underlyingModelFromNPVAndDefault41 
[21865]</v>
      </c>
      <c r="AI56" s="89">
        <f>[2]!obGet([2]!obCall("",AH56,"get", $AQ$10))</f>
        <v>-6.6313577240796506E-2</v>
      </c>
      <c r="AJ56" s="52"/>
      <c r="AK56" s="89" t="str">
        <f>[2]!obCall("zcbondFairPrice"&amp;AE56, $AK$10, "getZeroCouponBond", [2]!obMake("", "double",AF56), [2]!obMake("", "double", $AF$115))</f>
        <v>zcbondFairPrice41 
[22100]</v>
      </c>
      <c r="AL56" s="89">
        <f>[2]!obGet([2]!obCall("", AK56, "get",$AQ$10))</f>
        <v>1.1683969834191039</v>
      </c>
      <c r="AM56" s="52"/>
      <c r="AN56" s="89" t="str">
        <f>[2]!obCall("couponBondPrice"&amp;AE56,  $AH$10,"getFairValue", [2]!obMake("","int",AE56) )</f>
        <v>couponBondPrice41 
[20643]</v>
      </c>
      <c r="AO56" s="89">
        <f>[2]!obGet([2]!obCall("",  AN56,"get", $AQ$10))</f>
        <v>1.8337397386264676</v>
      </c>
      <c r="AP56" s="52"/>
      <c r="AQ56" s="89" t="str">
        <f>[2]!obCall("intensityCorrelation"&amp;AE56, $T$54, "getIntensity", [2]!obMake("", "int", AE56))</f>
        <v>intensityCorrelation41 
[20226]</v>
      </c>
      <c r="AR56" s="89">
        <f>[2]!obGet([2]!obCall("", AQ56, "get",$AQ$10))</f>
        <v>3.5257759129615493E-3</v>
      </c>
      <c r="AS56" s="52"/>
      <c r="AT56" s="89" t="str">
        <f>[2]!obCall("expOfIntegratedIntensityCorrelation"&amp;AE56, $T$54, "getExpOfIntegratedIntensity", [2]!obMake("", "int", AE56))</f>
        <v>expOfIntegratedIntensityCorrelation41 
[20520]</v>
      </c>
      <c r="AU56" s="89">
        <f>[2]!obGet([2]!obCall("", AT56, "get",$AQ$10))</f>
        <v>1.0166307315860967</v>
      </c>
      <c r="AV56" s="18"/>
      <c r="AW56" s="89" t="str">
        <f>[2]!obCall("intensityLando"&amp;AE56, $W$53, "getIntensity", [2]!obMake("", "int", AE56))</f>
        <v>intensityLando41 
[29666]</v>
      </c>
      <c r="AX56" s="89">
        <f>[2]!obGet([2]!obCall("", AW56, "get",$AQ$10))</f>
        <v>0</v>
      </c>
      <c r="AY56" s="52"/>
      <c r="AZ56" s="89" t="str">
        <f>[2]!obCall("expOfIntegratedIntensityLando"&amp;AE56, $W$53, "getExpOfIntegratedIntensity", [2]!obMake("", "int", AE56))</f>
        <v>expOfIntegratedIntensityLando41 
[29782]</v>
      </c>
      <c r="BA56" s="89">
        <f>[2]!obGet([2]!obCall("", AZ56, "get",$AQ$10))</f>
        <v>1.0004162690682212</v>
      </c>
      <c r="BB56" s="26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50"/>
      <c r="C57" s="17"/>
      <c r="D57" s="19"/>
      <c r="E57" s="18"/>
      <c r="F57" s="17"/>
      <c r="G57" s="19"/>
      <c r="H57" s="66"/>
      <c r="I57" s="10"/>
      <c r="J57" s="29"/>
      <c r="K57" s="17"/>
      <c r="L57" s="55">
        <v>0.05</v>
      </c>
      <c r="M57" s="56">
        <v>0.03</v>
      </c>
      <c r="N57" s="52"/>
      <c r="O57" s="18"/>
      <c r="P57" s="34"/>
      <c r="Q57" s="26"/>
      <c r="R57" s="10"/>
      <c r="AD57" s="17"/>
      <c r="AE57" s="89">
        <v>42</v>
      </c>
      <c r="AF57" s="89">
        <f>[2]!obGet([2]!obCall("",$AE$10, "getTime",[2]!obMake("", "int", AE57)))</f>
        <v>4.2</v>
      </c>
      <c r="AG57" s="52"/>
      <c r="AH57" s="89" t="str">
        <f>[2]!obCall("underlyingModelFromNPVAndDefault"&amp;AE57, $AH$10, "getUnderlying",  [2]!obMake("", "int", AE57), [2]!obMake("","int", 0))</f>
        <v>underlyingModelFromNPVAndDefault42 
[21473]</v>
      </c>
      <c r="AI57" s="89">
        <f>[2]!obGet([2]!obCall("",AH57,"get", $AQ$10))</f>
        <v>-6.068969939681234E-2</v>
      </c>
      <c r="AJ57" s="52"/>
      <c r="AK57" s="89" t="str">
        <f>[2]!obCall("zcbondFairPrice"&amp;AE57, $AK$10, "getZeroCouponBond", [2]!obMake("", "double",AF57), [2]!obMake("", "double", $AF$115))</f>
        <v>zcbondFairPrice42 
[22332]</v>
      </c>
      <c r="AL57" s="89">
        <f>[2]!obGet([2]!obCall("", AK57, "get",$AQ$10))</f>
        <v>1.1314559780347127</v>
      </c>
      <c r="AM57" s="52"/>
      <c r="AN57" s="89" t="str">
        <f>[2]!obCall("couponBondPrice"&amp;AE57,  $AH$10,"getFairValue", [2]!obMake("","int",AE57) )</f>
        <v>couponBondPrice42 
[20451]</v>
      </c>
      <c r="AO57" s="89">
        <f>[2]!obGet([2]!obCall("",  AN57,"get", $AQ$10))</f>
        <v>1.7830398455629619</v>
      </c>
      <c r="AP57" s="52"/>
      <c r="AQ57" s="89" t="str">
        <f>[2]!obCall("intensityCorrelation"&amp;AE57, $T$54, "getIntensity", [2]!obMake("", "int", AE57))</f>
        <v>intensityCorrelation42 
[20690]</v>
      </c>
      <c r="AR57" s="89">
        <f>[2]!obGet([2]!obCall("", AQ57, "get",$AQ$10))</f>
        <v>3.4876849823415263E-3</v>
      </c>
      <c r="AS57" s="52"/>
      <c r="AT57" s="89" t="str">
        <f>[2]!obCall("expOfIntegratedIntensityCorrelation"&amp;AE57, $T$54, "getExpOfIntegratedIntensity", [2]!obMake("", "int", AE57))</f>
        <v>expOfIntegratedIntensityCorrelation42 
[21072]</v>
      </c>
      <c r="AU57" s="89">
        <f>[2]!obGet([2]!obCall("", AT57, "get",$AQ$10))</f>
        <v>1.0169872990957971</v>
      </c>
      <c r="AV57" s="18"/>
      <c r="AW57" s="89" t="str">
        <f>[2]!obCall("intensityLando"&amp;AE57, $W$53, "getIntensity", [2]!obMake("", "int", AE57))</f>
        <v>intensityLando42 
[29794]</v>
      </c>
      <c r="AX57" s="89">
        <f>[2]!obGet([2]!obCall("", AW57, "get",$AQ$10))</f>
        <v>0</v>
      </c>
      <c r="AY57" s="52"/>
      <c r="AZ57" s="89" t="str">
        <f>[2]!obCall("expOfIntegratedIntensityLando"&amp;AE57, $W$53, "getExpOfIntegratedIntensity", [2]!obMake("", "int", AE57))</f>
        <v>expOfIntegratedIntensityLando42 
[29832]</v>
      </c>
      <c r="BA57" s="89">
        <f>[2]!obGet([2]!obCall("", AZ57, "get",$AQ$10))</f>
        <v>1.0004162690682212</v>
      </c>
      <c r="BB57" s="26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50"/>
      <c r="C58" s="77" t="s">
        <v>39</v>
      </c>
      <c r="D58" s="78"/>
      <c r="E58" s="18"/>
      <c r="F58" s="77" t="s">
        <v>46</v>
      </c>
      <c r="G58" s="78"/>
      <c r="H58" s="66"/>
      <c r="I58" s="10"/>
      <c r="J58" s="10"/>
      <c r="K58" s="17"/>
      <c r="L58" s="55">
        <v>0.05</v>
      </c>
      <c r="M58" s="56">
        <v>0.03</v>
      </c>
      <c r="N58" s="52"/>
      <c r="O58" s="18"/>
      <c r="P58" s="13"/>
      <c r="Q58" s="26"/>
      <c r="R58" s="10"/>
      <c r="AD58" s="17"/>
      <c r="AE58" s="89">
        <v>43</v>
      </c>
      <c r="AF58" s="89">
        <f>[2]!obGet([2]!obCall("",$AE$10, "getTime",[2]!obMake("", "int", AE58)))</f>
        <v>4.3</v>
      </c>
      <c r="AG58" s="52"/>
      <c r="AH58" s="89" t="str">
        <f>[2]!obCall("underlyingModelFromNPVAndDefault"&amp;AE58, $AH$10, "getUnderlying",  [2]!obMake("", "int", AE58), [2]!obMake("","int", 0))</f>
        <v>underlyingModelFromNPVAndDefault43 
[21422]</v>
      </c>
      <c r="AI58" s="89">
        <f>[2]!obGet([2]!obCall("",AH58,"get", $AQ$10))</f>
        <v>-6.4590476062047236E-2</v>
      </c>
      <c r="AJ58" s="52"/>
      <c r="AK58" s="89" t="str">
        <f>[2]!obCall("zcbondFairPrice"&amp;AE58, $AK$10, "getZeroCouponBond", [2]!obMake("", "double",AF58), [2]!obMake("", "double", $AF$115))</f>
        <v>zcbondFairPrice43 
[22047]</v>
      </c>
      <c r="AL58" s="89">
        <f>[2]!obGet([2]!obCall("", AK58, "get",$AQ$10))</f>
        <v>1.1496932046751358</v>
      </c>
      <c r="AM58" s="52"/>
      <c r="AN58" s="89" t="str">
        <f>[2]!obCall("couponBondPrice"&amp;AE58,  $AH$10,"getFairValue", [2]!obMake("","int",AE58) )</f>
        <v>couponBondPrice43 
[21764]</v>
      </c>
      <c r="AO58" s="89">
        <f>[2]!obGet([2]!obCall("",  AN58,"get", $AQ$10))</f>
        <v>1.8066126780315495</v>
      </c>
      <c r="AP58" s="52"/>
      <c r="AQ58" s="89" t="str">
        <f>[2]!obCall("intensityCorrelation"&amp;AE58, $T$54, "getIntensity", [2]!obMake("", "int", AE58))</f>
        <v>intensityCorrelation43 
[21211]</v>
      </c>
      <c r="AR58" s="89">
        <f>[2]!obGet([2]!obCall("", AQ58, "get",$AQ$10))</f>
        <v>3.4299069373596495E-3</v>
      </c>
      <c r="AS58" s="52"/>
      <c r="AT58" s="89" t="str">
        <f>[2]!obCall("expOfIntegratedIntensityCorrelation"&amp;AE58, $T$54, "getExpOfIntegratedIntensity", [2]!obMake("", "int", AE58))</f>
        <v>expOfIntegratedIntensityCorrelation43 
[20494]</v>
      </c>
      <c r="AU58" s="89">
        <f>[2]!obGet([2]!obCall("", AT58, "get",$AQ$10))</f>
        <v>1.0173391150914102</v>
      </c>
      <c r="AV58" s="18"/>
      <c r="AW58" s="89" t="str">
        <f>[2]!obCall("intensityLando"&amp;AE58, $W$53, "getIntensity", [2]!obMake("", "int", AE58))</f>
        <v>intensityLando43 
[29684]</v>
      </c>
      <c r="AX58" s="89">
        <f>[2]!obGet([2]!obCall("", AW58, "get",$AQ$10))</f>
        <v>0</v>
      </c>
      <c r="AY58" s="52"/>
      <c r="AZ58" s="89" t="str">
        <f>[2]!obCall("expOfIntegratedIntensityLando"&amp;AE58, $W$53, "getExpOfIntegratedIntensity", [2]!obMake("", "int", AE58))</f>
        <v>expOfIntegratedIntensityLando43 
[29926]</v>
      </c>
      <c r="BA58" s="89">
        <f>[2]!obGet([2]!obCall("", AZ58, "get",$AQ$10))</f>
        <v>1.0004162690682212</v>
      </c>
      <c r="BB58" s="26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5" thickBot="1" x14ac:dyDescent="0.35">
      <c r="B59" s="50"/>
      <c r="C59" s="83" t="str">
        <f>[2]!obCall("cvaValue2_1", C56, "getAverage")</f>
        <v>cvaValue2_1 
[30173]</v>
      </c>
      <c r="D59" s="103">
        <f>[2]!obGet(C59)</f>
        <v>6.0720646867526588E-2</v>
      </c>
      <c r="E59" s="18"/>
      <c r="F59" s="83" t="str">
        <f>[2]!obCall("cwcCVACouponLando", F37, "getConstrainedWorstCaseCVA",W53,F53)</f>
        <v>cwcCVACouponLando 
[30047]</v>
      </c>
      <c r="G59" s="103">
        <f>[2]!obGet(F59)</f>
        <v>0.22766895024925204</v>
      </c>
      <c r="H59" s="66"/>
      <c r="K59" s="17"/>
      <c r="L59" s="55">
        <v>0.05</v>
      </c>
      <c r="M59" s="56">
        <v>0.03</v>
      </c>
      <c r="N59" s="52"/>
      <c r="O59" s="18"/>
      <c r="P59" s="13"/>
      <c r="Q59" s="26"/>
      <c r="R59" s="10"/>
      <c r="AD59" s="17"/>
      <c r="AE59" s="89">
        <v>44</v>
      </c>
      <c r="AF59" s="89">
        <f>[2]!obGet([2]!obCall("",$AE$10, "getTime",[2]!obMake("", "int", AE59)))</f>
        <v>4.3999999999999995</v>
      </c>
      <c r="AG59" s="52"/>
      <c r="AH59" s="89" t="str">
        <f>[2]!obCall("underlyingModelFromNPVAndDefault"&amp;AE59, $AH$10, "getUnderlying",  [2]!obMake("", "int", AE59), [2]!obMake("","int", 0))</f>
        <v>underlyingModelFromNPVAndDefault44 
[21744]</v>
      </c>
      <c r="AI59" s="89">
        <f>[2]!obGet([2]!obCall("",AH59,"get", $AQ$10))</f>
        <v>-6.0945646582486281E-2</v>
      </c>
      <c r="AJ59" s="52"/>
      <c r="AK59" s="89" t="str">
        <f>[2]!obCall("zcbondFairPrice"&amp;AE59, $AK$10, "getZeroCouponBond", [2]!obMake("", "double",AF59), [2]!obMake("", "double", $AF$115))</f>
        <v>zcbondFairPrice44 
[22094]</v>
      </c>
      <c r="AL59" s="89">
        <f>[2]!obGet([2]!obCall("", AK59, "get",$AQ$10))</f>
        <v>1.125331555709757</v>
      </c>
      <c r="AM59" s="52"/>
      <c r="AN59" s="89" t="str">
        <f>[2]!obCall("couponBondPrice"&amp;AE59,  $AH$10,"getFairValue", [2]!obMake("","int",AE59) )</f>
        <v>couponBondPrice44 
[21284]</v>
      </c>
      <c r="AO59" s="89">
        <f>[2]!obGet([2]!obCall("",  AN59,"get", $AQ$10))</f>
        <v>1.773065339935322</v>
      </c>
      <c r="AP59" s="52"/>
      <c r="AQ59" s="89" t="str">
        <f>[2]!obCall("intensityCorrelation"&amp;AE59, $T$54, "getIntensity", [2]!obMake("", "int", AE59))</f>
        <v>intensityCorrelation44 
[20556]</v>
      </c>
      <c r="AR59" s="89">
        <f>[2]!obGet([2]!obCall("", AQ59, "get",$AQ$10))</f>
        <v>3.5628200360434668E-3</v>
      </c>
      <c r="AS59" s="52"/>
      <c r="AT59" s="89" t="str">
        <f>[2]!obCall("expOfIntegratedIntensityCorrelation"&amp;AE59, $T$54, "getExpOfIntegratedIntensity", [2]!obMake("", "int", AE59))</f>
        <v>expOfIntegratedIntensityCorrelation44 
[21198]</v>
      </c>
      <c r="AU59" s="89">
        <f>[2]!obGet([2]!obCall("", AT59, "get",$AQ$10))</f>
        <v>1.017694876014821</v>
      </c>
      <c r="AV59" s="18"/>
      <c r="AW59" s="89" t="str">
        <f>[2]!obCall("intensityLando"&amp;AE59, $W$53, "getIntensity", [2]!obMake("", "int", AE59))</f>
        <v>intensityLando44 
[29724]</v>
      </c>
      <c r="AX59" s="89">
        <f>[2]!obGet([2]!obCall("", AW59, "get",$AQ$10))</f>
        <v>0</v>
      </c>
      <c r="AY59" s="52"/>
      <c r="AZ59" s="89" t="str">
        <f>[2]!obCall("expOfIntegratedIntensityLando"&amp;AE59, $W$53, "getExpOfIntegratedIntensity", [2]!obMake("", "int", AE59))</f>
        <v>expOfIntegratedIntensityLando44 
[29908]</v>
      </c>
      <c r="BA59" s="89">
        <f>[2]!obGet([2]!obCall("", AZ59, "get",$AQ$10))</f>
        <v>1.0004162690682212</v>
      </c>
      <c r="BB59" s="26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x14ac:dyDescent="0.3">
      <c r="B60" s="50"/>
      <c r="C60" s="18"/>
      <c r="D60" s="18"/>
      <c r="E60" s="18"/>
      <c r="F60" s="18"/>
      <c r="G60" s="18"/>
      <c r="H60" s="66"/>
      <c r="K60" s="17"/>
      <c r="L60" s="55">
        <v>0.05</v>
      </c>
      <c r="M60" s="56">
        <v>0.03</v>
      </c>
      <c r="N60" s="52"/>
      <c r="O60" s="18"/>
      <c r="P60" s="18"/>
      <c r="Q60" s="26"/>
      <c r="R60" s="10"/>
      <c r="AD60" s="17"/>
      <c r="AE60" s="89">
        <v>45</v>
      </c>
      <c r="AF60" s="89">
        <f>[2]!obGet([2]!obCall("",$AE$10, "getTime",[2]!obMake("", "int", AE60)))</f>
        <v>4.5</v>
      </c>
      <c r="AG60" s="52"/>
      <c r="AH60" s="89" t="str">
        <f>[2]!obCall("underlyingModelFromNPVAndDefault"&amp;AE60, $AH$10, "getUnderlying",  [2]!obMake("", "int", AE60), [2]!obMake("","int", 0))</f>
        <v>underlyingModelFromNPVAndDefault45 
[21814]</v>
      </c>
      <c r="AI60" s="89">
        <f>[2]!obGet([2]!obCall("",AH60,"get", $AQ$10))</f>
        <v>-7.5432846130312939E-2</v>
      </c>
      <c r="AJ60" s="52"/>
      <c r="AK60" s="89" t="str">
        <f>[2]!obCall("zcbondFairPrice"&amp;AE60, $AK$10, "getZeroCouponBond", [2]!obMake("", "double",AF60), [2]!obMake("", "double", $AF$115))</f>
        <v>zcbondFairPrice45 
[22223]</v>
      </c>
      <c r="AL60" s="89">
        <f>[2]!obGet([2]!obCall("", AK60, "get",$AQ$10))</f>
        <v>1.2025401525011876</v>
      </c>
      <c r="AM60" s="52"/>
      <c r="AN60" s="89" t="str">
        <f>[2]!obCall("couponBondPrice"&amp;AE60,  $AH$10,"getFairValue", [2]!obMake("","int",AE60) )</f>
        <v>couponBondPrice45 
[21901]</v>
      </c>
      <c r="AO60" s="89">
        <f>[2]!obGet([2]!obCall("",  AN60,"get", $AQ$10))</f>
        <v>1.8747330144948977</v>
      </c>
      <c r="AP60" s="52"/>
      <c r="AQ60" s="89" t="str">
        <f>[2]!obCall("intensityCorrelation"&amp;AE60, $T$54, "getIntensity", [2]!obMake("", "int", AE60))</f>
        <v>intensityCorrelation45 
[20341]</v>
      </c>
      <c r="AR60" s="89">
        <f>[2]!obGet([2]!obCall("", AQ60, "get",$AQ$10))</f>
        <v>3.1459324161683721E-3</v>
      </c>
      <c r="AS60" s="52"/>
      <c r="AT60" s="89" t="str">
        <f>[2]!obCall("expOfIntegratedIntensityCorrelation"&amp;AE60, $T$54, "getExpOfIntegratedIntensity", [2]!obMake("", "int", AE60))</f>
        <v>expOfIntegratedIntensityCorrelation45 
[20207]</v>
      </c>
      <c r="AU60" s="89">
        <f>[2]!obGet([2]!obCall("", AT60, "get",$AQ$10))</f>
        <v>1.0180363064256754</v>
      </c>
      <c r="AV60" s="18"/>
      <c r="AW60" s="89" t="str">
        <f>[2]!obCall("intensityLando"&amp;AE60, $W$53, "getIntensity", [2]!obMake("", "int", AE60))</f>
        <v>intensityLando45 
[29566]</v>
      </c>
      <c r="AX60" s="89">
        <f>[2]!obGet([2]!obCall("", AW60, "get",$AQ$10))</f>
        <v>0</v>
      </c>
      <c r="AY60" s="52"/>
      <c r="AZ60" s="89" t="str">
        <f>[2]!obCall("expOfIntegratedIntensityLando"&amp;AE60, $W$53, "getExpOfIntegratedIntensity", [2]!obMake("", "int", AE60))</f>
        <v>expOfIntegratedIntensityLando45 
[29634]</v>
      </c>
      <c r="BA60" s="89">
        <f>[2]!obGet([2]!obCall("", AZ60, "get",$AQ$10))</f>
        <v>1.0004162690682212</v>
      </c>
      <c r="BB60" s="26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50"/>
      <c r="C61" s="18"/>
      <c r="D61" s="18"/>
      <c r="E61" s="18"/>
      <c r="F61" s="18"/>
      <c r="G61" s="18"/>
      <c r="H61" s="66"/>
      <c r="K61" s="17"/>
      <c r="L61" s="55">
        <v>0.05</v>
      </c>
      <c r="M61" s="56">
        <v>0.03</v>
      </c>
      <c r="N61" s="52"/>
      <c r="O61" s="18"/>
      <c r="P61" s="18"/>
      <c r="Q61" s="26"/>
      <c r="R61" s="10"/>
      <c r="AD61" s="17"/>
      <c r="AE61" s="89">
        <v>46</v>
      </c>
      <c r="AF61" s="89">
        <f>[2]!obGet([2]!obCall("",$AE$10, "getTime",[2]!obMake("", "int", AE61)))</f>
        <v>4.5999999999999996</v>
      </c>
      <c r="AG61" s="52"/>
      <c r="AH61" s="89" t="str">
        <f>[2]!obCall("underlyingModelFromNPVAndDefault"&amp;AE61, $AH$10, "getUnderlying",  [2]!obMake("", "int", AE61), [2]!obMake("","int", 0))</f>
        <v>underlyingModelFromNPVAndDefault46 
[21437]</v>
      </c>
      <c r="AI61" s="89">
        <f>[2]!obGet([2]!obCall("",AH61,"get", $AQ$10))</f>
        <v>-8.1993408109030955E-2</v>
      </c>
      <c r="AJ61" s="52"/>
      <c r="AK61" s="89" t="str">
        <f>[2]!obCall("zcbondFairPrice"&amp;AE61, $AK$10, "getZeroCouponBond", [2]!obMake("", "double",AF61), [2]!obMake("", "double", $AF$115))</f>
        <v>zcbondFairPrice46 
[22125]</v>
      </c>
      <c r="AL61" s="89">
        <f>[2]!obGet([2]!obCall("", AK61, "get",$AQ$10))</f>
        <v>1.2352732140630169</v>
      </c>
      <c r="AM61" s="52"/>
      <c r="AN61" s="89" t="str">
        <f>[2]!obCall("couponBondPrice"&amp;AE61,  $AH$10,"getFairValue", [2]!obMake("","int",AE61) )</f>
        <v>couponBondPrice46 
[21579]</v>
      </c>
      <c r="AO61" s="89">
        <f>[2]!obGet([2]!obCall("",  AN61,"get", $AQ$10))</f>
        <v>1.9166079836396026</v>
      </c>
      <c r="AP61" s="52"/>
      <c r="AQ61" s="89" t="str">
        <f>[2]!obCall("intensityCorrelation"&amp;AE61, $T$54, "getIntensity", [2]!obMake("", "int", AE61))</f>
        <v>intensityCorrelation46 
[21086]</v>
      </c>
      <c r="AR61" s="89">
        <f>[2]!obGet([2]!obCall("", AQ61, "get",$AQ$10))</f>
        <v>3.0701750614049025E-3</v>
      </c>
      <c r="AS61" s="52"/>
      <c r="AT61" s="89" t="str">
        <f>[2]!obCall("expOfIntegratedIntensityCorrelation"&amp;AE61, $T$54, "getExpOfIntegratedIntensity", [2]!obMake("", "int", AE61))</f>
        <v>expOfIntegratedIntensityCorrelation46 
[21263]</v>
      </c>
      <c r="AU61" s="89">
        <f>[2]!obGet([2]!obCall("", AT61, "get",$AQ$10))</f>
        <v>1.0183527667567542</v>
      </c>
      <c r="AV61" s="18"/>
      <c r="AW61" s="89" t="str">
        <f>[2]!obCall("intensityLando"&amp;AE61, $W$53, "getIntensity", [2]!obMake("", "int", AE61))</f>
        <v>intensityLando46 
[29846]</v>
      </c>
      <c r="AX61" s="89">
        <f>[2]!obGet([2]!obCall("", AW61, "get",$AQ$10))</f>
        <v>0</v>
      </c>
      <c r="AY61" s="52"/>
      <c r="AZ61" s="89" t="str">
        <f>[2]!obCall("expOfIntegratedIntensityLando"&amp;AE61, $W$53, "getExpOfIntegratedIntensity", [2]!obMake("", "int", AE61))</f>
        <v>expOfIntegratedIntensityLando46 
[29924]</v>
      </c>
      <c r="BA61" s="89">
        <f>[2]!obGet([2]!obCall("", AZ61, "get",$AQ$10))</f>
        <v>1.0004162690682212</v>
      </c>
      <c r="BB61" s="26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5" thickBot="1" x14ac:dyDescent="0.35">
      <c r="B62" s="50"/>
      <c r="C62" s="18"/>
      <c r="D62" s="18"/>
      <c r="E62" s="18"/>
      <c r="F62" s="18"/>
      <c r="G62" s="18"/>
      <c r="H62" s="66"/>
      <c r="K62" s="17"/>
      <c r="L62" s="55">
        <v>0.05</v>
      </c>
      <c r="M62" s="56">
        <v>0.03</v>
      </c>
      <c r="N62" s="52"/>
      <c r="O62" s="18"/>
      <c r="P62" s="18"/>
      <c r="Q62" s="19"/>
      <c r="AD62" s="17"/>
      <c r="AE62" s="89">
        <v>47</v>
      </c>
      <c r="AF62" s="89">
        <f>[2]!obGet([2]!obCall("",$AE$10, "getTime",[2]!obMake("", "int", AE62)))</f>
        <v>4.7</v>
      </c>
      <c r="AG62" s="52"/>
      <c r="AH62" s="89" t="str">
        <f>[2]!obCall("underlyingModelFromNPVAndDefault"&amp;AE62, $AH$10, "getUnderlying",  [2]!obMake("", "int", AE62), [2]!obMake("","int", 0))</f>
        <v>underlyingModelFromNPVAndDefault47 
[20617]</v>
      </c>
      <c r="AI62" s="89">
        <f>[2]!obGet([2]!obCall("",AH62,"get", $AQ$10))</f>
        <v>-8.2327905696180925E-2</v>
      </c>
      <c r="AJ62" s="52"/>
      <c r="AK62" s="89" t="str">
        <f>[2]!obCall("zcbondFairPrice"&amp;AE62, $AK$10, "getZeroCouponBond", [2]!obMake("", "double",AF62), [2]!obMake("", "double", $AF$115))</f>
        <v>zcbondFairPrice47 
[22462]</v>
      </c>
      <c r="AL62" s="89">
        <f>[2]!obGet([2]!obCall("", AK62, "get",$AQ$10))</f>
        <v>1.2314422254624191</v>
      </c>
      <c r="AM62" s="52"/>
      <c r="AN62" s="89" t="str">
        <f>[2]!obCall("couponBondPrice"&amp;AE62,  $AH$10,"getFairValue", [2]!obMake("","int",AE62) )</f>
        <v>couponBondPrice47 
[21287]</v>
      </c>
      <c r="AO62" s="89">
        <f>[2]!obGet([2]!obCall("",  AN62,"get", $AQ$10))</f>
        <v>1.9100350301753366</v>
      </c>
      <c r="AP62" s="52"/>
      <c r="AQ62" s="89" t="str">
        <f>[2]!obCall("intensityCorrelation"&amp;AE62, $T$54, "getIntensity", [2]!obMake("", "int", AE62))</f>
        <v>intensityCorrelation47 
[20089]</v>
      </c>
      <c r="AR62" s="89">
        <f>[2]!obGet([2]!obCall("", AQ62, "get",$AQ$10))</f>
        <v>2.8783629915022147E-3</v>
      </c>
      <c r="AS62" s="52"/>
      <c r="AT62" s="89" t="str">
        <f>[2]!obCall("expOfIntegratedIntensityCorrelation"&amp;AE62, $T$54, "getExpOfIntegratedIntensity", [2]!obMake("", "int", AE62))</f>
        <v>expOfIntegratedIntensityCorrelation47 
[21252]</v>
      </c>
      <c r="AU62" s="89">
        <f>[2]!obGet([2]!obCall("", AT62, "get",$AQ$10))</f>
        <v>1.0186556973135865</v>
      </c>
      <c r="AV62" s="18"/>
      <c r="AW62" s="89" t="str">
        <f>[2]!obCall("intensityLando"&amp;AE62, $W$53, "getIntensity", [2]!obMake("", "int", AE62))</f>
        <v>intensityLando47 
[29834]</v>
      </c>
      <c r="AX62" s="89">
        <f>[2]!obGet([2]!obCall("", AW62, "get",$AQ$10))</f>
        <v>0</v>
      </c>
      <c r="AY62" s="52"/>
      <c r="AZ62" s="89" t="str">
        <f>[2]!obCall("expOfIntegratedIntensityLando"&amp;AE62, $W$53, "getExpOfIntegratedIntensity", [2]!obMake("", "int", AE62))</f>
        <v>expOfIntegratedIntensityLando47 
[29806]</v>
      </c>
      <c r="BA62" s="89">
        <f>[2]!obGet([2]!obCall("", AZ62, "get",$AQ$10))</f>
        <v>1.0004162690682212</v>
      </c>
      <c r="BB62" s="26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50"/>
      <c r="C63" s="14" t="s">
        <v>30</v>
      </c>
      <c r="D63" s="23"/>
      <c r="E63" s="18"/>
      <c r="F63" s="18"/>
      <c r="G63" s="18"/>
      <c r="H63" s="66"/>
      <c r="K63" s="17"/>
      <c r="L63" s="55">
        <v>0.05</v>
      </c>
      <c r="M63" s="56">
        <v>0.03</v>
      </c>
      <c r="N63" s="52"/>
      <c r="O63" s="18"/>
      <c r="P63" s="18"/>
      <c r="Q63" s="19"/>
      <c r="AD63" s="17"/>
      <c r="AE63" s="89">
        <v>48</v>
      </c>
      <c r="AF63" s="89">
        <f>[2]!obGet([2]!obCall("",$AE$10, "getTime",[2]!obMake("", "int", AE63)))</f>
        <v>4.8</v>
      </c>
      <c r="AG63" s="52"/>
      <c r="AH63" s="89" t="str">
        <f>[2]!obCall("underlyingModelFromNPVAndDefault"&amp;AE63, $AH$10, "getUnderlying",  [2]!obMake("", "int", AE63), [2]!obMake("","int", 0))</f>
        <v>underlyingModelFromNPVAndDefault48 
[21426]</v>
      </c>
      <c r="AI63" s="89">
        <f>[2]!obGet([2]!obCall("",AH63,"get", $AQ$10))</f>
        <v>-8.5198851315299265E-2</v>
      </c>
      <c r="AJ63" s="52"/>
      <c r="AK63" s="89" t="str">
        <f>[2]!obCall("zcbondFairPrice"&amp;AE63, $AK$10, "getZeroCouponBond", [2]!obMake("", "double",AF63), [2]!obMake("", "double", $AF$115))</f>
        <v>zcbondFairPrice48 
[22366]</v>
      </c>
      <c r="AL63" s="89">
        <f>[2]!obGet([2]!obCall("", AK63, "get",$AQ$10))</f>
        <v>1.2419340670912071</v>
      </c>
      <c r="AM63" s="52"/>
      <c r="AN63" s="89" t="str">
        <f>[2]!obCall("couponBondPrice"&amp;AE63,  $AH$10,"getFairValue", [2]!obMake("","int",AE63) )</f>
        <v>couponBondPrice48 
[21792]</v>
      </c>
      <c r="AO63" s="89">
        <f>[2]!obGet([2]!obCall("",  AN63,"get", $AQ$10))</f>
        <v>1.9221721619209911</v>
      </c>
      <c r="AP63" s="52"/>
      <c r="AQ63" s="89" t="str">
        <f>[2]!obCall("intensityCorrelation"&amp;AE63, $T$54, "getIntensity", [2]!obMake("", "int", AE63))</f>
        <v>intensityCorrelation48 
[21238]</v>
      </c>
      <c r="AR63" s="89">
        <f>[2]!obGet([2]!obCall("", AQ63, "get",$AQ$10))</f>
        <v>3.0061554726794741E-3</v>
      </c>
      <c r="AS63" s="52"/>
      <c r="AT63" s="89" t="str">
        <f>[2]!obCall("expOfIntegratedIntensityCorrelation"&amp;AE63, $T$54, "getExpOfIntegratedIntensity", [2]!obMake("", "int", AE63))</f>
        <v>expOfIntegratedIntensityCorrelation48 
[21225]</v>
      </c>
      <c r="AU63" s="89">
        <f>[2]!obGet([2]!obCall("", AT63, "get",$AQ$10))</f>
        <v>1.018955456322834</v>
      </c>
      <c r="AV63" s="18"/>
      <c r="AW63" s="89" t="str">
        <f>[2]!obCall("intensityLando"&amp;AE63, $W$53, "getIntensity", [2]!obMake("", "int", AE63))</f>
        <v>intensityLando48 
[29776]</v>
      </c>
      <c r="AX63" s="89">
        <f>[2]!obGet([2]!obCall("", AW63, "get",$AQ$10))</f>
        <v>0</v>
      </c>
      <c r="AY63" s="52"/>
      <c r="AZ63" s="89" t="str">
        <f>[2]!obCall("expOfIntegratedIntensityLando"&amp;AE63, $W$53, "getExpOfIntegratedIntensity", [2]!obMake("", "int", AE63))</f>
        <v>expOfIntegratedIntensityLando48 
[29616]</v>
      </c>
      <c r="BA63" s="89">
        <f>[2]!obGet([2]!obCall("", AZ63, "get",$AQ$10))</f>
        <v>1.0004162690682212</v>
      </c>
      <c r="BB63" s="26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50"/>
      <c r="C64" s="17"/>
      <c r="D64" s="19"/>
      <c r="E64" s="18"/>
      <c r="F64" s="18"/>
      <c r="G64" s="18"/>
      <c r="H64" s="66"/>
      <c r="K64" s="17"/>
      <c r="L64" s="55">
        <v>0.05</v>
      </c>
      <c r="M64" s="56">
        <v>0.03</v>
      </c>
      <c r="N64" s="52"/>
      <c r="O64" s="18"/>
      <c r="P64" s="18"/>
      <c r="Q64" s="19"/>
      <c r="AD64" s="17"/>
      <c r="AE64" s="89">
        <v>49</v>
      </c>
      <c r="AF64" s="89">
        <f>[2]!obGet([2]!obCall("",$AE$10, "getTime",[2]!obMake("", "int", AE64)))</f>
        <v>4.8999999999999995</v>
      </c>
      <c r="AG64" s="52"/>
      <c r="AH64" s="89" t="str">
        <f>[2]!obCall("underlyingModelFromNPVAndDefault"&amp;AE64, $AH$10, "getUnderlying",  [2]!obMake("", "int", AE64), [2]!obMake("","int", 0))</f>
        <v>underlyingModelFromNPVAndDefault49 
[21841]</v>
      </c>
      <c r="AI64" s="89">
        <f>[2]!obGet([2]!obCall("",AH64,"get", $AQ$10))</f>
        <v>-8.3604237315297869E-2</v>
      </c>
      <c r="AJ64" s="52"/>
      <c r="AK64" s="89" t="str">
        <f>[2]!obCall("zcbondFairPrice"&amp;AE64, $AK$10, "getZeroCouponBond", [2]!obMake("", "double",AF64), [2]!obMake("", "double", $AF$115))</f>
        <v>zcbondFairPrice49 
[22174]</v>
      </c>
      <c r="AL64" s="89">
        <f>[2]!obGet([2]!obCall("", AK64, "get",$AQ$10))</f>
        <v>1.2270763353347052</v>
      </c>
      <c r="AM64" s="52"/>
      <c r="AN64" s="89" t="str">
        <f>[2]!obCall("couponBondPrice"&amp;AE64,  $AH$10,"getFairValue", [2]!obMake("","int",AE64) )</f>
        <v>couponBondPrice49 
[21844]</v>
      </c>
      <c r="AO64" s="89">
        <f>[2]!obGet([2]!obCall("",  AN64,"get", $AQ$10))</f>
        <v>1.9011351690367526</v>
      </c>
      <c r="AP64" s="52"/>
      <c r="AQ64" s="89" t="str">
        <f>[2]!obCall("intensityCorrelation"&amp;AE64, $T$54, "getIntensity", [2]!obMake("", "int", AE64))</f>
        <v>intensityCorrelation49 
[21213]</v>
      </c>
      <c r="AR64" s="89">
        <f>[2]!obGet([2]!obCall("", AQ64, "get",$AQ$10))</f>
        <v>3.284530497179465E-3</v>
      </c>
      <c r="AS64" s="52"/>
      <c r="AT64" s="89" t="str">
        <f>[2]!obCall("expOfIntegratedIntensityCorrelation"&amp;AE64, $T$54, "getExpOfIntegratedIntensity", [2]!obMake("", "int", AE64))</f>
        <v>expOfIntegratedIntensityCorrelation49 
[20242]</v>
      </c>
      <c r="AU64" s="89">
        <f>[2]!obGet([2]!obCall("", AT64, "get",$AQ$10))</f>
        <v>1.0192760031713306</v>
      </c>
      <c r="AV64" s="18"/>
      <c r="AW64" s="89" t="str">
        <f>[2]!obCall("intensityLando"&amp;AE64, $W$53, "getIntensity", [2]!obMake("", "int", AE64))</f>
        <v>intensityLando49 
[29962]</v>
      </c>
      <c r="AX64" s="89">
        <f>[2]!obGet([2]!obCall("", AW64, "get",$AQ$10))</f>
        <v>0</v>
      </c>
      <c r="AY64" s="52"/>
      <c r="AZ64" s="89" t="str">
        <f>[2]!obCall("expOfIntegratedIntensityLando"&amp;AE64, $W$53, "getExpOfIntegratedIntensity", [2]!obMake("", "int", AE64))</f>
        <v>expOfIntegratedIntensityLando49 
[29864]</v>
      </c>
      <c r="BA64" s="89">
        <f>[2]!obGet([2]!obCall("", AZ64, "get",$AQ$10))</f>
        <v>1.0004162690682212</v>
      </c>
      <c r="BB64" s="26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50"/>
      <c r="C65" s="81" t="s">
        <v>50</v>
      </c>
      <c r="D65" s="19"/>
      <c r="E65" s="18"/>
      <c r="F65" s="18"/>
      <c r="G65" s="18"/>
      <c r="H65" s="66"/>
      <c r="K65" s="17"/>
      <c r="L65" s="55">
        <v>0.05</v>
      </c>
      <c r="M65" s="56">
        <v>0.03</v>
      </c>
      <c r="N65" s="52"/>
      <c r="O65" s="18"/>
      <c r="P65" s="18"/>
      <c r="Q65" s="19"/>
      <c r="AD65" s="17"/>
      <c r="AE65" s="89">
        <v>50</v>
      </c>
      <c r="AF65" s="89">
        <f>[2]!obGet([2]!obCall("",$AE$10, "getTime",[2]!obMake("", "int", AE65)))</f>
        <v>5</v>
      </c>
      <c r="AG65" s="52"/>
      <c r="AH65" s="89" t="str">
        <f>[2]!obCall("underlyingModelFromNPVAndDefault"&amp;AE65, $AH$10, "getUnderlying",  [2]!obMake("", "int", AE65), [2]!obMake("","int", 0))</f>
        <v>underlyingModelFromNPVAndDefault50 
[21752]</v>
      </c>
      <c r="AI65" s="89">
        <f>[2]!obGet([2]!obCall("",AH65,"get", $AQ$10))</f>
        <v>-8.7101945074997369E-2</v>
      </c>
      <c r="AJ65" s="52"/>
      <c r="AK65" s="89" t="str">
        <f>[2]!obCall("zcbondFairPrice"&amp;AE65, $AK$10, "getZeroCouponBond", [2]!obMake("", "double",AF65), [2]!obMake("", "double", $AF$115))</f>
        <v>zcbondFairPrice50 
[22336]</v>
      </c>
      <c r="AL65" s="89">
        <f>[2]!obGet([2]!obCall("", AK65, "get",$AQ$10))</f>
        <v>1.2403587494384753</v>
      </c>
      <c r="AM65" s="52"/>
      <c r="AN65" s="89" t="str">
        <f>[2]!obCall("couponBondPrice"&amp;AE65,  $AH$10,"getFairValue", [2]!obMake("","int",AE65) )</f>
        <v>couponBondPrice50 
[21453]</v>
      </c>
      <c r="AO65" s="89">
        <f>[2]!obGet([2]!obCall("",  AN65,"get", $AQ$10))</f>
        <v>1.9166721292302893</v>
      </c>
      <c r="AP65" s="52"/>
      <c r="AQ65" s="89" t="str">
        <f>[2]!obCall("intensityCorrelation"&amp;AE65, $T$54, "getIntensity", [2]!obMake("", "int", AE65))</f>
        <v>intensityCorrelation50 
[21063]</v>
      </c>
      <c r="AR65" s="89">
        <f>[2]!obGet([2]!obCall("", AQ65, "get",$AQ$10))</f>
        <v>3.0329516629711123E-3</v>
      </c>
      <c r="AS65" s="52"/>
      <c r="AT65" s="89" t="str">
        <f>[2]!obCall("expOfIntegratedIntensityCorrelation"&amp;AE65, $T$54, "getExpOfIntegratedIntensity", [2]!obMake("", "int", AE65))</f>
        <v>expOfIntegratedIntensityCorrelation50 
[21230]</v>
      </c>
      <c r="AU65" s="89">
        <f>[2]!obGet([2]!obCall("", AT65, "get",$AQ$10))</f>
        <v>1.019598016924872</v>
      </c>
      <c r="AV65" s="18"/>
      <c r="AW65" s="89" t="str">
        <f>[2]!obCall("intensityLando"&amp;AE65, $W$53, "getIntensity", [2]!obMake("", "int", AE65))</f>
        <v>intensityLando50 
[29570]</v>
      </c>
      <c r="AX65" s="89">
        <f>[2]!obGet([2]!obCall("", AW65, "get",$AQ$10))</f>
        <v>0</v>
      </c>
      <c r="AY65" s="52"/>
      <c r="AZ65" s="89" t="str">
        <f>[2]!obCall("expOfIntegratedIntensityLando"&amp;AE65, $W$53, "getExpOfIntegratedIntensity", [2]!obMake("", "int", AE65))</f>
        <v>expOfIntegratedIntensityLando50 
[29862]</v>
      </c>
      <c r="BA65" s="89">
        <f>[2]!obGet([2]!obCall("", AZ65, "get",$AQ$10))</f>
        <v>1.0004162690682212</v>
      </c>
      <c r="BB65" s="26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50"/>
      <c r="C66" s="82" t="str">
        <f>[2]!obCall("productValueCBRV", AH10, "getFairValue", [2]!obMake("", "int", 0))</f>
        <v>productValueCBRV 
[20457]</v>
      </c>
      <c r="D66" s="19"/>
      <c r="E66" s="18"/>
      <c r="F66" s="18"/>
      <c r="G66" s="18"/>
      <c r="H66" s="66"/>
      <c r="K66" s="17"/>
      <c r="L66" s="55">
        <v>0.05</v>
      </c>
      <c r="M66" s="56">
        <v>0.03</v>
      </c>
      <c r="N66" s="52"/>
      <c r="O66" s="18"/>
      <c r="P66" s="18"/>
      <c r="Q66" s="19"/>
      <c r="AD66" s="17"/>
      <c r="AE66" s="89">
        <v>51</v>
      </c>
      <c r="AF66" s="89">
        <f>[2]!obGet([2]!obCall("",$AE$10, "getTime",[2]!obMake("", "int", AE66)))</f>
        <v>5.0999999999999996</v>
      </c>
      <c r="AG66" s="52"/>
      <c r="AH66" s="89" t="str">
        <f>[2]!obCall("underlyingModelFromNPVAndDefault"&amp;AE66, $AH$10, "getUnderlying",  [2]!obMake("", "int", AE66), [2]!obMake("","int", 0))</f>
        <v>underlyingModelFromNPVAndDefault51 
[21818]</v>
      </c>
      <c r="AI66" s="89">
        <f>[2]!obGet([2]!obCall("",AH66,"get", $AQ$10))</f>
        <v>-0.10004618908418036</v>
      </c>
      <c r="AJ66" s="52"/>
      <c r="AK66" s="89" t="str">
        <f>[2]!obCall("zcbondFairPrice"&amp;AE66, $AK$10, "getZeroCouponBond", [2]!obMake("", "double",AF66), [2]!obMake("", "double", $AF$115))</f>
        <v>zcbondFairPrice51 
[22064]</v>
      </c>
      <c r="AL66" s="89">
        <f>[2]!obGet([2]!obCall("", AK66, "get",$AQ$10))</f>
        <v>1.3058885348656568</v>
      </c>
      <c r="AM66" s="52"/>
      <c r="AN66" s="89" t="str">
        <f>[2]!obCall("couponBondPrice"&amp;AE66,  $AH$10,"getFairValue", [2]!obMake("","int",AE66) )</f>
        <v>couponBondPrice51 
[21496]</v>
      </c>
      <c r="AO66" s="89">
        <f>[2]!obGet([2]!obCall("",  AN66,"get", $AQ$10))</f>
        <v>1.8999828086601234</v>
      </c>
      <c r="AP66" s="52"/>
      <c r="AQ66" s="89" t="str">
        <f>[2]!obCall("intensityCorrelation"&amp;AE66, $T$54, "getIntensity", [2]!obMake("", "int", AE66))</f>
        <v>intensityCorrelation51 
[20231]</v>
      </c>
      <c r="AR66" s="89">
        <f>[2]!obGet([2]!obCall("", AQ66, "get",$AQ$10))</f>
        <v>2.7083494608074322E-3</v>
      </c>
      <c r="AS66" s="52"/>
      <c r="AT66" s="89" t="str">
        <f>[2]!obCall("expOfIntegratedIntensityCorrelation"&amp;AE66, $T$54, "getExpOfIntegratedIntensity", [2]!obMake("", "int", AE66))</f>
        <v>expOfIntegratedIntensityCorrelation51 
[20507]</v>
      </c>
      <c r="AU66" s="89">
        <f>[2]!obGet([2]!obCall("", AT66, "get",$AQ$10))</f>
        <v>1.0198907499015846</v>
      </c>
      <c r="AV66" s="18"/>
      <c r="AW66" s="89" t="str">
        <f>[2]!obCall("intensityLando"&amp;AE66, $W$53, "getIntensity", [2]!obMake("", "int", AE66))</f>
        <v>intensityLando51 
[29602]</v>
      </c>
      <c r="AX66" s="89">
        <f>[2]!obGet([2]!obCall("", AW66, "get",$AQ$10))</f>
        <v>0</v>
      </c>
      <c r="AY66" s="52"/>
      <c r="AZ66" s="89" t="str">
        <f>[2]!obCall("expOfIntegratedIntensityLando"&amp;AE66, $W$53, "getExpOfIntegratedIntensity", [2]!obMake("", "int", AE66))</f>
        <v>expOfIntegratedIntensityLando51 
[29584]</v>
      </c>
      <c r="BA66" s="89">
        <f>[2]!obGet([2]!obCall("", AZ66, "get",$AQ$10))</f>
        <v>1.0004162690682212</v>
      </c>
      <c r="BB66" s="26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50"/>
      <c r="C67" s="17"/>
      <c r="D67" s="19"/>
      <c r="E67" s="18"/>
      <c r="F67" s="18"/>
      <c r="G67" s="18"/>
      <c r="H67" s="66"/>
      <c r="K67" s="17"/>
      <c r="L67" s="55">
        <v>0.05</v>
      </c>
      <c r="M67" s="56">
        <v>0.03</v>
      </c>
      <c r="N67" s="52"/>
      <c r="O67" s="18"/>
      <c r="P67" s="18"/>
      <c r="Q67" s="19"/>
      <c r="AD67" s="17"/>
      <c r="AE67" s="89">
        <v>52</v>
      </c>
      <c r="AF67" s="89">
        <f>[2]!obGet([2]!obCall("",$AE$10, "getTime",[2]!obMake("", "int", AE67)))</f>
        <v>5.2</v>
      </c>
      <c r="AG67" s="52"/>
      <c r="AH67" s="89" t="str">
        <f>[2]!obCall("underlyingModelFromNPVAndDefault"&amp;AE67, $AH$10, "getUnderlying",  [2]!obMake("", "int", AE67), [2]!obMake("","int", 0))</f>
        <v>underlyingModelFromNPVAndDefault52 
[21781]</v>
      </c>
      <c r="AI67" s="89">
        <f>[2]!obGet([2]!obCall("",AH67,"get", $AQ$10))</f>
        <v>-0.10284187499381638</v>
      </c>
      <c r="AJ67" s="52"/>
      <c r="AK67" s="89" t="str">
        <f>[2]!obCall("zcbondFairPrice"&amp;AE67, $AK$10, "getZeroCouponBond", [2]!obMake("", "double",AF67), [2]!obMake("", "double", $AF$115))</f>
        <v>zcbondFairPrice52 
[22076]</v>
      </c>
      <c r="AL67" s="89">
        <f>[2]!obGet([2]!obCall("", AK67, "get",$AQ$10))</f>
        <v>1.3139670893965747</v>
      </c>
      <c r="AM67" s="52"/>
      <c r="AN67" s="89" t="str">
        <f>[2]!obCall("couponBondPrice"&amp;AE67,  $AH$10,"getFairValue", [2]!obMake("","int",AE67) )</f>
        <v>couponBondPrice52 
[21450]</v>
      </c>
      <c r="AO67" s="89">
        <f>[2]!obGet([2]!obCall("",  AN67,"get", $AQ$10))</f>
        <v>1.9088416178667462</v>
      </c>
      <c r="AP67" s="52"/>
      <c r="AQ67" s="89" t="str">
        <f>[2]!obCall("intensityCorrelation"&amp;AE67, $T$54, "getIntensity", [2]!obMake("", "int", AE67))</f>
        <v>intensityCorrelation52 
[20548]</v>
      </c>
      <c r="AR67" s="89">
        <f>[2]!obGet([2]!obCall("", AQ67, "get",$AQ$10))</f>
        <v>2.5359000100703476E-3</v>
      </c>
      <c r="AS67" s="52"/>
      <c r="AT67" s="89" t="str">
        <f>[2]!obCall("expOfIntegratedIntensityCorrelation"&amp;AE67, $T$54, "getExpOfIntegratedIntensity", [2]!obMake("", "int", AE67))</f>
        <v>expOfIntegratedIntensityCorrelation52 
[21051]</v>
      </c>
      <c r="AU67" s="89">
        <f>[2]!obGet([2]!obCall("", AT67, "get",$AQ$10))</f>
        <v>1.0201582130424143</v>
      </c>
      <c r="AV67" s="18"/>
      <c r="AW67" s="89" t="str">
        <f>[2]!obCall("intensityLando"&amp;AE67, $W$53, "getIntensity", [2]!obMake("", "int", AE67))</f>
        <v>intensityLando52 
[29872]</v>
      </c>
      <c r="AX67" s="89">
        <f>[2]!obGet([2]!obCall("", AW67, "get",$AQ$10))</f>
        <v>0</v>
      </c>
      <c r="AY67" s="52"/>
      <c r="AZ67" s="89" t="str">
        <f>[2]!obCall("expOfIntegratedIntensityLando"&amp;AE67, $W$53, "getExpOfIntegratedIntensity", [2]!obMake("", "int", AE67))</f>
        <v>expOfIntegratedIntensityLando52 
[29646]</v>
      </c>
      <c r="BA67" s="89">
        <f>[2]!obGet([2]!obCall("", AZ67, "get",$AQ$10))</f>
        <v>1.0004162690682212</v>
      </c>
      <c r="BB67" s="26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50"/>
      <c r="C68" s="77" t="s">
        <v>53</v>
      </c>
      <c r="D68" s="78"/>
      <c r="E68" s="18"/>
      <c r="F68" s="18"/>
      <c r="G68" s="18"/>
      <c r="H68" s="66"/>
      <c r="K68" s="17"/>
      <c r="L68" s="55">
        <v>0.05</v>
      </c>
      <c r="M68" s="56">
        <v>0.03</v>
      </c>
      <c r="N68" s="52"/>
      <c r="O68" s="18"/>
      <c r="P68" s="18"/>
      <c r="Q68" s="19"/>
      <c r="AD68" s="17"/>
      <c r="AE68" s="89">
        <v>53</v>
      </c>
      <c r="AF68" s="89">
        <f>[2]!obGet([2]!obCall("",$AE$10, "getTime",[2]!obMake("", "int", AE68)))</f>
        <v>5.3</v>
      </c>
      <c r="AG68" s="52"/>
      <c r="AH68" s="89" t="str">
        <f>[2]!obCall("underlyingModelFromNPVAndDefault"&amp;AE68, $AH$10, "getUnderlying",  [2]!obMake("", "int", AE68), [2]!obMake("","int", 0))</f>
        <v>underlyingModelFromNPVAndDefault53 
[21854]</v>
      </c>
      <c r="AI68" s="89">
        <f>[2]!obGet([2]!obCall("",AH68,"get", $AQ$10))</f>
        <v>-0.11247651073010392</v>
      </c>
      <c r="AJ68" s="52"/>
      <c r="AK68" s="89" t="str">
        <f>[2]!obCall("zcbondFairPrice"&amp;AE68, $AK$10, "getZeroCouponBond", [2]!obMake("", "double",AF68), [2]!obMake("", "double", $AF$115))</f>
        <v>zcbondFairPrice53 
[22195]</v>
      </c>
      <c r="AL68" s="89">
        <f>[2]!obGet([2]!obCall("", AK68, "get",$AQ$10))</f>
        <v>1.3599409936472093</v>
      </c>
      <c r="AM68" s="52"/>
      <c r="AN68" s="89" t="str">
        <f>[2]!obCall("couponBondPrice"&amp;AE68,  $AH$10,"getFairValue", [2]!obMake("","int",AE68) )</f>
        <v>couponBondPrice53 
[20562]</v>
      </c>
      <c r="AO68" s="89">
        <f>[2]!obGet([2]!obCall("",  AN68,"get", $AQ$10))</f>
        <v>1.9659422577517711</v>
      </c>
      <c r="AP68" s="52"/>
      <c r="AQ68" s="89" t="str">
        <f>[2]!obCall("intensityCorrelation"&amp;AE68, $T$54, "getIntensity", [2]!obMake("", "int", AE68))</f>
        <v>intensityCorrelation53 
[20094]</v>
      </c>
      <c r="AR68" s="89">
        <f>[2]!obGet([2]!obCall("", AQ68, "get",$AQ$10))</f>
        <v>2.3052390963471041E-3</v>
      </c>
      <c r="AS68" s="52"/>
      <c r="AT68" s="89" t="str">
        <f>[2]!obCall("expOfIntegratedIntensityCorrelation"&amp;AE68, $T$54, "getExpOfIntegratedIntensity", [2]!obMake("", "int", AE68))</f>
        <v>expOfIntegratedIntensityCorrelation53 
[20209]</v>
      </c>
      <c r="AU68" s="89">
        <f>[2]!obGet([2]!obCall("", AT68, "get",$AQ$10))</f>
        <v>1.0204051793221558</v>
      </c>
      <c r="AV68" s="18"/>
      <c r="AW68" s="89" t="str">
        <f>[2]!obCall("intensityLando"&amp;AE68, $W$53, "getIntensity", [2]!obMake("", "int", AE68))</f>
        <v>intensityLando53 
[29662]</v>
      </c>
      <c r="AX68" s="89">
        <f>[2]!obGet([2]!obCall("", AW68, "get",$AQ$10))</f>
        <v>0</v>
      </c>
      <c r="AY68" s="52"/>
      <c r="AZ68" s="89" t="str">
        <f>[2]!obCall("expOfIntegratedIntensityLando"&amp;AE68, $W$53, "getExpOfIntegratedIntensity", [2]!obMake("", "int", AE68))</f>
        <v>expOfIntegratedIntensityLando53 
[29606]</v>
      </c>
      <c r="BA68" s="89">
        <f>[2]!obGet([2]!obCall("", AZ68, "get",$AQ$10))</f>
        <v>1.0004162690682212</v>
      </c>
      <c r="BB68" s="26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ht="15" thickBot="1" x14ac:dyDescent="0.35">
      <c r="B69" s="50"/>
      <c r="C69" s="83" t="str">
        <f>[2]!obCall("productValue", C66, "getAverage")</f>
        <v>productValue 
[22085]</v>
      </c>
      <c r="D69" s="103">
        <f>[2]!obGet(C69)</f>
        <v>1.7503014266783818</v>
      </c>
      <c r="E69" s="18"/>
      <c r="F69" s="18"/>
      <c r="G69" s="18"/>
      <c r="H69" s="66"/>
      <c r="K69" s="17"/>
      <c r="L69" s="55">
        <v>0.05</v>
      </c>
      <c r="M69" s="56">
        <v>0.03</v>
      </c>
      <c r="N69" s="52"/>
      <c r="O69" s="18"/>
      <c r="P69" s="18"/>
      <c r="Q69" s="19"/>
      <c r="AD69" s="17"/>
      <c r="AE69" s="89">
        <v>54</v>
      </c>
      <c r="AF69" s="89">
        <f>[2]!obGet([2]!obCall("",$AE$10, "getTime",[2]!obMake("", "int", AE69)))</f>
        <v>5.3999999999999995</v>
      </c>
      <c r="AG69" s="52"/>
      <c r="AH69" s="89" t="str">
        <f>[2]!obCall("underlyingModelFromNPVAndDefault"&amp;AE69, $AH$10, "getUnderlying",  [2]!obMake("", "int", AE69), [2]!obMake("","int", 0))</f>
        <v>underlyingModelFromNPVAndDefault54 
[20401]</v>
      </c>
      <c r="AI69" s="89">
        <f>[2]!obGet([2]!obCall("",AH69,"get", $AQ$10))</f>
        <v>-0.12384512865120254</v>
      </c>
      <c r="AJ69" s="52"/>
      <c r="AK69" s="89" t="str">
        <f>[2]!obCall("zcbondFairPrice"&amp;AE69, $AK$10, "getZeroCouponBond", [2]!obMake("", "double",AF69), [2]!obMake("", "double", $AF$115))</f>
        <v>zcbondFairPrice54 
[22245]</v>
      </c>
      <c r="AL69" s="89">
        <f>[2]!obGet([2]!obCall("", AK69, "get",$AQ$10))</f>
        <v>1.415449868797785</v>
      </c>
      <c r="AM69" s="52"/>
      <c r="AN69" s="89" t="str">
        <f>[2]!obCall("couponBondPrice"&amp;AE69,  $AH$10,"getFairValue", [2]!obMake("","int",AE69) )</f>
        <v>couponBondPrice54 
[20424]</v>
      </c>
      <c r="AO69" s="89">
        <f>[2]!obGet([2]!obCall("",  AN69,"get", $AQ$10))</f>
        <v>2.0345432426177292</v>
      </c>
      <c r="AP69" s="52"/>
      <c r="AQ69" s="89" t="str">
        <f>[2]!obCall("intensityCorrelation"&amp;AE69, $T$54, "getIntensity", [2]!obMake("", "int", AE69))</f>
        <v>intensityCorrelation54 
[20697]</v>
      </c>
      <c r="AR69" s="89">
        <f>[2]!obGet([2]!obCall("", AQ69, "get",$AQ$10))</f>
        <v>2.1251279526510094E-3</v>
      </c>
      <c r="AS69" s="52"/>
      <c r="AT69" s="89" t="str">
        <f>[2]!obCall("expOfIntegratedIntensityCorrelation"&amp;AE69, $T$54, "getExpOfIntegratedIntensity", [2]!obMake("", "int", AE69))</f>
        <v>expOfIntegratedIntensityCorrelation54 
[20325]</v>
      </c>
      <c r="AU69" s="89">
        <f>[2]!obGet([2]!obCall("", AT69, "get",$AQ$10))</f>
        <v>1.0206312428339945</v>
      </c>
      <c r="AV69" s="18"/>
      <c r="AW69" s="89" t="str">
        <f>[2]!obCall("intensityLando"&amp;AE69, $W$53, "getIntensity", [2]!obMake("", "int", AE69))</f>
        <v>intensityLando54 
[29798]</v>
      </c>
      <c r="AX69" s="89">
        <f>[2]!obGet([2]!obCall("", AW69, "get",$AQ$10))</f>
        <v>0</v>
      </c>
      <c r="AY69" s="52"/>
      <c r="AZ69" s="89" t="str">
        <f>[2]!obCall("expOfIntegratedIntensityLando"&amp;AE69, $W$53, "getExpOfIntegratedIntensity", [2]!obMake("", "int", AE69))</f>
        <v>expOfIntegratedIntensityLando54 
[29698]</v>
      </c>
      <c r="BA69" s="89">
        <f>[2]!obGet([2]!obCall("", AZ69, "get",$AQ$10))</f>
        <v>1.0004162690682212</v>
      </c>
      <c r="BB69" s="26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x14ac:dyDescent="0.3">
      <c r="B70" s="50"/>
      <c r="C70" s="18"/>
      <c r="D70" s="18"/>
      <c r="E70" s="18"/>
      <c r="F70" s="18"/>
      <c r="G70" s="18"/>
      <c r="H70" s="66"/>
      <c r="K70" s="17"/>
      <c r="L70" s="55">
        <v>0.05</v>
      </c>
      <c r="M70" s="56">
        <v>0.03</v>
      </c>
      <c r="N70" s="52"/>
      <c r="O70" s="18"/>
      <c r="P70" s="18"/>
      <c r="Q70" s="19"/>
      <c r="AD70" s="17"/>
      <c r="AE70" s="89">
        <v>55</v>
      </c>
      <c r="AF70" s="89">
        <f>[2]!obGet([2]!obCall("",$AE$10, "getTime",[2]!obMake("", "int", AE70)))</f>
        <v>5.5</v>
      </c>
      <c r="AG70" s="52"/>
      <c r="AH70" s="89" t="str">
        <f>[2]!obCall("underlyingModelFromNPVAndDefault"&amp;AE70, $AH$10, "getUnderlying",  [2]!obMake("", "int", AE70), [2]!obMake("","int", 0))</f>
        <v>underlyingModelFromNPVAndDefault55 
[21509]</v>
      </c>
      <c r="AI70" s="89">
        <f>[2]!obGet([2]!obCall("",AH70,"get", $AQ$10))</f>
        <v>-0.12964590853086716</v>
      </c>
      <c r="AJ70" s="52"/>
      <c r="AK70" s="89" t="str">
        <f>[2]!obCall("zcbondFairPrice"&amp;AE70, $AK$10, "getZeroCouponBond", [2]!obMake("", "double",AF70), [2]!obMake("", "double", $AF$115))</f>
        <v>zcbondFairPrice55 
[22378]</v>
      </c>
      <c r="AL70" s="89">
        <f>[2]!obGet([2]!obCall("", AK70, "get",$AQ$10))</f>
        <v>1.4379509210409844</v>
      </c>
      <c r="AM70" s="52"/>
      <c r="AN70" s="89" t="str">
        <f>[2]!obCall("couponBondPrice"&amp;AE70,  $AH$10,"getFairValue", [2]!obMake("","int",AE70) )</f>
        <v>couponBondPrice55 
[21903]</v>
      </c>
      <c r="AO70" s="89">
        <f>[2]!obGet([2]!obCall("",  AN70,"get", $AQ$10))</f>
        <v>2.0607458475971825</v>
      </c>
      <c r="AP70" s="52"/>
      <c r="AQ70" s="89" t="str">
        <f>[2]!obCall("intensityCorrelation"&amp;AE70, $T$54, "getIntensity", [2]!obMake("", "int", AE70))</f>
        <v>intensityCorrelation55 
[21074]</v>
      </c>
      <c r="AR70" s="89">
        <f>[2]!obGet([2]!obCall("", AQ70, "get",$AQ$10))</f>
        <v>2.0798349319649245E-3</v>
      </c>
      <c r="AS70" s="52"/>
      <c r="AT70" s="89" t="str">
        <f>[2]!obCall("expOfIntegratedIntensityCorrelation"&amp;AE70, $T$54, "getExpOfIntegratedIntensity", [2]!obMake("", "int", AE70))</f>
        <v>expOfIntegratedIntensityCorrelation55 
[21136]</v>
      </c>
      <c r="AU70" s="89">
        <f>[2]!obGet([2]!obCall("", AT70, "get",$AQ$10))</f>
        <v>1.0208458512184611</v>
      </c>
      <c r="AV70" s="18"/>
      <c r="AW70" s="89" t="str">
        <f>[2]!obCall("intensityLando"&amp;AE70, $W$53, "getIntensity", [2]!obMake("", "int", AE70))</f>
        <v>intensityLando55 
[29642]</v>
      </c>
      <c r="AX70" s="89">
        <f>[2]!obGet([2]!obCall("", AW70, "get",$AQ$10))</f>
        <v>0</v>
      </c>
      <c r="AY70" s="52"/>
      <c r="AZ70" s="89" t="str">
        <f>[2]!obCall("expOfIntegratedIntensityLando"&amp;AE70, $W$53, "getExpOfIntegratedIntensity", [2]!obMake("", "int", AE70))</f>
        <v>expOfIntegratedIntensityLando55 
[29944]</v>
      </c>
      <c r="BA70" s="89">
        <f>[2]!obGet([2]!obCall("", AZ70, "get",$AQ$10))</f>
        <v>1.0004162690682212</v>
      </c>
      <c r="BB70" s="26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97"/>
      <c r="C71" s="95"/>
      <c r="D71" s="95"/>
      <c r="E71" s="95"/>
      <c r="F71" s="95"/>
      <c r="G71" s="95"/>
      <c r="H71" s="96"/>
      <c r="K71" s="17"/>
      <c r="L71" s="55">
        <v>0.05</v>
      </c>
      <c r="M71" s="56">
        <v>0.03</v>
      </c>
      <c r="N71" s="52"/>
      <c r="O71" s="18"/>
      <c r="P71" s="18"/>
      <c r="Q71" s="19"/>
      <c r="AD71" s="17"/>
      <c r="AE71" s="89">
        <v>56</v>
      </c>
      <c r="AF71" s="89">
        <f>[2]!obGet([2]!obCall("",$AE$10, "getTime",[2]!obMake("", "int", AE71)))</f>
        <v>5.6</v>
      </c>
      <c r="AG71" s="52"/>
      <c r="AH71" s="89" t="str">
        <f>[2]!obCall("underlyingModelFromNPVAndDefault"&amp;AE71, $AH$10, "getUnderlying",  [2]!obMake("", "int", AE71), [2]!obMake("","int", 0))</f>
        <v>underlyingModelFromNPVAndDefault56 
[21277]</v>
      </c>
      <c r="AI71" s="89">
        <f>[2]!obGet([2]!obCall("",AH71,"get", $AQ$10))</f>
        <v>-0.12484977229202343</v>
      </c>
      <c r="AJ71" s="52"/>
      <c r="AK71" s="89" t="str">
        <f>[2]!obCall("zcbondFairPrice"&amp;AE71, $AK$10, "getZeroCouponBond", [2]!obMake("", "double",AF71), [2]!obMake("", "double", $AF$115))</f>
        <v>zcbondFairPrice56 
[22429]</v>
      </c>
      <c r="AL71" s="89">
        <f>[2]!obGet([2]!obCall("", AK71, "get",$AQ$10))</f>
        <v>1.3996500750379779</v>
      </c>
      <c r="AM71" s="52"/>
      <c r="AN71" s="89" t="str">
        <f>[2]!obCall("couponBondPrice"&amp;AE71,  $AH$10,"getFairValue", [2]!obMake("","int",AE71) )</f>
        <v>couponBondPrice56 
[21861]</v>
      </c>
      <c r="AO71" s="89">
        <f>[2]!obGet([2]!obCall("",  AN71,"get", $AQ$10))</f>
        <v>2.0101245993082868</v>
      </c>
      <c r="AP71" s="52"/>
      <c r="AQ71" s="89" t="str">
        <f>[2]!obCall("intensityCorrelation"&amp;AE71, $T$54, "getIntensity", [2]!obMake("", "int", AE71))</f>
        <v>intensityCorrelation56 
[20223]</v>
      </c>
      <c r="AR71" s="89">
        <f>[2]!obGet([2]!obCall("", AQ71, "get",$AQ$10))</f>
        <v>2.145404368609907E-3</v>
      </c>
      <c r="AS71" s="52"/>
      <c r="AT71" s="89" t="str">
        <f>[2]!obCall("expOfIntegratedIntensityCorrelation"&amp;AE71, $T$54, "getExpOfIntegratedIntensity", [2]!obMake("", "int", AE71))</f>
        <v>expOfIntegratedIntensityCorrelation56 
[20513]</v>
      </c>
      <c r="AU71" s="89">
        <f>[2]!obGet([2]!obCall("", AT71, "get",$AQ$10))</f>
        <v>1.0210615399015863</v>
      </c>
      <c r="AV71" s="18"/>
      <c r="AW71" s="89" t="str">
        <f>[2]!obCall("intensityLando"&amp;AE71, $W$53, "getIntensity", [2]!obMake("", "int", AE71))</f>
        <v>intensityLando56 
[29852]</v>
      </c>
      <c r="AX71" s="89">
        <f>[2]!obGet([2]!obCall("", AW71, "get",$AQ$10))</f>
        <v>0</v>
      </c>
      <c r="AY71" s="52"/>
      <c r="AZ71" s="89" t="str">
        <f>[2]!obCall("expOfIntegratedIntensityLando"&amp;AE71, $W$53, "getExpOfIntegratedIntensity", [2]!obMake("", "int", AE71))</f>
        <v>expOfIntegratedIntensityLando56 
[29668]</v>
      </c>
      <c r="BA71" s="89">
        <f>[2]!obGet([2]!obCall("", AZ71, "get",$AQ$10))</f>
        <v>1.0004162690682212</v>
      </c>
      <c r="BB71" s="26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ht="15" thickTop="1" x14ac:dyDescent="0.3">
      <c r="K72" s="17"/>
      <c r="L72" s="55">
        <v>0.05</v>
      </c>
      <c r="M72" s="56">
        <v>0.03</v>
      </c>
      <c r="N72" s="52"/>
      <c r="O72" s="18"/>
      <c r="P72" s="18"/>
      <c r="Q72" s="19"/>
      <c r="AD72" s="17"/>
      <c r="AE72" s="89">
        <v>57</v>
      </c>
      <c r="AF72" s="89">
        <f>[2]!obGet([2]!obCall("",$AE$10, "getTime",[2]!obMake("", "int", AE72)))</f>
        <v>5.7</v>
      </c>
      <c r="AG72" s="52"/>
      <c r="AH72" s="89" t="str">
        <f>[2]!obCall("underlyingModelFromNPVAndDefault"&amp;AE72, $AH$10, "getUnderlying",  [2]!obMake("", "int", AE72), [2]!obMake("","int", 0))</f>
        <v>underlyingModelFromNPVAndDefault57 
[20455]</v>
      </c>
      <c r="AI72" s="89">
        <f>[2]!obGet([2]!obCall("",AH72,"get", $AQ$10))</f>
        <v>-0.12803568858953274</v>
      </c>
      <c r="AJ72" s="52"/>
      <c r="AK72" s="89" t="str">
        <f>[2]!obCall("zcbondFairPrice"&amp;AE72, $AK$10, "getZeroCouponBond", [2]!obMake("", "double",AF72), [2]!obMake("", "double", $AF$115))</f>
        <v>zcbondFairPrice57 
[22207]</v>
      </c>
      <c r="AL72" s="89">
        <f>[2]!obGet([2]!obCall("", AK72, "get",$AQ$10))</f>
        <v>1.4061941103740472</v>
      </c>
      <c r="AM72" s="52"/>
      <c r="AN72" s="89" t="str">
        <f>[2]!obCall("couponBondPrice"&amp;AE72,  $AH$10,"getFairValue", [2]!obMake("","int",AE72) )</f>
        <v>couponBondPrice57 
[20594]</v>
      </c>
      <c r="AO72" s="89">
        <f>[2]!obGet([2]!obCall("",  AN72,"get", $AQ$10))</f>
        <v>2.0160137932244551</v>
      </c>
      <c r="AP72" s="52"/>
      <c r="AQ72" s="89" t="str">
        <f>[2]!obCall("intensityCorrelation"&amp;AE72, $T$54, "getIntensity", [2]!obMake("", "int", AE72))</f>
        <v>intensityCorrelation57 
[20505]</v>
      </c>
      <c r="AR72" s="89">
        <f>[2]!obGet([2]!obCall("", AQ72, "get",$AQ$10))</f>
        <v>2.0766043997617872E-3</v>
      </c>
      <c r="AS72" s="52"/>
      <c r="AT72" s="89" t="str">
        <f>[2]!obCall("expOfIntegratedIntensityCorrelation"&amp;AE72, $T$54, "getExpOfIntegratedIntensity", [2]!obMake("", "int", AE72))</f>
        <v>expOfIntegratedIntensityCorrelation57 
[21066]</v>
      </c>
      <c r="AU72" s="89">
        <f>[2]!obGet([2]!obCall("", AT72, "get",$AQ$10))</f>
        <v>1.0212771091928974</v>
      </c>
      <c r="AV72" s="18"/>
      <c r="AW72" s="89" t="str">
        <f>[2]!obCall("intensityLando"&amp;AE72, $W$53, "getIntensity", [2]!obMake("", "int", AE72))</f>
        <v>intensityLando57 
[29636]</v>
      </c>
      <c r="AX72" s="89">
        <f>[2]!obGet([2]!obCall("", AW72, "get",$AQ$10))</f>
        <v>0</v>
      </c>
      <c r="AY72" s="52"/>
      <c r="AZ72" s="89" t="str">
        <f>[2]!obCall("expOfIntegratedIntensityLando"&amp;AE72, $W$53, "getExpOfIntegratedIntensity", [2]!obMake("", "int", AE72))</f>
        <v>expOfIntegratedIntensityLando57 
[29758]</v>
      </c>
      <c r="BA72" s="89">
        <f>[2]!obGet([2]!obCall("", AZ72, "get",$AQ$10))</f>
        <v>1.0004162690682212</v>
      </c>
      <c r="BB72" s="26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K73" s="17"/>
      <c r="L73" s="55">
        <v>0.05</v>
      </c>
      <c r="M73" s="56">
        <v>0.03</v>
      </c>
      <c r="N73" s="52"/>
      <c r="O73" s="18"/>
      <c r="P73" s="18"/>
      <c r="Q73" s="19"/>
      <c r="AD73" s="17"/>
      <c r="AE73" s="89">
        <v>58</v>
      </c>
      <c r="AF73" s="89">
        <f>[2]!obGet([2]!obCall("",$AE$10, "getTime",[2]!obMake("", "int", AE73)))</f>
        <v>5.8</v>
      </c>
      <c r="AG73" s="52"/>
      <c r="AH73" s="89" t="str">
        <f>[2]!obCall("underlyingModelFromNPVAndDefault"&amp;AE73, $AH$10, "getUnderlying",  [2]!obMake("", "int", AE73), [2]!obMake("","int", 0))</f>
        <v>underlyingModelFromNPVAndDefault58 
[21810]</v>
      </c>
      <c r="AI73" s="89">
        <f>[2]!obGet([2]!obCall("",AH73,"get", $AQ$10))</f>
        <v>-0.1332816674464862</v>
      </c>
      <c r="AJ73" s="52"/>
      <c r="AK73" s="89" t="str">
        <f>[2]!obCall("zcbondFairPrice"&amp;AE73, $AK$10, "getZeroCouponBond", [2]!obMake("", "double",AF73), [2]!obMake("", "double", $AF$115))</f>
        <v>zcbondFairPrice58 
[22068]</v>
      </c>
      <c r="AL73" s="89">
        <f>[2]!obGet([2]!obCall("", AK73, "get",$AQ$10))</f>
        <v>1.4231145041755435</v>
      </c>
      <c r="AM73" s="52"/>
      <c r="AN73" s="89" t="str">
        <f>[2]!obCall("couponBondPrice"&amp;AE73,  $AH$10,"getFairValue", [2]!obMake("","int",AE73) )</f>
        <v>couponBondPrice58 
[20588]</v>
      </c>
      <c r="AO73" s="89">
        <f>[2]!obGet([2]!obCall("",  AN73,"get", $AQ$10))</f>
        <v>2.0346889139458626</v>
      </c>
      <c r="AP73" s="52"/>
      <c r="AQ73" s="89" t="str">
        <f>[2]!obCall("intensityCorrelation"&amp;AE73, $T$54, "getIntensity", [2]!obMake("", "int", AE73))</f>
        <v>intensityCorrelation58 
[20676]</v>
      </c>
      <c r="AR73" s="89">
        <f>[2]!obGet([2]!obCall("", AQ73, "get",$AQ$10))</f>
        <v>2.0317769714834847E-3</v>
      </c>
      <c r="AS73" s="52"/>
      <c r="AT73" s="89" t="str">
        <f>[2]!obCall("expOfIntegratedIntensityCorrelation"&amp;AE73, $T$54, "getExpOfIntegratedIntensity", [2]!obMake("", "int", AE73))</f>
        <v>expOfIntegratedIntensityCorrelation58 
[21040]</v>
      </c>
      <c r="AU73" s="89">
        <f>[2]!obGet([2]!obCall("", AT73, "get",$AQ$10))</f>
        <v>1.0214869205342991</v>
      </c>
      <c r="AV73" s="18"/>
      <c r="AW73" s="89" t="str">
        <f>[2]!obCall("intensityLando"&amp;AE73, $W$53, "getIntensity", [2]!obMake("", "int", AE73))</f>
        <v>intensityLando58 
[29768]</v>
      </c>
      <c r="AX73" s="89">
        <f>[2]!obGet([2]!obCall("", AW73, "get",$AQ$10))</f>
        <v>0</v>
      </c>
      <c r="AY73" s="52"/>
      <c r="AZ73" s="89" t="str">
        <f>[2]!obCall("expOfIntegratedIntensityLando"&amp;AE73, $W$53, "getExpOfIntegratedIntensity", [2]!obMake("", "int", AE73))</f>
        <v>expOfIntegratedIntensityLando58 
[29580]</v>
      </c>
      <c r="BA73" s="89">
        <f>[2]!obGet([2]!obCall("", AZ73, "get",$AQ$10))</f>
        <v>1.0004162690682212</v>
      </c>
      <c r="BB73" s="26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K74" s="17"/>
      <c r="L74" s="55">
        <v>0.05</v>
      </c>
      <c r="M74" s="56">
        <v>0.03</v>
      </c>
      <c r="N74" s="52"/>
      <c r="O74" s="18"/>
      <c r="P74" s="18"/>
      <c r="Q74" s="19"/>
      <c r="AD74" s="17"/>
      <c r="AE74" s="89">
        <v>59</v>
      </c>
      <c r="AF74" s="89">
        <f>[2]!obGet([2]!obCall("",$AE$10, "getTime",[2]!obMake("", "int", AE74)))</f>
        <v>5.8999999999999995</v>
      </c>
      <c r="AG74" s="52"/>
      <c r="AH74" s="89" t="str">
        <f>[2]!obCall("underlyingModelFromNPVAndDefault"&amp;AE74, $AH$10, "getUnderlying",  [2]!obMake("", "int", AE74), [2]!obMake("","int", 0))</f>
        <v>underlyingModelFromNPVAndDefault59 
[21462]</v>
      </c>
      <c r="AI74" s="89">
        <f>[2]!obGet([2]!obCall("",AH74,"get", $AQ$10))</f>
        <v>-0.12510584255555329</v>
      </c>
      <c r="AJ74" s="52"/>
      <c r="AK74" s="89" t="str">
        <f>[2]!obCall("zcbondFairPrice"&amp;AE74, $AK$10, "getZeroCouponBond", [2]!obMake("", "double",AF74), [2]!obMake("", "double", $AF$115))</f>
        <v>zcbondFairPrice59 
[22060]</v>
      </c>
      <c r="AL74" s="89">
        <f>[2]!obGet([2]!obCall("", AK74, "get",$AQ$10))</f>
        <v>1.3691724926886935</v>
      </c>
      <c r="AM74" s="52"/>
      <c r="AN74" s="89" t="str">
        <f>[2]!obCall("couponBondPrice"&amp;AE74,  $AH$10,"getFairValue", [2]!obMake("","int",AE74) )</f>
        <v>couponBondPrice59 
[21576]</v>
      </c>
      <c r="AO74" s="89">
        <f>[2]!obGet([2]!obCall("",  AN74,"get", $AQ$10))</f>
        <v>1.9649634335621133</v>
      </c>
      <c r="AP74" s="52"/>
      <c r="AQ74" s="89" t="str">
        <f>[2]!obCall("intensityCorrelation"&amp;AE74, $T$54, "getIntensity", [2]!obMake("", "int", AE74))</f>
        <v>intensityCorrelation59 
[21105]</v>
      </c>
      <c r="AR74" s="89">
        <f>[2]!obGet([2]!obCall("", AQ74, "get",$AQ$10))</f>
        <v>2.0654222882775315E-3</v>
      </c>
      <c r="AS74" s="52"/>
      <c r="AT74" s="89" t="str">
        <f>[2]!obCall("expOfIntegratedIntensityCorrelation"&amp;AE74, $T$54, "getExpOfIntegratedIntensity", [2]!obMake("", "int", AE74))</f>
        <v>expOfIntegratedIntensityCorrelation59 
[20377]</v>
      </c>
      <c r="AU74" s="89">
        <f>[2]!obGet([2]!obCall("", AT74, "get",$AQ$10))</f>
        <v>1.021696203743176</v>
      </c>
      <c r="AV74" s="18"/>
      <c r="AW74" s="89" t="str">
        <f>[2]!obCall("intensityLando"&amp;AE74, $W$53, "getIntensity", [2]!obMake("", "int", AE74))</f>
        <v>intensityLando59 
[29796]</v>
      </c>
      <c r="AX74" s="89">
        <f>[2]!obGet([2]!obCall("", AW74, "get",$AQ$10))</f>
        <v>0</v>
      </c>
      <c r="AY74" s="52"/>
      <c r="AZ74" s="89" t="str">
        <f>[2]!obCall("expOfIntegratedIntensityLando"&amp;AE74, $W$53, "getExpOfIntegratedIntensity", [2]!obMake("", "int", AE74))</f>
        <v>expOfIntegratedIntensityLando59 
[29814]</v>
      </c>
      <c r="BA74" s="89">
        <f>[2]!obGet([2]!obCall("", AZ74, "get",$AQ$10))</f>
        <v>1.0004162690682212</v>
      </c>
      <c r="BB74" s="26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K75" s="17"/>
      <c r="L75" s="55">
        <v>0.05</v>
      </c>
      <c r="M75" s="56">
        <v>0.03</v>
      </c>
      <c r="N75" s="52"/>
      <c r="O75" s="18"/>
      <c r="P75" s="18"/>
      <c r="Q75" s="19"/>
      <c r="AD75" s="17"/>
      <c r="AE75" s="89">
        <v>60</v>
      </c>
      <c r="AF75" s="89">
        <f>[2]!obGet([2]!obCall("",$AE$10, "getTime",[2]!obMake("", "int", AE75)))</f>
        <v>6</v>
      </c>
      <c r="AG75" s="52"/>
      <c r="AH75" s="89" t="str">
        <f>[2]!obCall("underlyingModelFromNPVAndDefault"&amp;AE75, $AH$10, "getUnderlying",  [2]!obMake("", "int", AE75), [2]!obMake("","int", 0))</f>
        <v>underlyingModelFromNPVAndDefault60 
[21872]</v>
      </c>
      <c r="AI75" s="89">
        <f>[2]!obGet([2]!obCall("",AH75,"get", $AQ$10))</f>
        <v>-0.12956865827969596</v>
      </c>
      <c r="AJ75" s="52"/>
      <c r="AK75" s="89" t="str">
        <f>[2]!obCall("zcbondFairPrice"&amp;AE75, $AK$10, "getZeroCouponBond", [2]!obMake("", "double",AF75), [2]!obMake("", "double", $AF$115))</f>
        <v>zcbondFairPrice60 
[22039]</v>
      </c>
      <c r="AL75" s="89">
        <f>[2]!obGet([2]!obCall("", AK75, "get",$AQ$10))</f>
        <v>1.3808840265306987</v>
      </c>
      <c r="AM75" s="52"/>
      <c r="AN75" s="89" t="str">
        <f>[2]!obCall("couponBondPrice"&amp;AE75,  $AH$10,"getFairValue", [2]!obMake("","int",AE75) )</f>
        <v>couponBondPrice60 
[21731]</v>
      </c>
      <c r="AO75" s="89">
        <f>[2]!obGet([2]!obCall("",  AN75,"get", $AQ$10))</f>
        <v>1.977025714112147</v>
      </c>
      <c r="AP75" s="52"/>
      <c r="AQ75" s="89" t="str">
        <f>[2]!obCall("intensityCorrelation"&amp;AE75, $T$54, "getIntensity", [2]!obMake("", "int", AE75))</f>
        <v>intensityCorrelation60 
[20256]</v>
      </c>
      <c r="AR75" s="89">
        <f>[2]!obGet([2]!obCall("", AQ75, "get",$AQ$10))</f>
        <v>2.0163693574154445E-3</v>
      </c>
      <c r="AS75" s="52"/>
      <c r="AT75" s="89" t="str">
        <f>[2]!obCall("expOfIntegratedIntensityCorrelation"&amp;AE75, $T$54, "getExpOfIntegratedIntensity", [2]!obMake("", "int", AE75))</f>
        <v>expOfIntegratedIntensityCorrelation60 
[20559]</v>
      </c>
      <c r="AU75" s="89">
        <f>[2]!obGet([2]!obCall("", AT75, "get",$AQ$10))</f>
        <v>1.0219047425741974</v>
      </c>
      <c r="AV75" s="18"/>
      <c r="AW75" s="89" t="str">
        <f>[2]!obCall("intensityLando"&amp;AE75, $W$53, "getIntensity", [2]!obMake("", "int", AE75))</f>
        <v>intensityLando60 
[29922]</v>
      </c>
      <c r="AX75" s="89">
        <f>[2]!obGet([2]!obCall("", AW75, "get",$AQ$10))</f>
        <v>0</v>
      </c>
      <c r="AY75" s="52"/>
      <c r="AZ75" s="89" t="str">
        <f>[2]!obCall("expOfIntegratedIntensityLando"&amp;AE75, $W$53, "getExpOfIntegratedIntensity", [2]!obMake("", "int", AE75))</f>
        <v>expOfIntegratedIntensityLando60 
[29896]</v>
      </c>
      <c r="BA75" s="89">
        <f>[2]!obGet([2]!obCall("", AZ75, "get",$AQ$10))</f>
        <v>1.0004162690682212</v>
      </c>
      <c r="BB75" s="26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K76" s="17"/>
      <c r="L76" s="55">
        <v>0.05</v>
      </c>
      <c r="M76" s="56">
        <v>0.03</v>
      </c>
      <c r="N76" s="52"/>
      <c r="O76" s="18"/>
      <c r="P76" s="18"/>
      <c r="Q76" s="19"/>
      <c r="AD76" s="17"/>
      <c r="AE76" s="89">
        <v>61</v>
      </c>
      <c r="AF76" s="89">
        <f>[2]!obGet([2]!obCall("",$AE$10, "getTime",[2]!obMake("", "int", AE76)))</f>
        <v>6.1</v>
      </c>
      <c r="AG76" s="52"/>
      <c r="AH76" s="89" t="str">
        <f>[2]!obCall("underlyingModelFromNPVAndDefault"&amp;AE76, $AH$10, "getUnderlying",  [2]!obMake("", "int", AE76), [2]!obMake("","int", 0))</f>
        <v>underlyingModelFromNPVAndDefault61 
[20625]</v>
      </c>
      <c r="AI76" s="89">
        <f>[2]!obGet([2]!obCall("",AH76,"get", $AQ$10))</f>
        <v>-0.12592000822665733</v>
      </c>
      <c r="AJ76" s="52"/>
      <c r="AK76" s="89" t="str">
        <f>[2]!obCall("zcbondFairPrice"&amp;AE76, $AK$10, "getZeroCouponBond", [2]!obMake("", "double",AF76), [2]!obMake("", "double", $AF$115))</f>
        <v>zcbondFairPrice61 
[22304]</v>
      </c>
      <c r="AL76" s="89">
        <f>[2]!obGet([2]!obCall("", AK76, "get",$AQ$10))</f>
        <v>1.3522618797461485</v>
      </c>
      <c r="AM76" s="52"/>
      <c r="AN76" s="89" t="str">
        <f>[2]!obCall("couponBondPrice"&amp;AE76,  $AH$10,"getFairValue", [2]!obMake("","int",AE76) )</f>
        <v>couponBondPrice61 
[21541]</v>
      </c>
      <c r="AO76" s="89">
        <f>[2]!obGet([2]!obCall("",  AN76,"get", $AQ$10))</f>
        <v>1.8400506197172837</v>
      </c>
      <c r="AP76" s="52"/>
      <c r="AQ76" s="89" t="str">
        <f>[2]!obCall("intensityCorrelation"&amp;AE76, $T$54, "getIntensity", [2]!obMake("", "int", AE76))</f>
        <v>intensityCorrelation61 
[21228]</v>
      </c>
      <c r="AR76" s="89">
        <f>[2]!obGet([2]!obCall("", AQ76, "get",$AQ$10))</f>
        <v>1.9875303004695823E-3</v>
      </c>
      <c r="AS76" s="52"/>
      <c r="AT76" s="89" t="str">
        <f>[2]!obCall("expOfIntegratedIntensityCorrelation"&amp;AE76, $T$54, "getExpOfIntegratedIntensity", [2]!obMake("", "int", AE76))</f>
        <v>expOfIntegratedIntensityCorrelation61 
[20386]</v>
      </c>
      <c r="AU76" s="89">
        <f>[2]!obGet([2]!obCall("", AT76, "get",$AQ$10))</f>
        <v>1.0221093432559882</v>
      </c>
      <c r="AV76" s="18"/>
      <c r="AW76" s="89" t="str">
        <f>[2]!obCall("intensityLando"&amp;AE76, $W$53, "getIntensity", [2]!obMake("", "int", AE76))</f>
        <v>intensityLando61 
[29640]</v>
      </c>
      <c r="AX76" s="89">
        <f>[2]!obGet([2]!obCall("", AW76, "get",$AQ$10))</f>
        <v>0</v>
      </c>
      <c r="AY76" s="52"/>
      <c r="AZ76" s="89" t="str">
        <f>[2]!obCall("expOfIntegratedIntensityLando"&amp;AE76, $W$53, "getExpOfIntegratedIntensity", [2]!obMake("", "int", AE76))</f>
        <v>expOfIntegratedIntensityLando61 
[29730]</v>
      </c>
      <c r="BA76" s="89">
        <f>[2]!obGet([2]!obCall("", AZ76, "get",$AQ$10))</f>
        <v>1.0004162690682212</v>
      </c>
      <c r="BB76" s="26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K77" s="17"/>
      <c r="L77" s="55">
        <v>0.05</v>
      </c>
      <c r="M77" s="56">
        <v>0.03</v>
      </c>
      <c r="N77" s="52"/>
      <c r="O77" s="18"/>
      <c r="P77" s="18"/>
      <c r="Q77" s="19"/>
      <c r="AD77" s="17"/>
      <c r="AE77" s="89">
        <v>62</v>
      </c>
      <c r="AF77" s="89">
        <f>[2]!obGet([2]!obCall("",$AE$10, "getTime",[2]!obMake("", "int", AE77)))</f>
        <v>6.2</v>
      </c>
      <c r="AG77" s="52"/>
      <c r="AH77" s="89" t="str">
        <f>[2]!obCall("underlyingModelFromNPVAndDefault"&amp;AE77, $AH$10, "getUnderlying",  [2]!obMake("", "int", AE77), [2]!obMake("","int", 0))</f>
        <v>underlyingModelFromNPVAndDefault62 
[21573]</v>
      </c>
      <c r="AI77" s="89">
        <f>[2]!obGet([2]!obCall("",AH77,"get", $AQ$10))</f>
        <v>-0.12628360456747337</v>
      </c>
      <c r="AJ77" s="52"/>
      <c r="AK77" s="89" t="str">
        <f>[2]!obCall("zcbondFairPrice"&amp;AE77, $AK$10, "getZeroCouponBond", [2]!obMake("", "double",AF77), [2]!obMake("", "double", $AF$115))</f>
        <v>zcbondFairPrice62 
[22454]</v>
      </c>
      <c r="AL77" s="89">
        <f>[2]!obGet([2]!obCall("", AK77, "get",$AQ$10))</f>
        <v>1.3435628960107693</v>
      </c>
      <c r="AM77" s="52"/>
      <c r="AN77" s="89" t="str">
        <f>[2]!obCall("couponBondPrice"&amp;AE77,  $AH$10,"getFairValue", [2]!obMake("","int",AE77) )</f>
        <v>couponBondPrice62 
[21480]</v>
      </c>
      <c r="AO77" s="89">
        <f>[2]!obGet([2]!obCall("",  AN77,"get", $AQ$10))</f>
        <v>1.8277545850704597</v>
      </c>
      <c r="AP77" s="52"/>
      <c r="AQ77" s="89" t="str">
        <f>[2]!obCall("intensityCorrelation"&amp;AE77, $T$54, "getIntensity", [2]!obMake("", "int", AE77))</f>
        <v>intensityCorrelation62 
[20702]</v>
      </c>
      <c r="AR77" s="89">
        <f>[2]!obGet([2]!obCall("", AQ77, "get",$AQ$10))</f>
        <v>2.0162555927830581E-3</v>
      </c>
      <c r="AS77" s="52"/>
      <c r="AT77" s="89" t="str">
        <f>[2]!obCall("expOfIntegratedIntensityCorrelation"&amp;AE77, $T$54, "getExpOfIntegratedIntensity", [2]!obMake("", "int", AE77))</f>
        <v>expOfIntegratedIntensityCorrelation62 
[21223]</v>
      </c>
      <c r="AU77" s="89">
        <f>[2]!obGet([2]!obCall("", AT77, "get",$AQ$10))</f>
        <v>1.0223139790867506</v>
      </c>
      <c r="AV77" s="18"/>
      <c r="AW77" s="89" t="str">
        <f>[2]!obCall("intensityLando"&amp;AE77, $W$53, "getIntensity", [2]!obMake("", "int", AE77))</f>
        <v>intensityLando62 
[29870]</v>
      </c>
      <c r="AX77" s="89">
        <f>[2]!obGet([2]!obCall("", AW77, "get",$AQ$10))</f>
        <v>0</v>
      </c>
      <c r="AY77" s="52"/>
      <c r="AZ77" s="89" t="str">
        <f>[2]!obCall("expOfIntegratedIntensityLando"&amp;AE77, $W$53, "getExpOfIntegratedIntensity", [2]!obMake("", "int", AE77))</f>
        <v>expOfIntegratedIntensityLando62 
[29820]</v>
      </c>
      <c r="BA77" s="89">
        <f>[2]!obGet([2]!obCall("", AZ77, "get",$AQ$10))</f>
        <v>1.0004162690682212</v>
      </c>
      <c r="BB77" s="26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K78" s="17"/>
      <c r="L78" s="55">
        <v>0.05</v>
      </c>
      <c r="M78" s="56">
        <v>0.03</v>
      </c>
      <c r="N78" s="52"/>
      <c r="O78" s="18"/>
      <c r="P78" s="18"/>
      <c r="Q78" s="19"/>
      <c r="AD78" s="17"/>
      <c r="AE78" s="89">
        <v>63</v>
      </c>
      <c r="AF78" s="89">
        <f>[2]!obGet([2]!obCall("",$AE$10, "getTime",[2]!obMake("", "int", AE78)))</f>
        <v>6.3</v>
      </c>
      <c r="AG78" s="52"/>
      <c r="AH78" s="89" t="str">
        <f>[2]!obCall("underlyingModelFromNPVAndDefault"&amp;AE78, $AH$10, "getUnderlying",  [2]!obMake("", "int", AE78), [2]!obMake("","int", 0))</f>
        <v>underlyingModelFromNPVAndDefault63 
[20445]</v>
      </c>
      <c r="AI78" s="89">
        <f>[2]!obGet([2]!obCall("",AH78,"get", $AQ$10))</f>
        <v>-0.13703814613768803</v>
      </c>
      <c r="AJ78" s="52"/>
      <c r="AK78" s="89" t="str">
        <f>[2]!obCall("zcbondFairPrice"&amp;AE78, $AK$10, "getZeroCouponBond", [2]!obMake("", "double",AF78), [2]!obMake("", "double", $AF$115))</f>
        <v>zcbondFairPrice63 
[21959]</v>
      </c>
      <c r="AL78" s="89">
        <f>[2]!obGet([2]!obCall("", AK78, "get",$AQ$10))</f>
        <v>1.3825307972720693</v>
      </c>
      <c r="AM78" s="52"/>
      <c r="AN78" s="89" t="str">
        <f>[2]!obCall("couponBondPrice"&amp;AE78,  $AH$10,"getFairValue", [2]!obMake("","int",AE78) )</f>
        <v>couponBondPrice63 
[20603]</v>
      </c>
      <c r="AO78" s="89">
        <f>[2]!obGet([2]!obCall("",  AN78,"get", $AQ$10))</f>
        <v>1.8739458056037299</v>
      </c>
      <c r="AP78" s="52"/>
      <c r="AQ78" s="89" t="str">
        <f>[2]!obCall("intensityCorrelation"&amp;AE78, $T$54, "getIntensity", [2]!obMake("", "int", AE78))</f>
        <v>intensityCorrelation63 
[21122]</v>
      </c>
      <c r="AR78" s="89">
        <f>[2]!obGet([2]!obCall("", AQ78, "get",$AQ$10))</f>
        <v>1.9178739337465138E-3</v>
      </c>
      <c r="AS78" s="52"/>
      <c r="AT78" s="89" t="str">
        <f>[2]!obCall("expOfIntegratedIntensityCorrelation"&amp;AE78, $T$54, "getExpOfIntegratedIntensity", [2]!obMake("", "int", AE78))</f>
        <v>expOfIntegratedIntensityCorrelation63 
[20684]</v>
      </c>
      <c r="AU78" s="89">
        <f>[2]!obGet([2]!obCall("", AT78, "get",$AQ$10))</f>
        <v>1.0225150946469943</v>
      </c>
      <c r="AV78" s="18"/>
      <c r="AW78" s="89" t="str">
        <f>[2]!obCall("intensityLando"&amp;AE78, $W$53, "getIntensity", [2]!obMake("", "int", AE78))</f>
        <v>intensityLando63 
[29604]</v>
      </c>
      <c r="AX78" s="89">
        <f>[2]!obGet([2]!obCall("", AW78, "get",$AQ$10))</f>
        <v>0</v>
      </c>
      <c r="AY78" s="52"/>
      <c r="AZ78" s="89" t="str">
        <f>[2]!obCall("expOfIntegratedIntensityLando"&amp;AE78, $W$53, "getExpOfIntegratedIntensity", [2]!obMake("", "int", AE78))</f>
        <v>expOfIntegratedIntensityLando63 
[29822]</v>
      </c>
      <c r="BA78" s="89">
        <f>[2]!obGet([2]!obCall("", AZ78, "get",$AQ$10))</f>
        <v>1.0004162690682212</v>
      </c>
      <c r="BB78" s="26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K79" s="17"/>
      <c r="L79" s="55">
        <v>0.05</v>
      </c>
      <c r="M79" s="56">
        <v>0.03</v>
      </c>
      <c r="N79" s="52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9">
        <v>64</v>
      </c>
      <c r="AF79" s="89">
        <f>[2]!obGet([2]!obCall("",$AE$10, "getTime",[2]!obMake("", "int", AE79)))</f>
        <v>6.3999999999999995</v>
      </c>
      <c r="AG79" s="52"/>
      <c r="AH79" s="89" t="str">
        <f>[2]!obCall("underlyingModelFromNPVAndDefault"&amp;AE79, $AH$10, "getUnderlying",  [2]!obMake("", "int", AE79), [2]!obMake("","int", 0))</f>
        <v>underlyingModelFromNPVAndDefault64 
[20585]</v>
      </c>
      <c r="AI79" s="89">
        <f>[2]!obGet([2]!obCall("",AH79,"get", $AQ$10))</f>
        <v>-0.13641465407777548</v>
      </c>
      <c r="AJ79" s="52"/>
      <c r="AK79" s="89" t="str">
        <f>[2]!obCall("zcbondFairPrice"&amp;AE79, $AK$10, "getZeroCouponBond", [2]!obMake("", "double",AF79), [2]!obMake("", "double", $AF$115))</f>
        <v>zcbondFairPrice64 
[22425]</v>
      </c>
      <c r="AL79" s="89">
        <f>[2]!obGet([2]!obCall("", AK79, "get",$AQ$10))</f>
        <v>1.3678399455746948</v>
      </c>
      <c r="AM79" s="52"/>
      <c r="AN79" s="89" t="str">
        <f>[2]!obCall("couponBondPrice"&amp;AE79,  $AH$10,"getFairValue", [2]!obMake("","int",AE79) )</f>
        <v>couponBondPrice64 
[20392]</v>
      </c>
      <c r="AO79" s="89">
        <f>[2]!obGet([2]!obCall("",  AN79,"get", $AQ$10))</f>
        <v>1.8541219305423966</v>
      </c>
      <c r="AP79" s="52"/>
      <c r="AQ79" s="89" t="str">
        <f>[2]!obCall("intensityCorrelation"&amp;AE79, $T$54, "getIntensity", [2]!obMake("", "int", AE79))</f>
        <v>intensityCorrelation64 
[21235]</v>
      </c>
      <c r="AR79" s="89">
        <f>[2]!obGet([2]!obCall("", AQ79, "get",$AQ$10))</f>
        <v>1.9961335806640661E-3</v>
      </c>
      <c r="AS79" s="52"/>
      <c r="AT79" s="89" t="str">
        <f>[2]!obCall("expOfIntegratedIntensityCorrelation"&amp;AE79, $T$54, "getExpOfIntegratedIntensity", [2]!obMake("", "int", AE79))</f>
        <v>expOfIntegratedIntensityCorrelation64 
[21119]</v>
      </c>
      <c r="AU79" s="89">
        <f>[2]!obGet([2]!obCall("", AT79, "get",$AQ$10))</f>
        <v>1.0227152208169412</v>
      </c>
      <c r="AV79" s="18"/>
      <c r="AW79" s="89" t="str">
        <f>[2]!obCall("intensityLando"&amp;AE79, $W$53, "getIntensity", [2]!obMake("", "int", AE79))</f>
        <v>intensityLando64 
[29572]</v>
      </c>
      <c r="AX79" s="89">
        <f>[2]!obGet([2]!obCall("", AW79, "get",$AQ$10))</f>
        <v>0</v>
      </c>
      <c r="AY79" s="52"/>
      <c r="AZ79" s="89" t="str">
        <f>[2]!obCall("expOfIntegratedIntensityLando"&amp;AE79, $W$53, "getExpOfIntegratedIntensity", [2]!obMake("", "int", AE79))</f>
        <v>expOfIntegratedIntensityLando64 
[29804]</v>
      </c>
      <c r="BA79" s="89">
        <f>[2]!obGet([2]!obCall("", AZ79, "get",$AQ$10))</f>
        <v>1.0004162690682212</v>
      </c>
      <c r="BB79" s="26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K80" s="17"/>
      <c r="L80" s="55">
        <v>0.05</v>
      </c>
      <c r="M80" s="56">
        <v>0.03</v>
      </c>
      <c r="N80" s="52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9">
        <v>65</v>
      </c>
      <c r="AF80" s="89">
        <f>[2]!obGet([2]!obCall("",$AE$10, "getTime",[2]!obMake("", "int", AE80)))</f>
        <v>6.5</v>
      </c>
      <c r="AG80" s="52"/>
      <c r="AH80" s="89" t="str">
        <f>[2]!obCall("underlyingModelFromNPVAndDefault"&amp;AE80, $AH$10, "getUnderlying",  [2]!obMake("", "int", AE80), [2]!obMake("","int", 0))</f>
        <v>underlyingModelFromNPVAndDefault65 
[21858]</v>
      </c>
      <c r="AI80" s="89">
        <f>[2]!obGet([2]!obCall("",AH80,"get", $AQ$10))</f>
        <v>-0.12798498075049769</v>
      </c>
      <c r="AJ80" s="52"/>
      <c r="AK80" s="89" t="str">
        <f>[2]!obCall("zcbondFairPrice"&amp;AE80, $AK$10, "getZeroCouponBond", [2]!obMake("", "double",AF80), [2]!obMake("", "double", $AF$115))</f>
        <v>zcbondFairPrice65 
[22237]</v>
      </c>
      <c r="AL80" s="89">
        <f>[2]!obGet([2]!obCall("", AK80, "get",$AQ$10))</f>
        <v>1.319943937244328</v>
      </c>
      <c r="AM80" s="52"/>
      <c r="AN80" s="89" t="str">
        <f>[2]!obCall("couponBondPrice"&amp;AE80,  $AH$10,"getFairValue", [2]!obMake("","int",AE80) )</f>
        <v>couponBondPrice65 
[21502]</v>
      </c>
      <c r="AO80" s="89">
        <f>[2]!obGet([2]!obCall("",  AN80,"get", $AQ$10))</f>
        <v>1.7938653307890027</v>
      </c>
      <c r="AP80" s="52"/>
      <c r="AQ80" s="89" t="str">
        <f>[2]!obCall("intensityCorrelation"&amp;AE80, $T$54, "getIntensity", [2]!obMake("", "int", AE80))</f>
        <v>intensityCorrelation65 
[21218]</v>
      </c>
      <c r="AR80" s="89">
        <f>[2]!obGet([2]!obCall("", AQ80, "get",$AQ$10))</f>
        <v>2.2810420419212742E-3</v>
      </c>
      <c r="AS80" s="52"/>
      <c r="AT80" s="89" t="str">
        <f>[2]!obCall("expOfIntegratedIntensityCorrelation"&amp;AE80, $T$54, "getExpOfIntegratedIntensity", [2]!obMake("", "int", AE80))</f>
        <v>expOfIntegratedIntensityCorrelation65 
[20260]</v>
      </c>
      <c r="AU80" s="89">
        <f>[2]!obGet([2]!obCall("", AT80, "get",$AQ$10))</f>
        <v>1.0229339608364107</v>
      </c>
      <c r="AV80" s="18"/>
      <c r="AW80" s="89" t="str">
        <f>[2]!obCall("intensityLando"&amp;AE80, $W$53, "getIntensity", [2]!obMake("", "int", AE80))</f>
        <v>intensityLando65 
[29720]</v>
      </c>
      <c r="AX80" s="89">
        <f>[2]!obGet([2]!obCall("", AW80, "get",$AQ$10))</f>
        <v>0</v>
      </c>
      <c r="AY80" s="52"/>
      <c r="AZ80" s="89" t="str">
        <f>[2]!obCall("expOfIntegratedIntensityLando"&amp;AE80, $W$53, "getExpOfIntegratedIntensity", [2]!obMake("", "int", AE80))</f>
        <v>expOfIntegratedIntensityLando65 
[29596]</v>
      </c>
      <c r="BA80" s="89">
        <f>[2]!obGet([2]!obCall("", AZ80, "get",$AQ$10))</f>
        <v>1.0004162690682212</v>
      </c>
      <c r="BB80" s="26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x14ac:dyDescent="0.3">
      <c r="K81" s="17"/>
      <c r="L81" s="55">
        <v>0.05</v>
      </c>
      <c r="M81" s="56">
        <v>0.03</v>
      </c>
      <c r="N81" s="52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9">
        <v>66</v>
      </c>
      <c r="AF81" s="89">
        <f>[2]!obGet([2]!obCall("",$AE$10, "getTime",[2]!obMake("", "int", AE81)))</f>
        <v>6.6</v>
      </c>
      <c r="AG81" s="52"/>
      <c r="AH81" s="89" t="str">
        <f>[2]!obCall("underlyingModelFromNPVAndDefault"&amp;AE81, $AH$10, "getUnderlying",  [2]!obMake("", "int", AE81), [2]!obMake("","int", 0))</f>
        <v>underlyingModelFromNPVAndDefault66 
[21333]</v>
      </c>
      <c r="AI81" s="89">
        <f>[2]!obGet([2]!obCall("",AH81,"get", $AQ$10))</f>
        <v>-0.13512975341774994</v>
      </c>
      <c r="AJ81" s="52"/>
      <c r="AK81" s="89" t="str">
        <f>[2]!obCall("zcbondFairPrice"&amp;AE81, $AK$10, "getZeroCouponBond", [2]!obMake("", "double",AF81), [2]!obMake("", "double", $AF$115))</f>
        <v>zcbondFairPrice66 
[21666]</v>
      </c>
      <c r="AL81" s="89">
        <f>[2]!obGet([2]!obCall("", AK81, "get",$AQ$10))</f>
        <v>1.3391906362160186</v>
      </c>
      <c r="AM81" s="52"/>
      <c r="AN81" s="89" t="str">
        <f>[2]!obCall("couponBondPrice"&amp;AE81,  $AH$10,"getFairValue", [2]!obMake("","int",AE81) )</f>
        <v>couponBondPrice66 
[20606]</v>
      </c>
      <c r="AO81" s="89">
        <f>[2]!obGet([2]!obCall("",  AN81,"get", $AQ$10))</f>
        <v>1.8154765790935916</v>
      </c>
      <c r="AP81" s="52"/>
      <c r="AQ81" s="89" t="str">
        <f>[2]!obCall("intensityCorrelation"&amp;AE81, $T$54, "getIntensity", [2]!obMake("", "int", AE81))</f>
        <v>intensityCorrelation66 
[21133]</v>
      </c>
      <c r="AR81" s="89">
        <f>[2]!obGet([2]!obCall("", AQ81, "get",$AQ$10))</f>
        <v>2.1199311031939471E-3</v>
      </c>
      <c r="AS81" s="52"/>
      <c r="AT81" s="89" t="str">
        <f>[2]!obCall("expOfIntegratedIntensityCorrelation"&amp;AE81, $T$54, "getExpOfIntegratedIntensity", [2]!obMake("", "int", AE81))</f>
        <v>expOfIntegratedIntensityCorrelation66 
[21102]</v>
      </c>
      <c r="AU81" s="89">
        <f>[2]!obGet([2]!obCall("", AT81, "get",$AQ$10))</f>
        <v>1.0231590808487239</v>
      </c>
      <c r="AV81" s="18"/>
      <c r="AW81" s="89" t="str">
        <f>[2]!obCall("intensityLando"&amp;AE81, $W$53, "getIntensity", [2]!obMake("", "int", AE81))</f>
        <v>intensityLando66 
[29722]</v>
      </c>
      <c r="AX81" s="89">
        <f>[2]!obGet([2]!obCall("", AW81, "get",$AQ$10))</f>
        <v>0</v>
      </c>
      <c r="AY81" s="52"/>
      <c r="AZ81" s="89" t="str">
        <f>[2]!obCall("expOfIntegratedIntensityLando"&amp;AE81, $W$53, "getExpOfIntegratedIntensity", [2]!obMake("", "int", AE81))</f>
        <v>expOfIntegratedIntensityLando66 
[29676]</v>
      </c>
      <c r="BA81" s="89">
        <f>[2]!obGet([2]!obCall("", AZ81, "get",$AQ$10))</f>
        <v>1.0004162690682212</v>
      </c>
      <c r="BB81" s="26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K82" s="17"/>
      <c r="L82" s="55">
        <v>0.05</v>
      </c>
      <c r="M82" s="56">
        <v>0.03</v>
      </c>
      <c r="N82" s="52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9">
        <v>67</v>
      </c>
      <c r="AF82" s="89">
        <f>[2]!obGet([2]!obCall("",$AE$10, "getTime",[2]!obMake("", "int", AE82)))</f>
        <v>6.7</v>
      </c>
      <c r="AG82" s="52"/>
      <c r="AH82" s="89" t="str">
        <f>[2]!obCall("underlyingModelFromNPVAndDefault"&amp;AE82, $AH$10, "getUnderlying",  [2]!obMake("", "int", AE82), [2]!obMake("","int", 0))</f>
        <v>underlyingModelFromNPVAndDefault67 
[20629]</v>
      </c>
      <c r="AI82" s="89">
        <f>[2]!obGet([2]!obCall("",AH82,"get", $AQ$10))</f>
        <v>-0.13430940059724036</v>
      </c>
      <c r="AJ82" s="52"/>
      <c r="AK82" s="89" t="str">
        <f>[2]!obCall("zcbondFairPrice"&amp;AE82, $AK$10, "getZeroCouponBond", [2]!obMake("", "double",AF82), [2]!obMake("", "double", $AF$115))</f>
        <v>zcbondFairPrice67 
[22141]</v>
      </c>
      <c r="AL82" s="89">
        <f>[2]!obGet([2]!obCall("", AK82, "get",$AQ$10))</f>
        <v>1.3245918975058755</v>
      </c>
      <c r="AM82" s="52"/>
      <c r="AN82" s="89" t="str">
        <f>[2]!obCall("couponBondPrice"&amp;AE82,  $AH$10,"getFairValue", [2]!obMake("","int",AE82) )</f>
        <v>couponBondPrice67 
[20632]</v>
      </c>
      <c r="AO82" s="89">
        <f>[2]!obGet([2]!obCall("",  AN82,"get", $AQ$10))</f>
        <v>1.7958808852738963</v>
      </c>
      <c r="AP82" s="52"/>
      <c r="AQ82" s="89" t="str">
        <f>[2]!obCall("intensityCorrelation"&amp;AE82, $T$54, "getIntensity", [2]!obMake("", "int", AE82))</f>
        <v>intensityCorrelation67 
[20375]</v>
      </c>
      <c r="AR82" s="89">
        <f>[2]!obGet([2]!obCall("", AQ82, "get",$AQ$10))</f>
        <v>2.2695273755070013E-3</v>
      </c>
      <c r="AS82" s="52"/>
      <c r="AT82" s="89" t="str">
        <f>[2]!obCall("expOfIntegratedIntensityCorrelation"&amp;AE82, $T$54, "getExpOfIntegratedIntensity", [2]!obMake("", "int", AE82))</f>
        <v>expOfIntegratedIntensityCorrelation67 
[20364]</v>
      </c>
      <c r="AU82" s="89">
        <f>[2]!obGet([2]!obCall("", AT82, "get",$AQ$10))</f>
        <v>1.0233836612076008</v>
      </c>
      <c r="AV82" s="18"/>
      <c r="AW82" s="89" t="str">
        <f>[2]!obCall("intensityLando"&amp;AE82, $W$53, "getIntensity", [2]!obMake("", "int", AE82))</f>
        <v>intensityLando67 
[29644]</v>
      </c>
      <c r="AX82" s="89">
        <f>[2]!obGet([2]!obCall("", AW82, "get",$AQ$10))</f>
        <v>0</v>
      </c>
      <c r="AY82" s="52"/>
      <c r="AZ82" s="89" t="str">
        <f>[2]!obCall("expOfIntegratedIntensityLando"&amp;AE82, $W$53, "getExpOfIntegratedIntensity", [2]!obMake("", "int", AE82))</f>
        <v>expOfIntegratedIntensityLando67 
[29934]</v>
      </c>
      <c r="BA82" s="89">
        <f>[2]!obGet([2]!obCall("", AZ82, "get",$AQ$10))</f>
        <v>1.0004162690682212</v>
      </c>
      <c r="BB82" s="26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K83" s="17"/>
      <c r="L83" s="55">
        <v>0.05</v>
      </c>
      <c r="M83" s="56">
        <v>0.03</v>
      </c>
      <c r="N83" s="52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9">
        <v>68</v>
      </c>
      <c r="AF83" s="89">
        <f>[2]!obGet([2]!obCall("",$AE$10, "getTime",[2]!obMake("", "int", AE83)))</f>
        <v>6.8</v>
      </c>
      <c r="AG83" s="52"/>
      <c r="AH83" s="89" t="str">
        <f>[2]!obCall("underlyingModelFromNPVAndDefault"&amp;AE83, $AH$10, "getUnderlying",  [2]!obMake("", "int", AE83), [2]!obMake("","int", 0))</f>
        <v>underlyingModelFromNPVAndDefault68 
[21370]</v>
      </c>
      <c r="AI83" s="89">
        <f>[2]!obGet([2]!obCall("",AH83,"get", $AQ$10))</f>
        <v>-0.13108400779761945</v>
      </c>
      <c r="AJ83" s="52"/>
      <c r="AK83" s="89" t="str">
        <f>[2]!obCall("zcbondFairPrice"&amp;AE83, $AK$10, "getZeroCouponBond", [2]!obMake("", "double",AF83), [2]!obMake("", "double", $AF$115))</f>
        <v>zcbondFairPrice68 
[22072]</v>
      </c>
      <c r="AL83" s="89">
        <f>[2]!obGet([2]!obCall("", AK83, "get",$AQ$10))</f>
        <v>1.3010473974920065</v>
      </c>
      <c r="AM83" s="52"/>
      <c r="AN83" s="89" t="str">
        <f>[2]!obCall("couponBondPrice"&amp;AE83,  $AH$10,"getFairValue", [2]!obMake("","int",AE83) )</f>
        <v>couponBondPrice68 
[21381]</v>
      </c>
      <c r="AO83" s="89">
        <f>[2]!obGet([2]!obCall("",  AN83,"get", $AQ$10))</f>
        <v>1.7655572372613273</v>
      </c>
      <c r="AP83" s="52"/>
      <c r="AQ83" s="89" t="str">
        <f>[2]!obCall("intensityCorrelation"&amp;AE83, $T$54, "getIntensity", [2]!obMake("", "int", AE83))</f>
        <v>intensityCorrelation68 
[20502]</v>
      </c>
      <c r="AR83" s="89">
        <f>[2]!obGet([2]!obCall("", AQ83, "get",$AQ$10))</f>
        <v>2.2061185934664357E-3</v>
      </c>
      <c r="AS83" s="52"/>
      <c r="AT83" s="89" t="str">
        <f>[2]!obCall("expOfIntegratedIntensityCorrelation"&amp;AE83, $T$54, "getExpOfIntegratedIntensity", [2]!obMake("", "int", AE83))</f>
        <v>expOfIntegratedIntensityCorrelation68 
[20099]</v>
      </c>
      <c r="AU83" s="89">
        <f>[2]!obGet([2]!obCall("", AT83, "get",$AQ$10))</f>
        <v>1.0236127019821804</v>
      </c>
      <c r="AV83" s="18"/>
      <c r="AW83" s="89" t="str">
        <f>[2]!obCall("intensityLando"&amp;AE83, $W$53, "getIntensity", [2]!obMake("", "int", AE83))</f>
        <v>intensityLando68 
[29586]</v>
      </c>
      <c r="AX83" s="89">
        <f>[2]!obGet([2]!obCall("", AW83, "get",$AQ$10))</f>
        <v>0</v>
      </c>
      <c r="AY83" s="52"/>
      <c r="AZ83" s="89" t="str">
        <f>[2]!obCall("expOfIntegratedIntensityLando"&amp;AE83, $W$53, "getExpOfIntegratedIntensity", [2]!obMake("", "int", AE83))</f>
        <v>expOfIntegratedIntensityLando68 
[29940]</v>
      </c>
      <c r="BA83" s="89">
        <f>[2]!obGet([2]!obCall("", AZ83, "get",$AQ$10))</f>
        <v>1.0004162690682212</v>
      </c>
      <c r="BB83" s="26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x14ac:dyDescent="0.3">
      <c r="K84" s="17"/>
      <c r="L84" s="55">
        <v>0.05</v>
      </c>
      <c r="M84" s="56">
        <v>0.03</v>
      </c>
      <c r="N84" s="52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9">
        <v>69</v>
      </c>
      <c r="AF84" s="89">
        <f>[2]!obGet([2]!obCall("",$AE$10, "getTime",[2]!obMake("", "int", AE84)))</f>
        <v>6.8999999999999995</v>
      </c>
      <c r="AG84" s="52"/>
      <c r="AH84" s="89" t="str">
        <f>[2]!obCall("underlyingModelFromNPVAndDefault"&amp;AE84, $AH$10, "getUnderlying",  [2]!obMake("", "int", AE84), [2]!obMake("","int", 0))</f>
        <v>underlyingModelFromNPVAndDefault69 
[20434]</v>
      </c>
      <c r="AI84" s="89">
        <f>[2]!obGet([2]!obCall("",AH84,"get", $AQ$10))</f>
        <v>-0.1162977323801007</v>
      </c>
      <c r="AJ84" s="52"/>
      <c r="AK84" s="89" t="str">
        <f>[2]!obCall("zcbondFairPrice"&amp;AE84, $AK$10, "getZeroCouponBond", [2]!obMake("", "double",AF84), [2]!obMake("", "double", $AF$115))</f>
        <v>zcbondFairPrice69 
[22421]</v>
      </c>
      <c r="AL84" s="89">
        <f>[2]!obGet([2]!obCall("", AK84, "get",$AQ$10))</f>
        <v>1.2368714601345421</v>
      </c>
      <c r="AM84" s="52"/>
      <c r="AN84" s="89" t="str">
        <f>[2]!obCall("couponBondPrice"&amp;AE84,  $AH$10,"getFairValue", [2]!obMake("","int",AE84) )</f>
        <v>couponBondPrice69 
[21456]</v>
      </c>
      <c r="AO84" s="89">
        <f>[2]!obGet([2]!obCall("",  AN84,"get", $AQ$10))</f>
        <v>1.6866066465388114</v>
      </c>
      <c r="AP84" s="52"/>
      <c r="AQ84" s="89" t="str">
        <f>[2]!obCall("intensityCorrelation"&amp;AE84, $T$54, "getIntensity", [2]!obMake("", "int", AE84))</f>
        <v>intensityCorrelation69 
[20254]</v>
      </c>
      <c r="AR84" s="89">
        <f>[2]!obGet([2]!obCall("", AQ84, "get",$AQ$10))</f>
        <v>2.3145057852256056E-3</v>
      </c>
      <c r="AS84" s="52"/>
      <c r="AT84" s="89" t="str">
        <f>[2]!obCall("expOfIntegratedIntensityCorrelation"&amp;AE84, $T$54, "getExpOfIntegratedIntensity", [2]!obMake("", "int", AE84))</f>
        <v>expOfIntegratedIntensityCorrelation69 
[20533]</v>
      </c>
      <c r="AU84" s="89">
        <f>[2]!obGet([2]!obCall("", AT84, "get",$AQ$10))</f>
        <v>1.0238440965591404</v>
      </c>
      <c r="AV84" s="18"/>
      <c r="AW84" s="89" t="str">
        <f>[2]!obCall("intensityLando"&amp;AE84, $W$53, "getIntensity", [2]!obMake("", "int", AE84))</f>
        <v>intensityLando69 
[29928]</v>
      </c>
      <c r="AX84" s="89">
        <f>[2]!obGet([2]!obCall("", AW84, "get",$AQ$10))</f>
        <v>0</v>
      </c>
      <c r="AY84" s="52"/>
      <c r="AZ84" s="89" t="str">
        <f>[2]!obCall("expOfIntegratedIntensityLando"&amp;AE84, $W$53, "getExpOfIntegratedIntensity", [2]!obMake("", "int", AE84))</f>
        <v>expOfIntegratedIntensityLando69 
[29958]</v>
      </c>
      <c r="BA84" s="89">
        <f>[2]!obGet([2]!obCall("", AZ84, "get",$AQ$10))</f>
        <v>1.0004162690682212</v>
      </c>
      <c r="BB84" s="26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K85" s="17"/>
      <c r="L85" s="55">
        <v>0.05</v>
      </c>
      <c r="M85" s="56">
        <v>0.03</v>
      </c>
      <c r="N85" s="52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9">
        <v>70</v>
      </c>
      <c r="AF85" s="89">
        <f>[2]!obGet([2]!obCall("",$AE$10, "getTime",[2]!obMake("", "int", AE85)))</f>
        <v>7</v>
      </c>
      <c r="AG85" s="52"/>
      <c r="AH85" s="89" t="str">
        <f>[2]!obCall("underlyingModelFromNPVAndDefault"&amp;AE85, $AH$10, "getUnderlying",  [2]!obMake("", "int", AE85), [2]!obMake("","int", 0))</f>
        <v>underlyingModelFromNPVAndDefault70 
[21601]</v>
      </c>
      <c r="AI85" s="89">
        <f>[2]!obGet([2]!obCall("",AH85,"get", $AQ$10))</f>
        <v>-0.11380586863550406</v>
      </c>
      <c r="AJ85" s="52"/>
      <c r="AK85" s="89" t="str">
        <f>[2]!obCall("zcbondFairPrice"&amp;AE85, $AK$10, "getZeroCouponBond", [2]!obMake("", "double",AF85), [2]!obMake("", "double", $AF$115))</f>
        <v>zcbondFairPrice70 
[22191]</v>
      </c>
      <c r="AL85" s="89">
        <f>[2]!obGet([2]!obCall("", AK85, "get",$AQ$10))</f>
        <v>1.2199250188244277</v>
      </c>
      <c r="AM85" s="52"/>
      <c r="AN85" s="89" t="str">
        <f>[2]!obCall("couponBondPrice"&amp;AE85,  $AH$10,"getFairValue", [2]!obMake("","int",AE85) )</f>
        <v>couponBondPrice70 
[21499]</v>
      </c>
      <c r="AO85" s="89">
        <f>[2]!obGet([2]!obCall("",  AN85,"get", $AQ$10))</f>
        <v>1.6646868245992152</v>
      </c>
      <c r="AP85" s="52"/>
      <c r="AQ85" s="89" t="str">
        <f>[2]!obCall("intensityCorrelation"&amp;AE85, $T$54, "getIntensity", [2]!obMake("", "int", AE85))</f>
        <v>intensityCorrelation70 
[20528]</v>
      </c>
      <c r="AR85" s="89">
        <f>[2]!obGet([2]!obCall("", AQ85, "get",$AQ$10))</f>
        <v>2.3030702669165903E-3</v>
      </c>
      <c r="AS85" s="52"/>
      <c r="AT85" s="89" t="str">
        <f>[2]!obCall("expOfIntegratedIntensityCorrelation"&amp;AE85, $T$54, "getExpOfIntegratedIntensity", [2]!obMake("", "int", AE85))</f>
        <v>expOfIntegratedIntensityCorrelation70 
[20252]</v>
      </c>
      <c r="AU85" s="89">
        <f>[2]!obGet([2]!obCall("", AT85, "get",$AQ$10))</f>
        <v>1.0240805077483264</v>
      </c>
      <c r="AV85" s="18"/>
      <c r="AW85" s="89" t="str">
        <f>[2]!obCall("intensityLando"&amp;AE85, $W$53, "getIntensity", [2]!obMake("", "int", AE85))</f>
        <v>intensityLando70 
[29576]</v>
      </c>
      <c r="AX85" s="89">
        <f>[2]!obGet([2]!obCall("", AW85, "get",$AQ$10))</f>
        <v>0</v>
      </c>
      <c r="AY85" s="52"/>
      <c r="AZ85" s="89" t="str">
        <f>[2]!obCall("expOfIntegratedIntensityLando"&amp;AE85, $W$53, "getExpOfIntegratedIntensity", [2]!obMake("", "int", AE85))</f>
        <v>expOfIntegratedIntensityLando70 
[29608]</v>
      </c>
      <c r="BA85" s="89">
        <f>[2]!obGet([2]!obCall("", AZ85, "get",$AQ$10))</f>
        <v>1.0004162690682212</v>
      </c>
      <c r="BB85" s="26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K86" s="17"/>
      <c r="L86" s="55">
        <v>0.05</v>
      </c>
      <c r="M86" s="56">
        <v>0.03</v>
      </c>
      <c r="N86" s="52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9">
        <v>71</v>
      </c>
      <c r="AF86" s="89">
        <f>[2]!obGet([2]!obCall("",$AE$10, "getTime",[2]!obMake("", "int", AE86)))</f>
        <v>7.1</v>
      </c>
      <c r="AG86" s="52"/>
      <c r="AH86" s="89" t="str">
        <f>[2]!obCall("underlyingModelFromNPVAndDefault"&amp;AE86, $AH$10, "getUnderlying",  [2]!obMake("", "int", AE86), [2]!obMake("","int", 0))</f>
        <v>underlyingModelFromNPVAndDefault71 
[21274]</v>
      </c>
      <c r="AI86" s="89">
        <f>[2]!obGet([2]!obCall("",AH86,"get", $AQ$10))</f>
        <v>-9.6594687699051829E-2</v>
      </c>
      <c r="AJ86" s="52"/>
      <c r="AK86" s="89" t="str">
        <f>[2]!obCall("zcbondFairPrice"&amp;AE86, $AK$10, "getZeroCouponBond", [2]!obMake("", "double",AF86), [2]!obMake("", "double", $AF$115))</f>
        <v>zcbondFairPrice71 
[22374]</v>
      </c>
      <c r="AL86" s="89">
        <f>[2]!obGet([2]!obCall("", AK86, "get",$AQ$10))</f>
        <v>1.1568467160700349</v>
      </c>
      <c r="AM86" s="52"/>
      <c r="AN86" s="89" t="str">
        <f>[2]!obCall("couponBondPrice"&amp;AE86,  $AH$10,"getFairValue", [2]!obMake("","int",AE86) )</f>
        <v>couponBondPrice71 
[21301]</v>
      </c>
      <c r="AO86" s="89">
        <f>[2]!obGet([2]!obCall("",  AN86,"get", $AQ$10))</f>
        <v>1.4885970702238631</v>
      </c>
      <c r="AP86" s="52"/>
      <c r="AQ86" s="89" t="str">
        <f>[2]!obCall("intensityCorrelation"&amp;AE86, $T$54, "getIntensity", [2]!obMake("", "int", AE86))</f>
        <v>intensityCorrelation71 
[20248]</v>
      </c>
      <c r="AR86" s="89">
        <f>[2]!obGet([2]!obCall("", AQ86, "get",$AQ$10))</f>
        <v>2.6257798278989564E-3</v>
      </c>
      <c r="AS86" s="52"/>
      <c r="AT86" s="89" t="str">
        <f>[2]!obCall("expOfIntegratedIntensityCorrelation"&amp;AE86, $T$54, "getExpOfIntegratedIntensity", [2]!obMake("", "int", AE86))</f>
        <v>expOfIntegratedIntensityCorrelation71 
[21191]</v>
      </c>
      <c r="AU86" s="89">
        <f>[2]!obGet([2]!obCall("", AT86, "get",$AQ$10))</f>
        <v>1.0243329158144725</v>
      </c>
      <c r="AV86" s="18"/>
      <c r="AW86" s="89" t="str">
        <f>[2]!obCall("intensityLando"&amp;AE86, $W$53, "getIntensity", [2]!obMake("", "int", AE86))</f>
        <v>intensityLando71 
[29936]</v>
      </c>
      <c r="AX86" s="89">
        <f>[2]!obGet([2]!obCall("", AW86, "get",$AQ$10))</f>
        <v>0</v>
      </c>
      <c r="AY86" s="52"/>
      <c r="AZ86" s="89" t="str">
        <f>[2]!obCall("expOfIntegratedIntensityLando"&amp;AE86, $W$53, "getExpOfIntegratedIntensity", [2]!obMake("", "int", AE86))</f>
        <v>expOfIntegratedIntensityLando71 
[29816]</v>
      </c>
      <c r="BA86" s="89">
        <f>[2]!obGet([2]!obCall("", AZ86, "get",$AQ$10))</f>
        <v>1.0004162690682212</v>
      </c>
      <c r="BB86" s="26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K87" s="17"/>
      <c r="L87" s="55">
        <v>0.05</v>
      </c>
      <c r="M87" s="56">
        <v>0.03</v>
      </c>
      <c r="N87" s="52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9">
        <v>72</v>
      </c>
      <c r="AF87" s="89">
        <f>[2]!obGet([2]!obCall("",$AE$10, "getTime",[2]!obMake("", "int", AE87)))</f>
        <v>7.2</v>
      </c>
      <c r="AG87" s="52"/>
      <c r="AH87" s="89" t="str">
        <f>[2]!obCall("underlyingModelFromNPVAndDefault"&amp;AE87, $AH$10, "getUnderlying",  [2]!obMake("", "int", AE87), [2]!obMake("","int", 0))</f>
        <v>underlyingModelFromNPVAndDefault72 
[20438]</v>
      </c>
      <c r="AI87" s="89">
        <f>[2]!obGet([2]!obCall("",AH87,"get", $AQ$10))</f>
        <v>-9.1426291329544759E-2</v>
      </c>
      <c r="AJ87" s="52"/>
      <c r="AK87" s="89" t="str">
        <f>[2]!obCall("zcbondFairPrice"&amp;AE87, $AK$10, "getZeroCouponBond", [2]!obMake("", "double",AF87), [2]!obMake("", "double", $AF$115))</f>
        <v>zcbondFairPrice72 
[22178]</v>
      </c>
      <c r="AL87" s="89">
        <f>[2]!obGet([2]!obCall("", AK87, "get",$AQ$10))</f>
        <v>1.135488712763117</v>
      </c>
      <c r="AM87" s="52"/>
      <c r="AN87" s="89" t="str">
        <f>[2]!obCall("couponBondPrice"&amp;AE87,  $AH$10,"getFairValue", [2]!obMake("","int",AE87) )</f>
        <v>couponBondPrice72 
[21868]</v>
      </c>
      <c r="AO87" s="89">
        <f>[2]!obGet([2]!obCall("",  AN87,"get", $AQ$10))</f>
        <v>1.4625081962598085</v>
      </c>
      <c r="AP87" s="52"/>
      <c r="AQ87" s="89" t="str">
        <f>[2]!obCall("intensityCorrelation"&amp;AE87, $T$54, "getIntensity", [2]!obMake("", "int", AE87))</f>
        <v>intensityCorrelation72 
[21043]</v>
      </c>
      <c r="AR87" s="89">
        <f>[2]!obGet([2]!obCall("", AQ87, "get",$AQ$10))</f>
        <v>2.5862791808397264E-3</v>
      </c>
      <c r="AS87" s="52"/>
      <c r="AT87" s="89" t="str">
        <f>[2]!obCall("expOfIntegratedIntensityCorrelation"&amp;AE87, $T$54, "getExpOfIntegratedIntensity", [2]!obMake("", "int", AE87))</f>
        <v>expOfIntegratedIntensityCorrelation72 
[20338]</v>
      </c>
      <c r="AU87" s="89">
        <f>[2]!obGet([2]!obCall("", AT87, "get",$AQ$10))</f>
        <v>1.0245998947808055</v>
      </c>
      <c r="AV87" s="18"/>
      <c r="AW87" s="89" t="str">
        <f>[2]!obCall("intensityLando"&amp;AE87, $W$53, "getIntensity", [2]!obMake("", "int", AE87))</f>
        <v>intensityLando72 
[29914]</v>
      </c>
      <c r="AX87" s="89">
        <f>[2]!obGet([2]!obCall("", AW87, "get",$AQ$10))</f>
        <v>0</v>
      </c>
      <c r="AY87" s="52"/>
      <c r="AZ87" s="89" t="str">
        <f>[2]!obCall("expOfIntegratedIntensityLando"&amp;AE87, $W$53, "getExpOfIntegratedIntensity", [2]!obMake("", "int", AE87))</f>
        <v>expOfIntegratedIntensityLando72 
[29880]</v>
      </c>
      <c r="BA87" s="89">
        <f>[2]!obGet([2]!obCall("", AZ87, "get",$AQ$10))</f>
        <v>1.0004162690682212</v>
      </c>
      <c r="BB87" s="26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K88" s="17"/>
      <c r="L88" s="55">
        <v>0.05</v>
      </c>
      <c r="M88" s="56">
        <v>0.03</v>
      </c>
      <c r="N88" s="52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9">
        <v>73</v>
      </c>
      <c r="AF88" s="89">
        <f>[2]!obGet([2]!obCall("",$AE$10, "getTime",[2]!obMake("", "int", AE88)))</f>
        <v>7.3</v>
      </c>
      <c r="AG88" s="52"/>
      <c r="AH88" s="89" t="str">
        <f>[2]!obCall("underlyingModelFromNPVAndDefault"&amp;AE88, $AH$10, "getUnderlying",  [2]!obMake("", "int", AE88), [2]!obMake("","int", 0))</f>
        <v>underlyingModelFromNPVAndDefault73 
[20577]</v>
      </c>
      <c r="AI88" s="89">
        <f>[2]!obGet([2]!obCall("",AH88,"get", $AQ$10))</f>
        <v>-9.430259770414004E-2</v>
      </c>
      <c r="AJ88" s="52"/>
      <c r="AK88" s="89" t="str">
        <f>[2]!obCall("zcbondFairPrice"&amp;AE88, $AK$10, "getZeroCouponBond", [2]!obMake("", "double",AF88), [2]!obMake("", "double", $AF$115))</f>
        <v>zcbondFairPrice73 
[22476]</v>
      </c>
      <c r="AL88" s="89">
        <f>[2]!obGet([2]!obCall("", AK88, "get",$AQ$10))</f>
        <v>1.1384415332548707</v>
      </c>
      <c r="AM88" s="52"/>
      <c r="AN88" s="89" t="str">
        <f>[2]!obCall("couponBondPrice"&amp;AE88,  $AH$10,"getFairValue", [2]!obMake("","int",AE88) )</f>
        <v>couponBondPrice73 
[21308]</v>
      </c>
      <c r="AO88" s="89">
        <f>[2]!obGet([2]!obCall("",  AN88,"get", $AQ$10))</f>
        <v>1.4653937025514681</v>
      </c>
      <c r="AP88" s="52"/>
      <c r="AQ88" s="89" t="str">
        <f>[2]!obCall("intensityCorrelation"&amp;AE88, $T$54, "getIntensity", [2]!obMake("", "int", AE88))</f>
        <v>intensityCorrelation73 
[20350]</v>
      </c>
      <c r="AR88" s="89">
        <f>[2]!obGet([2]!obCall("", AQ88, "get",$AQ$10))</f>
        <v>2.6109046069807671E-3</v>
      </c>
      <c r="AS88" s="52"/>
      <c r="AT88" s="89" t="str">
        <f>[2]!obCall("expOfIntegratedIntensityCorrelation"&amp;AE88, $T$54, "getExpOfIntegratedIntensity", [2]!obMake("", "int", AE88))</f>
        <v>expOfIntegratedIntensityCorrelation73 
[20709]</v>
      </c>
      <c r="AU88" s="89">
        <f>[2]!obGet([2]!obCall("", AT88, "get",$AQ$10))</f>
        <v>1.0248661810758852</v>
      </c>
      <c r="AV88" s="18"/>
      <c r="AW88" s="89" t="str">
        <f>[2]!obCall("intensityLando"&amp;AE88, $W$53, "getIntensity", [2]!obMake("", "int", AE88))</f>
        <v>intensityLando73 
[29898]</v>
      </c>
      <c r="AX88" s="89">
        <f>[2]!obGet([2]!obCall("", AW88, "get",$AQ$10))</f>
        <v>0</v>
      </c>
      <c r="AY88" s="52"/>
      <c r="AZ88" s="89" t="str">
        <f>[2]!obCall("expOfIntegratedIntensityLando"&amp;AE88, $W$53, "getExpOfIntegratedIntensity", [2]!obMake("", "int", AE88))</f>
        <v>expOfIntegratedIntensityLando73 
[29942]</v>
      </c>
      <c r="BA88" s="89">
        <f>[2]!obGet([2]!obCall("", AZ88, "get",$AQ$10))</f>
        <v>1.0004162690682212</v>
      </c>
      <c r="BB88" s="19"/>
    </row>
    <row r="89" spans="1:72" x14ac:dyDescent="0.3">
      <c r="K89" s="17"/>
      <c r="L89" s="55">
        <v>0.05</v>
      </c>
      <c r="M89" s="56">
        <v>0.03</v>
      </c>
      <c r="N89" s="52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9">
        <v>74</v>
      </c>
      <c r="AF89" s="89">
        <f>[2]!obGet([2]!obCall("",$AE$10, "getTime",[2]!obMake("", "int", AE89)))</f>
        <v>7.3999999999999995</v>
      </c>
      <c r="AG89" s="52"/>
      <c r="AH89" s="89" t="str">
        <f>[2]!obCall("underlyingModelFromNPVAndDefault"&amp;AE89, $AH$10, "getUnderlying",  [2]!obMake("", "int", AE89), [2]!obMake("","int", 0))</f>
        <v>underlyingModelFromNPVAndDefault74 
[21513]</v>
      </c>
      <c r="AI89" s="89">
        <f>[2]!obGet([2]!obCall("",AH89,"get", $AQ$10))</f>
        <v>-9.9493409057584928E-2</v>
      </c>
      <c r="AJ89" s="52"/>
      <c r="AK89" s="89" t="str">
        <f>[2]!obCall("zcbondFairPrice"&amp;AE89, $AK$10, "getZeroCouponBond", [2]!obMake("", "double",AF89), [2]!obMake("", "double", $AF$115))</f>
        <v>zcbondFairPrice74 
[22023]</v>
      </c>
      <c r="AL89" s="89">
        <f>[2]!obGet([2]!obCall("", AK89, "get",$AQ$10))</f>
        <v>1.1472994317174565</v>
      </c>
      <c r="AM89" s="52"/>
      <c r="AN89" s="89" t="str">
        <f>[2]!obCall("couponBondPrice"&amp;AE89,  $AH$10,"getFairValue", [2]!obMake("","int",AE89) )</f>
        <v>couponBondPrice74 
[20459]</v>
      </c>
      <c r="AO89" s="89">
        <f>[2]!obGet([2]!obCall("",  AN89,"get", $AQ$10))</f>
        <v>1.4751913538149413</v>
      </c>
      <c r="AP89" s="52"/>
      <c r="AQ89" s="89" t="str">
        <f>[2]!obCall("intensityCorrelation"&amp;AE89, $T$54, "getIntensity", [2]!obMake("", "int", AE89))</f>
        <v>intensityCorrelation74 
[21079]</v>
      </c>
      <c r="AR89" s="89">
        <f>[2]!obGet([2]!obCall("", AQ89, "get",$AQ$10))</f>
        <v>2.4541545757627444E-3</v>
      </c>
      <c r="AS89" s="52"/>
      <c r="AT89" s="89" t="str">
        <f>[2]!obCall("expOfIntegratedIntensityCorrelation"&amp;AE89, $T$54, "getExpOfIntegratedIntensity", [2]!obMake("", "int", AE89))</f>
        <v>expOfIntegratedIntensityCorrelation74 
[20695]</v>
      </c>
      <c r="AU89" s="89">
        <f>[2]!obGet([2]!obCall("", AT89, "get",$AQ$10))</f>
        <v>1.0251257643376894</v>
      </c>
      <c r="AV89" s="18"/>
      <c r="AW89" s="89" t="str">
        <f>[2]!obCall("intensityLando"&amp;AE89, $W$53, "getIntensity", [2]!obMake("", "int", AE89))</f>
        <v>intensityLando74 
[29780]</v>
      </c>
      <c r="AX89" s="89">
        <f>[2]!obGet([2]!obCall("", AW89, "get",$AQ$10))</f>
        <v>0</v>
      </c>
      <c r="AY89" s="52"/>
      <c r="AZ89" s="89" t="str">
        <f>[2]!obCall("expOfIntegratedIntensityLando"&amp;AE89, $W$53, "getExpOfIntegratedIntensity", [2]!obMake("", "int", AE89))</f>
        <v>expOfIntegratedIntensityLando74 
[29682]</v>
      </c>
      <c r="BA89" s="89">
        <f>[2]!obGet([2]!obCall("", AZ89, "get",$AQ$10))</f>
        <v>1.0004162690682212</v>
      </c>
      <c r="BB89" s="19"/>
    </row>
    <row r="90" spans="1:72" x14ac:dyDescent="0.3">
      <c r="K90" s="17"/>
      <c r="L90" s="55">
        <v>0.05</v>
      </c>
      <c r="M90" s="56">
        <v>0.03</v>
      </c>
      <c r="N90" s="52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9">
        <v>75</v>
      </c>
      <c r="AF90" s="89">
        <f>[2]!obGet([2]!obCall("",$AE$10, "getTime",[2]!obMake("", "int", AE90)))</f>
        <v>7.5</v>
      </c>
      <c r="AG90" s="52"/>
      <c r="AH90" s="89" t="str">
        <f>[2]!obCall("underlyingModelFromNPVAndDefault"&amp;AE90, $AH$10, "getUnderlying",  [2]!obMake("", "int", AE90), [2]!obMake("","int", 0))</f>
        <v>underlyingModelFromNPVAndDefault75 
[21415]</v>
      </c>
      <c r="AI90" s="89">
        <f>[2]!obGet([2]!obCall("",AH90,"get", $AQ$10))</f>
        <v>-0.10386083184050741</v>
      </c>
      <c r="AJ90" s="52"/>
      <c r="AK90" s="89" t="str">
        <f>[2]!obCall("zcbondFairPrice"&amp;AE90, $AK$10, "getZeroCouponBond", [2]!obMake("", "double",AF90), [2]!obMake("", "double", $AF$115))</f>
        <v>zcbondFairPrice75 
[22203]</v>
      </c>
      <c r="AL90" s="89">
        <f>[2]!obGet([2]!obCall("", AK90, "get",$AQ$10))</f>
        <v>1.1529514877834686</v>
      </c>
      <c r="AM90" s="52"/>
      <c r="AN90" s="89" t="str">
        <f>[2]!obCall("couponBondPrice"&amp;AE90,  $AH$10,"getFairValue", [2]!obMake("","int",AE90) )</f>
        <v>couponBondPrice75 
[21593]</v>
      </c>
      <c r="AO90" s="89">
        <f>[2]!obGet([2]!obCall("",  AN90,"get", $AQ$10))</f>
        <v>1.4810816328467511</v>
      </c>
      <c r="AP90" s="52"/>
      <c r="AQ90" s="89" t="str">
        <f>[2]!obCall("intensityCorrelation"&amp;AE90, $T$54, "getIntensity", [2]!obMake("", "int", AE90))</f>
        <v>intensityCorrelation75 
[21182]</v>
      </c>
      <c r="AR90" s="89">
        <f>[2]!obGet([2]!obCall("", AQ90, "get",$AQ$10))</f>
        <v>2.4440150741698659E-3</v>
      </c>
      <c r="AS90" s="52"/>
      <c r="AT90" s="89" t="str">
        <f>[2]!obCall("expOfIntegratedIntensityCorrelation"&amp;AE90, $T$54, "getExpOfIntegratedIntensity", [2]!obMake("", "int", AE90))</f>
        <v>expOfIntegratedIntensityCorrelation75 
[21172]</v>
      </c>
      <c r="AU90" s="89">
        <f>[2]!obGet([2]!obCall("", AT90, "get",$AQ$10))</f>
        <v>1.0253768570791175</v>
      </c>
      <c r="AV90" s="18"/>
      <c r="AW90" s="89" t="str">
        <f>[2]!obCall("intensityLando"&amp;AE90, $W$53, "getIntensity", [2]!obMake("", "int", AE90))</f>
        <v>intensityLando75 
[29594]</v>
      </c>
      <c r="AX90" s="89">
        <f>[2]!obGet([2]!obCall("", AW90, "get",$AQ$10))</f>
        <v>0</v>
      </c>
      <c r="AY90" s="52"/>
      <c r="AZ90" s="89" t="str">
        <f>[2]!obCall("expOfIntegratedIntensityLando"&amp;AE90, $W$53, "getExpOfIntegratedIntensity", [2]!obMake("", "int", AE90))</f>
        <v>expOfIntegratedIntensityLando75 
[29688]</v>
      </c>
      <c r="BA90" s="89">
        <f>[2]!obGet([2]!obCall("", AZ90, "get",$AQ$10))</f>
        <v>1.0004162690682212</v>
      </c>
      <c r="BB90" s="19"/>
    </row>
    <row r="91" spans="1:72" x14ac:dyDescent="0.3">
      <c r="K91" s="17"/>
      <c r="L91" s="55">
        <v>0.05</v>
      </c>
      <c r="M91" s="56">
        <v>0.03</v>
      </c>
      <c r="N91" s="52"/>
      <c r="O91" s="18"/>
      <c r="P91" s="18"/>
      <c r="Q91" s="19"/>
      <c r="AD91" s="17"/>
      <c r="AE91" s="89">
        <v>76</v>
      </c>
      <c r="AF91" s="89">
        <f>[2]!obGet([2]!obCall("",$AE$10, "getTime",[2]!obMake("", "int", AE91)))</f>
        <v>7.6</v>
      </c>
      <c r="AG91" s="52"/>
      <c r="AH91" s="89" t="str">
        <f>[2]!obCall("underlyingModelFromNPVAndDefault"&amp;AE91, $AH$10, "getUnderlying",  [2]!obMake("", "int", AE91), [2]!obMake("","int", 0))</f>
        <v>underlyingModelFromNPVAndDefault76 
[20598]</v>
      </c>
      <c r="AI91" s="89">
        <f>[2]!obGet([2]!obCall("",AH91,"get", $AQ$10))</f>
        <v>-0.11523585937903619</v>
      </c>
      <c r="AJ91" s="52"/>
      <c r="AK91" s="89" t="str">
        <f>[2]!obCall("zcbondFairPrice"&amp;AE91, $AK$10, "getZeroCouponBond", [2]!obMake("", "double",AF91), [2]!obMake("", "double", $AF$115))</f>
        <v>zcbondFairPrice76 
[22433]</v>
      </c>
      <c r="AL91" s="89">
        <f>[2]!obGet([2]!obCall("", AK91, "get",$AQ$10))</f>
        <v>1.1762473684705272</v>
      </c>
      <c r="AM91" s="52"/>
      <c r="AN91" s="89" t="str">
        <f>[2]!obCall("couponBondPrice"&amp;AE91,  $AH$10,"getFairValue", [2]!obMake("","int",AE91) )</f>
        <v>couponBondPrice76 
[21458]</v>
      </c>
      <c r="AO91" s="89">
        <f>[2]!obGet([2]!obCall("",  AN91,"get", $AQ$10))</f>
        <v>1.5075333519389906</v>
      </c>
      <c r="AP91" s="52"/>
      <c r="AQ91" s="89" t="str">
        <f>[2]!obCall("intensityCorrelation"&amp;AE91, $T$54, "getIntensity", [2]!obMake("", "int", AE91))</f>
        <v>intensityCorrelation76 
[20545]</v>
      </c>
      <c r="AR91" s="89">
        <f>[2]!obGet([2]!obCall("", AQ91, "get",$AQ$10))</f>
        <v>2.1521573771078784E-3</v>
      </c>
      <c r="AS91" s="52"/>
      <c r="AT91" s="89" t="str">
        <f>[2]!obCall("expOfIntegratedIntensityCorrelation"&amp;AE91, $T$54, "getExpOfIntegratedIntensity", [2]!obMake("", "int", AE91))</f>
        <v>expOfIntegratedIntensityCorrelation76 
[20128]</v>
      </c>
      <c r="AU91" s="89">
        <f>[2]!obGet([2]!obCall("", AT91, "get",$AQ$10))</f>
        <v>1.0256125246004288</v>
      </c>
      <c r="AV91" s="18"/>
      <c r="AW91" s="89" t="str">
        <f>[2]!obCall("intensityLando"&amp;AE91, $W$53, "getIntensity", [2]!obMake("", "int", AE91))</f>
        <v>intensityLando76 
[29680]</v>
      </c>
      <c r="AX91" s="89">
        <f>[2]!obGet([2]!obCall("", AW91, "get",$AQ$10))</f>
        <v>0</v>
      </c>
      <c r="AY91" s="52"/>
      <c r="AZ91" s="89" t="str">
        <f>[2]!obCall("expOfIntegratedIntensityLando"&amp;AE91, $W$53, "getExpOfIntegratedIntensity", [2]!obMake("", "int", AE91))</f>
        <v>expOfIntegratedIntensityLando76 
[29592]</v>
      </c>
      <c r="BA91" s="89">
        <f>[2]!obGet([2]!obCall("", AZ91, "get",$AQ$10))</f>
        <v>1.0004162690682212</v>
      </c>
      <c r="BB91" s="19"/>
    </row>
    <row r="92" spans="1:72" x14ac:dyDescent="0.3">
      <c r="K92" s="17"/>
      <c r="L92" s="55">
        <v>0.05</v>
      </c>
      <c r="M92" s="56">
        <v>0.03</v>
      </c>
      <c r="N92" s="52"/>
      <c r="O92" s="18"/>
      <c r="P92" s="18"/>
      <c r="Q92" s="19"/>
      <c r="AD92" s="17"/>
      <c r="AE92" s="89">
        <v>77</v>
      </c>
      <c r="AF92" s="89">
        <f>[2]!obGet([2]!obCall("",$AE$10, "getTime",[2]!obMake("", "int", AE92)))</f>
        <v>7.7</v>
      </c>
      <c r="AG92" s="52"/>
      <c r="AH92" s="89" t="str">
        <f>[2]!obCall("underlyingModelFromNPVAndDefault"&amp;AE92, $AH$10, "getUnderlying",  [2]!obMake("", "int", AE92), [2]!obMake("","int", 0))</f>
        <v>underlyingModelFromNPVAndDefault77 
[21777]</v>
      </c>
      <c r="AI92" s="89">
        <f>[2]!obGet([2]!obCall("",AH92,"get", $AQ$10))</f>
        <v>-0.12649281780329383</v>
      </c>
      <c r="AJ92" s="52"/>
      <c r="AK92" s="89" t="str">
        <f>[2]!obCall("zcbondFairPrice"&amp;AE92, $AK$10, "getZeroCouponBond", [2]!obMake("", "double",AF92), [2]!obMake("", "double", $AF$115))</f>
        <v>zcbondFairPrice77 
[22316]</v>
      </c>
      <c r="AL92" s="89">
        <f>[2]!obGet([2]!obCall("", AK92, "get",$AQ$10))</f>
        <v>1.1972904664499382</v>
      </c>
      <c r="AM92" s="52"/>
      <c r="AN92" s="89" t="str">
        <f>[2]!obCall("couponBondPrice"&amp;AE92,  $AH$10,"getFairValue", [2]!obMake("","int",AE92) )</f>
        <v>couponBondPrice77 
[21770]</v>
      </c>
      <c r="AO92" s="89">
        <f>[2]!obGet([2]!obCall("",  AN92,"get", $AQ$10))</f>
        <v>1.5310285873710552</v>
      </c>
      <c r="AP92" s="52"/>
      <c r="AQ92" s="89" t="str">
        <f>[2]!obCall("intensityCorrelation"&amp;AE92, $T$54, "getIntensity", [2]!obMake("", "int", AE92))</f>
        <v>intensityCorrelation77 
[21204]</v>
      </c>
      <c r="AR92" s="89">
        <f>[2]!obGet([2]!obCall("", AQ92, "get",$AQ$10))</f>
        <v>1.9333554361581214E-3</v>
      </c>
      <c r="AS92" s="52"/>
      <c r="AT92" s="89" t="str">
        <f>[2]!obCall("expOfIntegratedIntensityCorrelation"&amp;AE92, $T$54, "getExpOfIntegratedIntensity", [2]!obMake("", "int", AE92))</f>
        <v>expOfIntegratedIntensityCorrelation77 
[21100]</v>
      </c>
      <c r="AU92" s="89">
        <f>[2]!obGet([2]!obCall("", AT92, "get",$AQ$10))</f>
        <v>1.0258220536560763</v>
      </c>
      <c r="AV92" s="18"/>
      <c r="AW92" s="89" t="str">
        <f>[2]!obCall("intensityLando"&amp;AE92, $W$53, "getIntensity", [2]!obMake("", "int", AE92))</f>
        <v>intensityLando77 
[29670]</v>
      </c>
      <c r="AX92" s="89">
        <f>[2]!obGet([2]!obCall("", AW92, "get",$AQ$10))</f>
        <v>0</v>
      </c>
      <c r="AY92" s="52"/>
      <c r="AZ92" s="89" t="str">
        <f>[2]!obCall("expOfIntegratedIntensityLando"&amp;AE92, $W$53, "getExpOfIntegratedIntensity", [2]!obMake("", "int", AE92))</f>
        <v>expOfIntegratedIntensityLando77 
[29578]</v>
      </c>
      <c r="BA92" s="89">
        <f>[2]!obGet([2]!obCall("", AZ92, "get",$AQ$10))</f>
        <v>1.0004162690682212</v>
      </c>
      <c r="BB92" s="19"/>
    </row>
    <row r="93" spans="1:72" x14ac:dyDescent="0.3">
      <c r="K93" s="17"/>
      <c r="L93" s="55">
        <v>0.05</v>
      </c>
      <c r="M93" s="56">
        <v>0.03</v>
      </c>
      <c r="N93" s="52"/>
      <c r="O93" s="18"/>
      <c r="P93" s="18"/>
      <c r="Q93" s="19"/>
      <c r="AD93" s="17"/>
      <c r="AE93" s="89">
        <v>78</v>
      </c>
      <c r="AF93" s="89">
        <f>[2]!obGet([2]!obCall("",$AE$10, "getTime",[2]!obMake("", "int", AE93)))</f>
        <v>7.8</v>
      </c>
      <c r="AG93" s="52"/>
      <c r="AH93" s="89" t="str">
        <f>[2]!obCall("underlyingModelFromNPVAndDefault"&amp;AE93, $AH$10, "getUnderlying",  [2]!obMake("", "int", AE93), [2]!obMake("","int", 0))</f>
        <v>underlyingModelFromNPVAndDefault78 
[20566]</v>
      </c>
      <c r="AI93" s="89">
        <f>[2]!obGet([2]!obCall("",AH93,"get", $AQ$10))</f>
        <v>-0.10406255857858376</v>
      </c>
      <c r="AJ93" s="52"/>
      <c r="AK93" s="89" t="str">
        <f>[2]!obCall("zcbondFairPrice"&amp;AE93, $AK$10, "getZeroCouponBond", [2]!obMake("", "double",AF93), [2]!obMake("", "double", $AF$115))</f>
        <v>zcbondFairPrice78 
[21989]</v>
      </c>
      <c r="AL93" s="89">
        <f>[2]!obGet([2]!obCall("", AK93, "get",$AQ$10))</f>
        <v>1.1338301997999429</v>
      </c>
      <c r="AM93" s="52"/>
      <c r="AN93" s="89" t="str">
        <f>[2]!obCall("couponBondPrice"&amp;AE93,  $AH$10,"getFairValue", [2]!obMake("","int",AE93) )</f>
        <v>couponBondPrice78 
[20418]</v>
      </c>
      <c r="AO93" s="89">
        <f>[2]!obGet([2]!obCall("",  AN93,"get", $AQ$10))</f>
        <v>1.4561237184569487</v>
      </c>
      <c r="AP93" s="52"/>
      <c r="AQ93" s="89" t="str">
        <f>[2]!obCall("intensityCorrelation"&amp;AE93, $T$54, "getIntensity", [2]!obMake("", "int", AE93))</f>
        <v>intensityCorrelation78 
[20705]</v>
      </c>
      <c r="AR93" s="89">
        <f>[2]!obGet([2]!obCall("", AQ93, "get",$AQ$10))</f>
        <v>2.45124890513433E-3</v>
      </c>
      <c r="AS93" s="52"/>
      <c r="AT93" s="89" t="str">
        <f>[2]!obCall("expOfIntegratedIntensityCorrelation"&amp;AE93, $T$54, "getExpOfIntegratedIntensity", [2]!obMake("", "int", AE93))</f>
        <v>expOfIntegratedIntensityCorrelation78 
[20526]</v>
      </c>
      <c r="AU93" s="89">
        <f>[2]!obGet([2]!obCall("", AT93, "get",$AQ$10))</f>
        <v>1.0260469695008427</v>
      </c>
      <c r="AV93" s="18"/>
      <c r="AW93" s="89" t="str">
        <f>[2]!obCall("intensityLando"&amp;AE93, $W$53, "getIntensity", [2]!obMake("", "int", AE93))</f>
        <v>intensityLando78 
[29614]</v>
      </c>
      <c r="AX93" s="89">
        <f>[2]!obGet([2]!obCall("", AW93, "get",$AQ$10))</f>
        <v>0</v>
      </c>
      <c r="AY93" s="52"/>
      <c r="AZ93" s="89" t="str">
        <f>[2]!obCall("expOfIntegratedIntensityLando"&amp;AE93, $W$53, "getExpOfIntegratedIntensity", [2]!obMake("", "int", AE93))</f>
        <v>expOfIntegratedIntensityLando78 
[29868]</v>
      </c>
      <c r="BA93" s="89">
        <f>[2]!obGet([2]!obCall("", AZ93, "get",$AQ$10))</f>
        <v>1.0004162690682212</v>
      </c>
      <c r="BB93" s="19"/>
    </row>
    <row r="94" spans="1:72" x14ac:dyDescent="0.3">
      <c r="K94" s="17"/>
      <c r="L94" s="55">
        <v>0.05</v>
      </c>
      <c r="M94" s="56">
        <v>0.03</v>
      </c>
      <c r="N94" s="52"/>
      <c r="O94" s="18"/>
      <c r="P94" s="18"/>
      <c r="Q94" s="19"/>
      <c r="AD94" s="17"/>
      <c r="AE94" s="89">
        <v>79</v>
      </c>
      <c r="AF94" s="89">
        <f>[2]!obGet([2]!obCall("",$AE$10, "getTime",[2]!obMake("", "int", AE94)))</f>
        <v>7.8999999999999995</v>
      </c>
      <c r="AG94" s="52"/>
      <c r="AH94" s="89" t="str">
        <f>[2]!obCall("underlyingModelFromNPVAndDefault"&amp;AE94, $AH$10, "getUnderlying",  [2]!obMake("", "int", AE94), [2]!obMake("","int", 0))</f>
        <v>underlyingModelFromNPVAndDefault79 
[21385]</v>
      </c>
      <c r="AI94" s="89">
        <f>[2]!obGet([2]!obCall("",AH94,"get", $AQ$10))</f>
        <v>-0.10335941313511865</v>
      </c>
      <c r="AJ94" s="52"/>
      <c r="AK94" s="89" t="str">
        <f>[2]!obCall("zcbondFairPrice"&amp;AE94, $AK$10, "getZeroCouponBond", [2]!obMake("", "double",AF94), [2]!obMake("", "double", $AF$115))</f>
        <v>zcbondFairPrice79 
[22340]</v>
      </c>
      <c r="AL94" s="89">
        <f>[2]!obGet([2]!obCall("", AK94, "get",$AQ$10))</f>
        <v>1.1257840272789623</v>
      </c>
      <c r="AM94" s="52"/>
      <c r="AN94" s="89" t="str">
        <f>[2]!obCall("couponBondPrice"&amp;AE94,  $AH$10,"getFairValue", [2]!obMake("","int",AE94) )</f>
        <v>couponBondPrice79 
[21433]</v>
      </c>
      <c r="AO94" s="89">
        <f>[2]!obGet([2]!obCall("",  AN94,"get", $AQ$10))</f>
        <v>1.4458763428879782</v>
      </c>
      <c r="AP94" s="52"/>
      <c r="AQ94" s="89" t="str">
        <f>[2]!obCall("intensityCorrelation"&amp;AE94, $T$54, "getIntensity", [2]!obMake("", "int", AE94))</f>
        <v>intensityCorrelation79 
[20250]</v>
      </c>
      <c r="AR94" s="89">
        <f>[2]!obGet([2]!obCall("", AQ94, "get",$AQ$10))</f>
        <v>2.5733650554680414E-3</v>
      </c>
      <c r="AS94" s="52"/>
      <c r="AT94" s="89" t="str">
        <f>[2]!obCall("expOfIntegratedIntensityCorrelation"&amp;AE94, $T$54, "getExpOfIntegratedIntensity", [2]!obMake("", "int", AE94))</f>
        <v>expOfIntegratedIntensityCorrelation79 
[20497]</v>
      </c>
      <c r="AU94" s="89">
        <f>[2]!obGet([2]!obCall("", AT94, "get",$AQ$10))</f>
        <v>1.0263047763803472</v>
      </c>
      <c r="AV94" s="18"/>
      <c r="AW94" s="89" t="str">
        <f>[2]!obCall("intensityLando"&amp;AE94, $W$53, "getIntensity", [2]!obMake("", "int", AE94))</f>
        <v>intensityLando79 
[29624]</v>
      </c>
      <c r="AX94" s="89">
        <f>[2]!obGet([2]!obCall("", AW94, "get",$AQ$10))</f>
        <v>0</v>
      </c>
      <c r="AY94" s="52"/>
      <c r="AZ94" s="89" t="str">
        <f>[2]!obCall("expOfIntegratedIntensityLando"&amp;AE94, $W$53, "getExpOfIntegratedIntensity", [2]!obMake("", "int", AE94))</f>
        <v>expOfIntegratedIntensityLando79 
[29952]</v>
      </c>
      <c r="BA94" s="89">
        <f>[2]!obGet([2]!obCall("", AZ94, "get",$AQ$10))</f>
        <v>1.0004162690682212</v>
      </c>
      <c r="BB94" s="19"/>
    </row>
    <row r="95" spans="1:72" x14ac:dyDescent="0.3">
      <c r="K95" s="17"/>
      <c r="L95" s="55">
        <v>0.05</v>
      </c>
      <c r="M95" s="56">
        <v>0.03</v>
      </c>
      <c r="N95" s="52"/>
      <c r="O95" s="18"/>
      <c r="P95" s="18"/>
      <c r="Q95" s="19"/>
      <c r="AD95" s="17"/>
      <c r="AE95" s="89">
        <v>80</v>
      </c>
      <c r="AF95" s="89">
        <f>[2]!obGet([2]!obCall("",$AE$10, "getTime",[2]!obMake("", "int", AE95)))</f>
        <v>8</v>
      </c>
      <c r="AG95" s="52"/>
      <c r="AH95" s="89" t="str">
        <f>[2]!obCall("underlyingModelFromNPVAndDefault"&amp;AE95, $AH$10, "getUnderlying",  [2]!obMake("", "int", AE95), [2]!obMake("","int", 0))</f>
        <v>underlyingModelFromNPVAndDefault80 
[21444]</v>
      </c>
      <c r="AI95" s="89">
        <f>[2]!obGet([2]!obCall("",AH95,"get", $AQ$10))</f>
        <v>-0.11291431922419878</v>
      </c>
      <c r="AJ95" s="52"/>
      <c r="AK95" s="89" t="str">
        <f>[2]!obCall("zcbondFairPrice"&amp;AE95, $AK$10, "getZeroCouponBond", [2]!obMake("", "double",AF95), [2]!obMake("", "double", $AF$115))</f>
        <v>zcbondFairPrice80 
[22308]</v>
      </c>
      <c r="AL95" s="89">
        <f>[2]!obGet([2]!obCall("", AK95, "get",$AQ$10))</f>
        <v>1.1399834564468347</v>
      </c>
      <c r="AM95" s="52"/>
      <c r="AN95" s="89" t="str">
        <f>[2]!obCall("couponBondPrice"&amp;AE95,  $AH$10,"getFairValue", [2]!obMake("","int",AE95) )</f>
        <v>couponBondPrice80 
[21834]</v>
      </c>
      <c r="AO95" s="89">
        <f>[2]!obGet([2]!obCall("",  AN95,"get", $AQ$10))</f>
        <v>1.4612021922251024</v>
      </c>
      <c r="AP95" s="52"/>
      <c r="AQ95" s="89" t="str">
        <f>[2]!obCall("intensityCorrelation"&amp;AE95, $T$54, "getIntensity", [2]!obMake("", "int", AE95))</f>
        <v>intensityCorrelation80 
[21260]</v>
      </c>
      <c r="AR95" s="89">
        <f>[2]!obGet([2]!obCall("", AQ95, "get",$AQ$10))</f>
        <v>2.3846813461400841E-3</v>
      </c>
      <c r="AS95" s="52"/>
      <c r="AT95" s="89" t="str">
        <f>[2]!obCall("expOfIntegratedIntensityCorrelation"&amp;AE95, $T$54, "getExpOfIntegratedIntensity", [2]!obMake("", "int", AE95))</f>
        <v>expOfIntegratedIntensityCorrelation80 
[20109]</v>
      </c>
      <c r="AU95" s="89">
        <f>[2]!obGet([2]!obCall("", AT95, "get",$AQ$10))</f>
        <v>1.0265592312541951</v>
      </c>
      <c r="AV95" s="18"/>
      <c r="AW95" s="89" t="str">
        <f>[2]!obCall("intensityLando"&amp;AE95, $W$53, "getIntensity", [2]!obMake("", "int", AE95))</f>
        <v>intensityLando80 
[29890]</v>
      </c>
      <c r="AX95" s="89">
        <f>[2]!obGet([2]!obCall("", AW95, "get",$AQ$10))</f>
        <v>0</v>
      </c>
      <c r="AY95" s="52"/>
      <c r="AZ95" s="89" t="str">
        <f>[2]!obCall("expOfIntegratedIntensityLando"&amp;AE95, $W$53, "getExpOfIntegratedIntensity", [2]!obMake("", "int", AE95))</f>
        <v>expOfIntegratedIntensityLando80 
[29702]</v>
      </c>
      <c r="BA95" s="89">
        <f>[2]!obGet([2]!obCall("", AZ95, "get",$AQ$10))</f>
        <v>1.0004162690682212</v>
      </c>
      <c r="BB95" s="19"/>
    </row>
    <row r="96" spans="1:7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55">
        <v>0.05</v>
      </c>
      <c r="M96" s="56">
        <v>0.03</v>
      </c>
      <c r="N96" s="52"/>
      <c r="O96" s="18"/>
      <c r="P96" s="18"/>
      <c r="Q96" s="19"/>
      <c r="V96" s="13"/>
      <c r="W96" s="13"/>
      <c r="X96" s="28"/>
      <c r="Y96" s="13"/>
      <c r="AD96" s="17"/>
      <c r="AE96" s="89">
        <v>81</v>
      </c>
      <c r="AF96" s="89">
        <f>[2]!obGet([2]!obCall("",$AE$10, "getTime",[2]!obMake("", "int", AE96)))</f>
        <v>8.1</v>
      </c>
      <c r="AG96" s="52"/>
      <c r="AH96" s="89" t="str">
        <f>[2]!obCall("underlyingModelFromNPVAndDefault"&amp;AE96, $AH$10, "getUnderlying",  [2]!obMake("", "int", AE96), [2]!obMake("","int", 0))</f>
        <v>underlyingModelFromNPVAndDefault81 
[21494]</v>
      </c>
      <c r="AI96" s="89">
        <f>[2]!obGet([2]!obCall("",AH96,"get", $AQ$10))</f>
        <v>-0.120450973761786</v>
      </c>
      <c r="AJ96" s="52"/>
      <c r="AK96" s="89" t="str">
        <f>[2]!obCall("zcbondFairPrice"&amp;AE96, $AK$10, "getZeroCouponBond", [2]!obMake("", "double",AF96), [2]!obMake("", "double", $AF$115))</f>
        <v>zcbondFairPrice81 
[22249]</v>
      </c>
      <c r="AL96" s="89">
        <f>[2]!obGet([2]!obCall("", AK96, "get",$AQ$10))</f>
        <v>1.1481651708478666</v>
      </c>
      <c r="AM96" s="52"/>
      <c r="AN96" s="89" t="str">
        <f>[2]!obCall("couponBondPrice"&amp;AE96,  $AH$10,"getFairValue", [2]!obMake("","int",AE96) )</f>
        <v>couponBondPrice81 
[21469]</v>
      </c>
      <c r="AO96" s="89">
        <f>[2]!obGet([2]!obCall("",  AN96,"get", $AQ$10))</f>
        <v>1.3701715253721152</v>
      </c>
      <c r="AP96" s="52"/>
      <c r="AQ96" s="89" t="str">
        <f>[2]!obCall("intensityCorrelation"&amp;AE96, $T$54, "getIntensity", [2]!obMake("", "int", AE96))</f>
        <v>intensityCorrelation81 
[21240]</v>
      </c>
      <c r="AR96" s="89">
        <f>[2]!obGet([2]!obCall("", AQ96, "get",$AQ$10))</f>
        <v>2.4936142083904771E-3</v>
      </c>
      <c r="AS96" s="52"/>
      <c r="AT96" s="89" t="str">
        <f>[2]!obCall("expOfIntegratedIntensityCorrelation"&amp;AE96, $T$54, "getExpOfIntegratedIntensity", [2]!obMake("", "int", AE96))</f>
        <v>expOfIntegratedIntensityCorrelation81 
[20336]</v>
      </c>
      <c r="AU96" s="89">
        <f>[2]!obGet([2]!obCall("", AT96, "get",$AQ$10))</f>
        <v>1.0268096547606651</v>
      </c>
      <c r="AV96" s="18"/>
      <c r="AW96" s="89" t="str">
        <f>[2]!obCall("intensityLando"&amp;AE96, $W$53, "getIntensity", [2]!obMake("", "int", AE96))</f>
        <v>intensityLando81 
[29876]</v>
      </c>
      <c r="AX96" s="89">
        <f>[2]!obGet([2]!obCall("", AW96, "get",$AQ$10))</f>
        <v>0</v>
      </c>
      <c r="AY96" s="52"/>
      <c r="AZ96" s="89" t="str">
        <f>[2]!obCall("expOfIntegratedIntensityLando"&amp;AE96, $W$53, "getExpOfIntegratedIntensity", [2]!obMake("", "int", AE96))</f>
        <v>expOfIntegratedIntensityLando81 
[29568]</v>
      </c>
      <c r="BA96" s="89">
        <f>[2]!obGet([2]!obCall("", AZ96, "get",$AQ$10))</f>
        <v>1.0004162690682212</v>
      </c>
      <c r="BB96" s="19"/>
    </row>
    <row r="97" spans="1:54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7"/>
      <c r="L97" s="55">
        <v>0.05</v>
      </c>
      <c r="M97" s="56">
        <v>0.03</v>
      </c>
      <c r="N97" s="52"/>
      <c r="O97" s="18"/>
      <c r="P97" s="18"/>
      <c r="Q97" s="19"/>
      <c r="V97" s="13"/>
      <c r="W97" s="13"/>
      <c r="X97" s="30"/>
      <c r="Y97" s="13"/>
      <c r="AD97" s="17"/>
      <c r="AE97" s="89">
        <v>82</v>
      </c>
      <c r="AF97" s="89">
        <f>[2]!obGet([2]!obCall("",$AE$10, "getTime",[2]!obMake("", "int", AE97)))</f>
        <v>8.1999999999999993</v>
      </c>
      <c r="AG97" s="52"/>
      <c r="AH97" s="89" t="str">
        <f>[2]!obCall("underlyingModelFromNPVAndDefault"&amp;AE97, $AH$10, "getUnderlying",  [2]!obMake("", "int", AE97), [2]!obMake("","int", 0))</f>
        <v>underlyingModelFromNPVAndDefault82 
[21547]</v>
      </c>
      <c r="AI97" s="89">
        <f>[2]!obGet([2]!obCall("",AH97,"get", $AQ$10))</f>
        <v>-0.10831258657938939</v>
      </c>
      <c r="AJ97" s="52"/>
      <c r="AK97" s="89" t="str">
        <f>[2]!obCall("zcbondFairPrice"&amp;AE97, $AK$10, "getZeroCouponBond", [2]!obMake("", "double",AF97), [2]!obMake("", "double", $AF$115))</f>
        <v>zcbondFairPrice82 
[22312]</v>
      </c>
      <c r="AL97" s="89">
        <f>[2]!obGet([2]!obCall("", AK97, "get",$AQ$10))</f>
        <v>1.1163607821523405</v>
      </c>
      <c r="AM97" s="52"/>
      <c r="AN97" s="89" t="str">
        <f>[2]!obCall("couponBondPrice"&amp;AE97,  $AH$10,"getFairValue", [2]!obMake("","int",AE97) )</f>
        <v>couponBondPrice82 
[21311]</v>
      </c>
      <c r="AO97" s="89">
        <f>[2]!obGet([2]!obCall("",  AN97,"get", $AQ$10))</f>
        <v>1.3333620569237563</v>
      </c>
      <c r="AP97" s="52"/>
      <c r="AQ97" s="89" t="str">
        <f>[2]!obCall("intensityCorrelation"&amp;AE97, $T$54, "getIntensity", [2]!obMake("", "int", AE97))</f>
        <v>intensityCorrelation82 
[20122]</v>
      </c>
      <c r="AR97" s="89">
        <f>[2]!obGet([2]!obCall("", AQ97, "get",$AQ$10))</f>
        <v>2.9012587004312571E-3</v>
      </c>
      <c r="AS97" s="52"/>
      <c r="AT97" s="89" t="str">
        <f>[2]!obCall("expOfIntegratedIntensityCorrelation"&amp;AE97, $T$54, "getExpOfIntegratedIntensity", [2]!obMake("", "int", AE97))</f>
        <v>expOfIntegratedIntensityCorrelation82 
[20140]</v>
      </c>
      <c r="AU97" s="89">
        <f>[2]!obGet([2]!obCall("", AT97, "get",$AQ$10))</f>
        <v>1.0270866674996477</v>
      </c>
      <c r="AV97" s="18"/>
      <c r="AW97" s="89" t="str">
        <f>[2]!obCall("intensityLando"&amp;AE97, $W$53, "getIntensity", [2]!obMake("", "int", AE97))</f>
        <v>intensityLando82 
[29838]</v>
      </c>
      <c r="AX97" s="89">
        <f>[2]!obGet([2]!obCall("", AW97, "get",$AQ$10))</f>
        <v>0</v>
      </c>
      <c r="AY97" s="52"/>
      <c r="AZ97" s="89" t="str">
        <f>[2]!obCall("expOfIntegratedIntensityLando"&amp;AE97, $W$53, "getExpOfIntegratedIntensity", [2]!obMake("", "int", AE97))</f>
        <v>expOfIntegratedIntensityLando82 
[29600]</v>
      </c>
      <c r="BA97" s="89">
        <f>[2]!obGet([2]!obCall("", AZ97, "get",$AQ$10))</f>
        <v>1.0004162690682212</v>
      </c>
      <c r="BB97" s="19"/>
    </row>
    <row r="98" spans="1:54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7"/>
      <c r="L98" s="55">
        <v>0.05</v>
      </c>
      <c r="M98" s="56">
        <v>0.03</v>
      </c>
      <c r="N98" s="52"/>
      <c r="O98" s="18"/>
      <c r="P98" s="18"/>
      <c r="Q98" s="19"/>
      <c r="V98" s="13"/>
      <c r="W98" s="13"/>
      <c r="X98" s="13"/>
      <c r="Y98" s="13"/>
      <c r="AD98" s="17"/>
      <c r="AE98" s="89">
        <v>83</v>
      </c>
      <c r="AF98" s="89">
        <f>[2]!obGet([2]!obCall("",$AE$10, "getTime",[2]!obMake("", "int", AE98)))</f>
        <v>8.2999999999999989</v>
      </c>
      <c r="AG98" s="52"/>
      <c r="AH98" s="89" t="str">
        <f>[2]!obCall("underlyingModelFromNPVAndDefault"&amp;AE98, $AH$10, "getUnderlying",  [2]!obMake("", "int", AE98), [2]!obMake("","int", 0))</f>
        <v>underlyingModelFromNPVAndDefault83 
[21318]</v>
      </c>
      <c r="AI98" s="89">
        <f>[2]!obGet([2]!obCall("",AH98,"get", $AQ$10))</f>
        <v>-0.11026422536591195</v>
      </c>
      <c r="AJ98" s="52"/>
      <c r="AK98" s="89" t="str">
        <f>[2]!obCall("zcbondFairPrice"&amp;AE98, $AK$10, "getZeroCouponBond", [2]!obMake("", "double",AF98), [2]!obMake("", "double", $AF$115))</f>
        <v>zcbondFairPrice83 
[22090]</v>
      </c>
      <c r="AL98" s="89">
        <f>[2]!obGet([2]!obCall("", AK98, "get",$AQ$10))</f>
        <v>1.1131192917839077</v>
      </c>
      <c r="AM98" s="52"/>
      <c r="AN98" s="89" t="str">
        <f>[2]!obCall("couponBondPrice"&amp;AE98,  $AH$10,"getFairValue", [2]!obMake("","int",AE98) )</f>
        <v>couponBondPrice83 
[21314]</v>
      </c>
      <c r="AO98" s="89">
        <f>[2]!obGet([2]!obCall("",  AN98,"get", $AQ$10))</f>
        <v>1.3292548809665945</v>
      </c>
      <c r="AP98" s="52"/>
      <c r="AQ98" s="89" t="str">
        <f>[2]!obCall("intensityCorrelation"&amp;AE98, $T$54, "getIntensity", [2]!obMake("", "int", AE98))</f>
        <v>intensityCorrelation83 
[20234]</v>
      </c>
      <c r="AR98" s="89">
        <f>[2]!obGet([2]!obCall("", AQ98, "get",$AQ$10))</f>
        <v>2.6543378718332112E-3</v>
      </c>
      <c r="AS98" s="52"/>
      <c r="AT98" s="89" t="str">
        <f>[2]!obCall("expOfIntegratedIntensityCorrelation"&amp;AE98, $T$54, "getExpOfIntegratedIntensity", [2]!obMake("", "int", AE98))</f>
        <v>expOfIntegratedIntensityCorrelation83 
[21116]</v>
      </c>
      <c r="AU98" s="89">
        <f>[2]!obGet([2]!obCall("", AT98, "get",$AQ$10))</f>
        <v>1.0273720110876283</v>
      </c>
      <c r="AV98" s="18"/>
      <c r="AW98" s="89" t="str">
        <f>[2]!obCall("intensityLando"&amp;AE98, $W$53, "getIntensity", [2]!obMake("", "int", AE98))</f>
        <v>intensityLando83 
[29770]</v>
      </c>
      <c r="AX98" s="89">
        <f>[2]!obGet([2]!obCall("", AW98, "get",$AQ$10))</f>
        <v>0</v>
      </c>
      <c r="AY98" s="52"/>
      <c r="AZ98" s="89" t="str">
        <f>[2]!obCall("expOfIntegratedIntensityLando"&amp;AE98, $W$53, "getExpOfIntegratedIntensity", [2]!obMake("", "int", AE98))</f>
        <v>expOfIntegratedIntensityLando83 
[29778]</v>
      </c>
      <c r="BA98" s="89">
        <f>[2]!obGet([2]!obCall("", AZ98, "get",$AQ$10))</f>
        <v>1.0004162690682212</v>
      </c>
      <c r="BB98" s="19"/>
    </row>
    <row r="99" spans="1:54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7"/>
      <c r="L99" s="55">
        <v>0.05</v>
      </c>
      <c r="M99" s="56">
        <v>0.03</v>
      </c>
      <c r="N99" s="52"/>
      <c r="O99" s="18"/>
      <c r="P99" s="18"/>
      <c r="Q99" s="19"/>
      <c r="V99" s="13"/>
      <c r="W99" s="13"/>
      <c r="X99" s="13"/>
      <c r="Y99" s="13"/>
      <c r="AD99" s="17"/>
      <c r="AE99" s="89">
        <v>84</v>
      </c>
      <c r="AF99" s="89">
        <f>[2]!obGet([2]!obCall("",$AE$10, "getTime",[2]!obMake("", "int", AE99)))</f>
        <v>8.4</v>
      </c>
      <c r="AG99" s="52"/>
      <c r="AH99" s="89" t="str">
        <f>[2]!obCall("underlyingModelFromNPVAndDefault"&amp;AE99, $AH$10, "getUnderlying",  [2]!obMake("", "int", AE99), [2]!obMake("","int", 0))</f>
        <v>underlyingModelFromNPVAndDefault84 
[21850]</v>
      </c>
      <c r="AI99" s="89">
        <f>[2]!obGet([2]!obCall("",AH99,"get", $AQ$10))</f>
        <v>-0.10571872280209796</v>
      </c>
      <c r="AJ99" s="52"/>
      <c r="AK99" s="89" t="str">
        <f>[2]!obCall("zcbondFairPrice"&amp;AE99, $AK$10, "getZeroCouponBond", [2]!obMake("", "double",AF99), [2]!obMake("", "double", $AF$115))</f>
        <v>zcbondFairPrice84 
[22296]</v>
      </c>
      <c r="AL99" s="89">
        <f>[2]!obGet([2]!obCall("", AK99, "get",$AQ$10))</f>
        <v>1.0984597598339334</v>
      </c>
      <c r="AM99" s="52"/>
      <c r="AN99" s="89" t="str">
        <f>[2]!obCall("couponBondPrice"&amp;AE99,  $AH$10,"getFairValue", [2]!obMake("","int",AE99) )</f>
        <v>couponBondPrice84 
[21402]</v>
      </c>
      <c r="AO99" s="89">
        <f>[2]!obGet([2]!obCall("",  AN99,"get", $AQ$10))</f>
        <v>1.3121506770284221</v>
      </c>
      <c r="AP99" s="52"/>
      <c r="AQ99" s="89" t="str">
        <f>[2]!obCall("intensityCorrelation"&amp;AE99, $T$54, "getIntensity", [2]!obMake("", "int", AE99))</f>
        <v>intensityCorrelation84 
[21076]</v>
      </c>
      <c r="AR99" s="89">
        <f>[2]!obGet([2]!obCall("", AQ99, "get",$AQ$10))</f>
        <v>2.647899661355993E-3</v>
      </c>
      <c r="AS99" s="52"/>
      <c r="AT99" s="89" t="str">
        <f>[2]!obCall("expOfIntegratedIntensityCorrelation"&amp;AE99, $T$54, "getExpOfIntegratedIntensity", [2]!obMake("", "int", AE99))</f>
        <v>expOfIntegratedIntensityCorrelation84 
[21092]</v>
      </c>
      <c r="AU99" s="89">
        <f>[2]!obGet([2]!obCall("", AT99, "get",$AQ$10))</f>
        <v>1.027644415716771</v>
      </c>
      <c r="AV99" s="18"/>
      <c r="AW99" s="89" t="str">
        <f>[2]!obCall("intensityLando"&amp;AE99, $W$53, "getIntensity", [2]!obMake("", "int", AE99))</f>
        <v>intensityLando84 
[29590]</v>
      </c>
      <c r="AX99" s="89">
        <f>[2]!obGet([2]!obCall("", AW99, "get",$AQ$10))</f>
        <v>0</v>
      </c>
      <c r="AY99" s="52"/>
      <c r="AZ99" s="89" t="str">
        <f>[2]!obCall("expOfIntegratedIntensityLando"&amp;AE99, $W$53, "getExpOfIntegratedIntensity", [2]!obMake("", "int", AE99))</f>
        <v>expOfIntegratedIntensityLando84 
[29932]</v>
      </c>
      <c r="BA99" s="89">
        <f>[2]!obGet([2]!obCall("", AZ99, "get",$AQ$10))</f>
        <v>1.0004162690682212</v>
      </c>
      <c r="BB99" s="19"/>
    </row>
    <row r="100" spans="1:54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7"/>
      <c r="L100" s="55">
        <v>0.05</v>
      </c>
      <c r="M100" s="56">
        <v>0.03</v>
      </c>
      <c r="N100" s="52"/>
      <c r="O100" s="18"/>
      <c r="P100" s="18"/>
      <c r="Q100" s="19"/>
      <c r="U100" s="28"/>
      <c r="V100" s="13"/>
      <c r="W100" s="13"/>
      <c r="X100" s="13"/>
      <c r="Y100" s="13"/>
      <c r="AD100" s="17"/>
      <c r="AE100" s="89">
        <v>85</v>
      </c>
      <c r="AF100" s="89">
        <f>[2]!obGet([2]!obCall("",$AE$10, "getTime",[2]!obMake("", "int", AE100)))</f>
        <v>8.5</v>
      </c>
      <c r="AG100" s="52"/>
      <c r="AH100" s="89" t="str">
        <f>[2]!obCall("underlyingModelFromNPVAndDefault"&amp;AE100, $AH$10, "getUnderlying",  [2]!obMake("", "int", AE100), [2]!obMake("","int", 0))</f>
        <v>underlyingModelFromNPVAndDefault85 
[20640]</v>
      </c>
      <c r="AI100" s="89">
        <f>[2]!obGet([2]!obCall("",AH100,"get", $AQ$10))</f>
        <v>-0.11339623336312681</v>
      </c>
      <c r="AJ100" s="52"/>
      <c r="AK100" s="89" t="str">
        <f>[2]!obCall("zcbondFairPrice"&amp;AE100, $AK$10, "getZeroCouponBond", [2]!obMake("", "double",AF100), [2]!obMake("", "double", $AF$115))</f>
        <v>zcbondFairPrice85 
[22382]</v>
      </c>
      <c r="AL100" s="89">
        <f>[2]!obGet([2]!obCall("", AK100, "get",$AQ$10))</f>
        <v>1.1042382146223078</v>
      </c>
      <c r="AM100" s="52"/>
      <c r="AN100" s="89" t="str">
        <f>[2]!obCall("couponBondPrice"&amp;AE100,  $AH$10,"getFairValue", [2]!obMake("","int",AE100) )</f>
        <v>couponBondPrice85 
[21399]</v>
      </c>
      <c r="AO100" s="89">
        <f>[2]!obGet([2]!obCall("",  AN100,"get", $AQ$10))</f>
        <v>1.3182506024587235</v>
      </c>
      <c r="AP100" s="52"/>
      <c r="AQ100" s="89" t="str">
        <f>[2]!obCall("intensityCorrelation"&amp;AE100, $T$54, "getIntensity", [2]!obMake("", "int", AE100))</f>
        <v>intensityCorrelation85 
[20132]</v>
      </c>
      <c r="AR100" s="89">
        <f>[2]!obGet([2]!obCall("", AQ100, "get",$AQ$10))</f>
        <v>2.4655465070917682E-3</v>
      </c>
      <c r="AS100" s="52"/>
      <c r="AT100" s="89" t="str">
        <f>[2]!obCall("expOfIntegratedIntensityCorrelation"&amp;AE100, $T$54, "getExpOfIntegratedIntensity", [2]!obMake("", "int", AE100))</f>
        <v>expOfIntegratedIntensityCorrelation85 
[20510]</v>
      </c>
      <c r="AU100" s="89">
        <f>[2]!obGet([2]!obCall("", AT100, "get",$AQ$10))</f>
        <v>1.0279071895273366</v>
      </c>
      <c r="AV100" s="18"/>
      <c r="AW100" s="89" t="str">
        <f>[2]!obCall("intensityLando"&amp;AE100, $W$53, "getIntensity", [2]!obMake("", "int", AE100))</f>
        <v>intensityLando85 
[29736]</v>
      </c>
      <c r="AX100" s="89">
        <f>[2]!obGet([2]!obCall("", AW100, "get",$AQ$10))</f>
        <v>0</v>
      </c>
      <c r="AY100" s="52"/>
      <c r="AZ100" s="89" t="str">
        <f>[2]!obCall("expOfIntegratedIntensityLando"&amp;AE100, $W$53, "getExpOfIntegratedIntensity", [2]!obMake("", "int", AE100))</f>
        <v>expOfIntegratedIntensityLando85 
[29716]</v>
      </c>
      <c r="BA100" s="89">
        <f>[2]!obGet([2]!obCall("", AZ100, "get",$AQ$10))</f>
        <v>1.0004162690682212</v>
      </c>
      <c r="BB100" s="19"/>
    </row>
    <row r="101" spans="1:54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7"/>
      <c r="L101" s="55">
        <v>0.05</v>
      </c>
      <c r="M101" s="56">
        <v>0.03</v>
      </c>
      <c r="N101" s="52"/>
      <c r="O101" s="18"/>
      <c r="P101" s="18"/>
      <c r="Q101" s="19"/>
      <c r="U101" s="13"/>
      <c r="V101" s="13"/>
      <c r="W101" s="13"/>
      <c r="X101" s="13"/>
      <c r="Y101" s="13"/>
      <c r="AD101" s="17"/>
      <c r="AE101" s="89">
        <v>86</v>
      </c>
      <c r="AF101" s="89">
        <f>[2]!obGet([2]!obCall("",$AE$10, "getTime",[2]!obMake("", "int", AE101)))</f>
        <v>8.6</v>
      </c>
      <c r="AG101" s="52"/>
      <c r="AH101" s="89" t="str">
        <f>[2]!obCall("underlyingModelFromNPVAndDefault"&amp;AE101, $AH$10, "getUnderlying",  [2]!obMake("", "int", AE101), [2]!obMake("","int", 0))</f>
        <v>underlyingModelFromNPVAndDefault86 
[21799]</v>
      </c>
      <c r="AI101" s="89">
        <f>[2]!obGet([2]!obCall("",AH101,"get", $AQ$10))</f>
        <v>-0.12469123723197383</v>
      </c>
      <c r="AJ101" s="52"/>
      <c r="AK101" s="89" t="str">
        <f>[2]!obCall("zcbondFairPrice"&amp;AE101, $AK$10, "getZeroCouponBond", [2]!obMake("", "double",AF101), [2]!obMake("", "double", $AF$115))</f>
        <v>zcbondFairPrice86 
[22129]</v>
      </c>
      <c r="AL101" s="89">
        <f>[2]!obGet([2]!obCall("", AK101, "get",$AQ$10))</f>
        <v>1.1139025109606329</v>
      </c>
      <c r="AM101" s="52"/>
      <c r="AN101" s="89" t="str">
        <f>[2]!obCall("couponBondPrice"&amp;AE101,  $AH$10,"getFairValue", [2]!obMake("","int",AE101) )</f>
        <v>couponBondPrice86 
[20413]</v>
      </c>
      <c r="AO101" s="89">
        <f>[2]!obGet([2]!obCall("",  AN101,"get", $AQ$10))</f>
        <v>1.3286178436435558</v>
      </c>
      <c r="AP101" s="52"/>
      <c r="AQ101" s="89" t="str">
        <f>[2]!obCall("intensityCorrelation"&amp;AE101, $T$54, "getIntensity", [2]!obMake("", "int", AE101))</f>
        <v>intensityCorrelation86 
[21249]</v>
      </c>
      <c r="AR101" s="89">
        <f>[2]!obGet([2]!obCall("", AQ101, "get",$AQ$10))</f>
        <v>2.244966259104697E-3</v>
      </c>
      <c r="AS101" s="52"/>
      <c r="AT101" s="89" t="str">
        <f>[2]!obCall("expOfIntegratedIntensityCorrelation"&amp;AE101, $T$54, "getExpOfIntegratedIntensity", [2]!obMake("", "int", AE101))</f>
        <v>expOfIntegratedIntensityCorrelation86 
[20119]</v>
      </c>
      <c r="AU101" s="89">
        <f>[2]!obGet([2]!obCall("", AT101, "get",$AQ$10))</f>
        <v>1.0281493165367133</v>
      </c>
      <c r="AV101" s="18"/>
      <c r="AW101" s="89" t="str">
        <f>[2]!obCall("intensityLando"&amp;AE101, $W$53, "getIntensity", [2]!obMake("", "int", AE101))</f>
        <v>intensityLando86 
[29738]</v>
      </c>
      <c r="AX101" s="89">
        <f>[2]!obGet([2]!obCall("", AW101, "get",$AQ$10))</f>
        <v>0</v>
      </c>
      <c r="AY101" s="52"/>
      <c r="AZ101" s="89" t="str">
        <f>[2]!obCall("expOfIntegratedIntensityLando"&amp;AE101, $W$53, "getExpOfIntegratedIntensity", [2]!obMake("", "int", AE101))</f>
        <v>expOfIntegratedIntensityLando86 
[29656]</v>
      </c>
      <c r="BA101" s="89">
        <f>[2]!obGet([2]!obCall("", AZ101, "get",$AQ$10))</f>
        <v>1.0004162690682212</v>
      </c>
      <c r="BB101" s="19"/>
    </row>
    <row r="102" spans="1:54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7"/>
      <c r="L102" s="55">
        <v>0.05</v>
      </c>
      <c r="M102" s="56">
        <v>0.03</v>
      </c>
      <c r="N102" s="52"/>
      <c r="O102" s="18"/>
      <c r="P102" s="18"/>
      <c r="Q102" s="19"/>
      <c r="U102" s="13"/>
      <c r="V102" s="13"/>
      <c r="W102" s="13"/>
      <c r="X102" s="13"/>
      <c r="Y102" s="13"/>
      <c r="AD102" s="17"/>
      <c r="AE102" s="89">
        <v>87</v>
      </c>
      <c r="AF102" s="89">
        <f>[2]!obGet([2]!obCall("",$AE$10, "getTime",[2]!obMake("", "int", AE102)))</f>
        <v>8.6999999999999993</v>
      </c>
      <c r="AG102" s="52"/>
      <c r="AH102" s="89" t="str">
        <f>[2]!obCall("underlyingModelFromNPVAndDefault"&amp;AE102, $AH$10, "getUnderlying",  [2]!obMake("", "int", AE102), [2]!obMake("","int", 0))</f>
        <v>underlyingModelFromNPVAndDefault87 
[20421]</v>
      </c>
      <c r="AI102" s="89">
        <f>[2]!obGet([2]!obCall("",AH102,"get", $AQ$10))</f>
        <v>-0.1297089233029137</v>
      </c>
      <c r="AJ102" s="52"/>
      <c r="AK102" s="89" t="str">
        <f>[2]!obCall("zcbondFairPrice"&amp;AE102, $AK$10, "getZeroCouponBond", [2]!obMake("", "double",AF102), [2]!obMake("", "double", $AF$115))</f>
        <v>zcbondFairPrice87 
[22370]</v>
      </c>
      <c r="AL102" s="89">
        <f>[2]!obGet([2]!obCall("", AK102, "get",$AQ$10))</f>
        <v>1.112452295929758</v>
      </c>
      <c r="AM102" s="52"/>
      <c r="AN102" s="89" t="str">
        <f>[2]!obCall("couponBondPrice"&amp;AE102,  $AH$10,"getFairValue", [2]!obMake("","int",AE102) )</f>
        <v>couponBondPrice87 
[20601]</v>
      </c>
      <c r="AO102" s="89">
        <f>[2]!obGet([2]!obCall("",  AN102,"get", $AQ$10))</f>
        <v>1.3263377211300145</v>
      </c>
      <c r="AP102" s="52"/>
      <c r="AQ102" s="89" t="str">
        <f>[2]!obCall("intensityCorrelation"&amp;AE102, $T$54, "getIntensity", [2]!obMake("", "int", AE102))</f>
        <v>intensityCorrelation87 
[20357]</v>
      </c>
      <c r="AR102" s="89">
        <f>[2]!obGet([2]!obCall("", AQ102, "get",$AQ$10))</f>
        <v>2.1985649495264337E-3</v>
      </c>
      <c r="AS102" s="52"/>
      <c r="AT102" s="89" t="str">
        <f>[2]!obCall("expOfIntegratedIntensityCorrelation"&amp;AE102, $T$54, "getExpOfIntegratedIntensity", [2]!obMake("", "int", AE102))</f>
        <v>expOfIntegratedIntensityCorrelation87 
[20373]</v>
      </c>
      <c r="AU102" s="89">
        <f>[2]!obGet([2]!obCall("", AT102, "get",$AQ$10))</f>
        <v>1.0283777725933223</v>
      </c>
      <c r="AV102" s="18"/>
      <c r="AW102" s="89" t="str">
        <f>[2]!obCall("intensityLando"&amp;AE102, $W$53, "getIntensity", [2]!obMake("", "int", AE102))</f>
        <v>intensityLando87 
[29786]</v>
      </c>
      <c r="AX102" s="89">
        <f>[2]!obGet([2]!obCall("", AW102, "get",$AQ$10))</f>
        <v>0</v>
      </c>
      <c r="AY102" s="52"/>
      <c r="AZ102" s="89" t="str">
        <f>[2]!obCall("expOfIntegratedIntensityLando"&amp;AE102, $W$53, "getExpOfIntegratedIntensity", [2]!obMake("", "int", AE102))</f>
        <v>expOfIntegratedIntensityLando87 
[29712]</v>
      </c>
      <c r="BA102" s="89">
        <f>[2]!obGet([2]!obCall("", AZ102, "get",$AQ$10))</f>
        <v>1.0004162690682212</v>
      </c>
      <c r="BB102" s="19"/>
    </row>
    <row r="103" spans="1:54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7"/>
      <c r="L103" s="55">
        <v>0.05</v>
      </c>
      <c r="M103" s="56">
        <v>0.03</v>
      </c>
      <c r="N103" s="52"/>
      <c r="O103" s="18"/>
      <c r="P103" s="18"/>
      <c r="Q103" s="19"/>
      <c r="U103" s="13"/>
      <c r="V103" s="13"/>
      <c r="W103" s="13"/>
      <c r="X103" s="13"/>
      <c r="Y103" s="13"/>
      <c r="AD103" s="17"/>
      <c r="AE103" s="89">
        <v>88</v>
      </c>
      <c r="AF103" s="89">
        <f>[2]!obGet([2]!obCall("",$AE$10, "getTime",[2]!obMake("", "int", AE103)))</f>
        <v>8.7999999999999989</v>
      </c>
      <c r="AG103" s="52"/>
      <c r="AH103" s="89" t="str">
        <f>[2]!obCall("underlyingModelFromNPVAndDefault"&amp;AE103, $AH$10, "getUnderlying",  [2]!obMake("", "int", AE103), [2]!obMake("","int", 0))</f>
        <v>underlyingModelFromNPVAndDefault88 
[21785]</v>
      </c>
      <c r="AI103" s="89">
        <f>[2]!obGet([2]!obCall("",AH103,"get", $AQ$10))</f>
        <v>-0.12284989985518702</v>
      </c>
      <c r="AJ103" s="52"/>
      <c r="AK103" s="89" t="str">
        <f>[2]!obCall("zcbondFairPrice"&amp;AE103, $AK$10, "getZeroCouponBond", [2]!obMake("", "double",AF103), [2]!obMake("", "double", $AF$115))</f>
        <v>zcbondFairPrice88 
[22108]</v>
      </c>
      <c r="AL103" s="89">
        <f>[2]!obGet([2]!obCall("", AK103, "get",$AQ$10))</f>
        <v>1.0946975738313334</v>
      </c>
      <c r="AM103" s="52"/>
      <c r="AN103" s="89" t="str">
        <f>[2]!obCall("couponBondPrice"&amp;AE103,  $AH$10,"getFairValue", [2]!obMake("","int",AE103) )</f>
        <v>couponBondPrice88 
[21885]</v>
      </c>
      <c r="AO103" s="89">
        <f>[2]!obGet([2]!obCall("",  AN103,"get", $AQ$10))</f>
        <v>1.3057835605461947</v>
      </c>
      <c r="AP103" s="52"/>
      <c r="AQ103" s="89" t="str">
        <f>[2]!obCall("intensityCorrelation"&amp;AE103, $T$54, "getIntensity", [2]!obMake("", "int", AE103))</f>
        <v>intensityCorrelation88 
[20322]</v>
      </c>
      <c r="AR103" s="89">
        <f>[2]!obGet([2]!obCall("", AQ103, "get",$AQ$10))</f>
        <v>2.3110276350045791E-3</v>
      </c>
      <c r="AS103" s="52"/>
      <c r="AT103" s="89" t="str">
        <f>[2]!obCall("expOfIntegratedIntensityCorrelation"&amp;AE103, $T$54, "getExpOfIntegratedIntensity", [2]!obMake("", "int", AE103))</f>
        <v>expOfIntegratedIntensityCorrelation88 
[21084]</v>
      </c>
      <c r="AU103" s="89">
        <f>[2]!obGet([2]!obCall("", AT103, "get",$AQ$10))</f>
        <v>1.028609676976066</v>
      </c>
      <c r="AV103" s="18"/>
      <c r="AW103" s="89" t="str">
        <f>[2]!obCall("intensityLando"&amp;AE103, $W$53, "getIntensity", [2]!obMake("", "int", AE103))</f>
        <v>intensityLando88 
[29900]</v>
      </c>
      <c r="AX103" s="89">
        <f>[2]!obGet([2]!obCall("", AW103, "get",$AQ$10))</f>
        <v>0</v>
      </c>
      <c r="AY103" s="52"/>
      <c r="AZ103" s="89" t="str">
        <f>[2]!obCall("expOfIntegratedIntensityLando"&amp;AE103, $W$53, "getExpOfIntegratedIntensity", [2]!obMake("", "int", AE103))</f>
        <v>expOfIntegratedIntensityLando88 
[29766]</v>
      </c>
      <c r="BA103" s="89">
        <f>[2]!obGet([2]!obCall("", AZ103, "get",$AQ$10))</f>
        <v>1.0004162690682212</v>
      </c>
      <c r="BB103" s="19"/>
    </row>
    <row r="104" spans="1:54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7"/>
      <c r="L104" s="55">
        <v>0.05</v>
      </c>
      <c r="M104" s="56">
        <v>0.03</v>
      </c>
      <c r="N104" s="52"/>
      <c r="O104" s="18"/>
      <c r="P104" s="18"/>
      <c r="Q104" s="19"/>
      <c r="U104" s="13"/>
      <c r="V104" s="13"/>
      <c r="W104" s="13"/>
      <c r="X104" s="13"/>
      <c r="Y104" s="13"/>
      <c r="AD104" s="17"/>
      <c r="AE104" s="89">
        <v>89</v>
      </c>
      <c r="AF104" s="89">
        <f>[2]!obGet([2]!obCall("",$AE$10, "getTime",[2]!obMake("", "int", AE104)))</f>
        <v>8.9</v>
      </c>
      <c r="AG104" s="52"/>
      <c r="AH104" s="89" t="str">
        <f>[2]!obCall("underlyingModelFromNPVAndDefault"&amp;AE104, $AH$10, "getUnderlying",  [2]!obMake("", "int", AE104), [2]!obMake("","int", 0))</f>
        <v>underlyingModelFromNPVAndDefault89 
[21389]</v>
      </c>
      <c r="AI104" s="89">
        <f>[2]!obGet([2]!obCall("",AH104,"get", $AQ$10))</f>
        <v>-0.11439736964491054</v>
      </c>
      <c r="AJ104" s="52"/>
      <c r="AK104" s="89" t="str">
        <f>[2]!obCall("zcbondFairPrice"&amp;AE104, $AK$10, "getZeroCouponBond", [2]!obMake("", "double",AF104), [2]!obMake("", "double", $AF$115))</f>
        <v>zcbondFairPrice89 
[22157]</v>
      </c>
      <c r="AL104" s="89">
        <f>[2]!obGet([2]!obCall("", AK104, "get",$AQ$10))</f>
        <v>1.0767696944922351</v>
      </c>
      <c r="AM104" s="52"/>
      <c r="AN104" s="89" t="str">
        <f>[2]!obCall("couponBondPrice"&amp;AE104,  $AH$10,"getFairValue", [2]!obMake("","int",AE104) )</f>
        <v>couponBondPrice89 
[21353]</v>
      </c>
      <c r="AO104" s="89">
        <f>[2]!obGet([2]!obCall("",  AN104,"get", $AQ$10))</f>
        <v>1.2851677080083035</v>
      </c>
      <c r="AP104" s="52"/>
      <c r="AQ104" s="89" t="str">
        <f>[2]!obCall("intensityCorrelation"&amp;AE104, $T$54, "getIntensity", [2]!obMake("", "int", AE104))</f>
        <v>intensityCorrelation89 
[20551]</v>
      </c>
      <c r="AR104" s="89">
        <f>[2]!obGet([2]!obCall("", AQ104, "get",$AQ$10))</f>
        <v>2.3493807787598195E-3</v>
      </c>
      <c r="AS104" s="52"/>
      <c r="AT104" s="89" t="str">
        <f>[2]!obCall("expOfIntegratedIntensityCorrelation"&amp;AE104, $T$54, "getExpOfIntegratedIntensity", [2]!obMake("", "int", AE104))</f>
        <v>expOfIntegratedIntensityCorrelation89 
[21147]</v>
      </c>
      <c r="AU104" s="89">
        <f>[2]!obGet([2]!obCall("", AT104, "get",$AQ$10))</f>
        <v>1.0288493919638779</v>
      </c>
      <c r="AV104" s="18"/>
      <c r="AW104" s="89" t="str">
        <f>[2]!obCall("intensityLando"&amp;AE104, $W$53, "getIntensity", [2]!obMake("", "int", AE104))</f>
        <v>intensityLando89 
[29788]</v>
      </c>
      <c r="AX104" s="89">
        <f>[2]!obGet([2]!obCall("", AW104, "get",$AQ$10))</f>
        <v>0</v>
      </c>
      <c r="AY104" s="52"/>
      <c r="AZ104" s="89" t="str">
        <f>[2]!obCall("expOfIntegratedIntensityLando"&amp;AE104, $W$53, "getExpOfIntegratedIntensity", [2]!obMake("", "int", AE104))</f>
        <v>expOfIntegratedIntensityLando89 
[29764]</v>
      </c>
      <c r="BA104" s="89">
        <f>[2]!obGet([2]!obCall("", AZ104, "get",$AQ$10))</f>
        <v>1.0004162690682212</v>
      </c>
      <c r="BB104" s="19"/>
    </row>
    <row r="105" spans="1:54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7"/>
      <c r="L105" s="55">
        <v>0.05</v>
      </c>
      <c r="M105" s="56">
        <v>0.03</v>
      </c>
      <c r="N105" s="52"/>
      <c r="O105" s="18"/>
      <c r="P105" s="18"/>
      <c r="Q105" s="19"/>
      <c r="U105" s="13"/>
      <c r="V105" s="13"/>
      <c r="W105" s="13"/>
      <c r="X105" s="13"/>
      <c r="Y105" s="13"/>
      <c r="AD105" s="17"/>
      <c r="AE105" s="89">
        <v>90</v>
      </c>
      <c r="AF105" s="89">
        <f>[2]!obGet([2]!obCall("",$AE$10, "getTime",[2]!obMake("", "int", AE105)))</f>
        <v>9</v>
      </c>
      <c r="AG105" s="52"/>
      <c r="AH105" s="89" t="str">
        <f>[2]!obCall("underlyingModelFromNPVAndDefault"&amp;AE105, $AH$10, "getUnderlying",  [2]!obMake("", "int", AE105), [2]!obMake("","int", 0))</f>
        <v>underlyingModelFromNPVAndDefault90 
[21305]</v>
      </c>
      <c r="AI105" s="89">
        <f>[2]!obGet([2]!obCall("",AH105,"get", $AQ$10))</f>
        <v>-0.10626681029571383</v>
      </c>
      <c r="AJ105" s="52"/>
      <c r="AK105" s="89" t="str">
        <f>[2]!obCall("zcbondFairPrice"&amp;AE105, $AK$10, "getZeroCouponBond", [2]!obMake("", "double",AF105), [2]!obMake("", "double", $AF$115))</f>
        <v>zcbondFairPrice90 
[22390]</v>
      </c>
      <c r="AL105" s="89">
        <f>[2]!obGet([2]!obCall("", AK105, "get",$AQ$10))</f>
        <v>1.0611570679055848</v>
      </c>
      <c r="AM105" s="52"/>
      <c r="AN105" s="89" t="str">
        <f>[2]!obCall("couponBondPrice"&amp;AE105,  $AH$10,"getFairValue", [2]!obMake("","int",AE105) )</f>
        <v>couponBondPrice90 
[20613]</v>
      </c>
      <c r="AO105" s="89">
        <f>[2]!obGet([2]!obCall("",  AN105,"get", $AQ$10))</f>
        <v>1.2672727746961434</v>
      </c>
      <c r="AP105" s="52"/>
      <c r="AQ105" s="89" t="str">
        <f>[2]!obCall("intensityCorrelation"&amp;AE105, $T$54, "getIntensity", [2]!obMake("", "int", AE105))</f>
        <v>intensityCorrelation90 
[21144]</v>
      </c>
      <c r="AR105" s="89">
        <f>[2]!obGet([2]!obCall("", AQ105, "get",$AQ$10))</f>
        <v>2.4955884466716484E-3</v>
      </c>
      <c r="AS105" s="52"/>
      <c r="AT105" s="89" t="str">
        <f>[2]!obCall("expOfIntegratedIntensityCorrelation"&amp;AE105, $T$54, "getExpOfIntegratedIntensity", [2]!obMake("", "int", AE105))</f>
        <v>expOfIntegratedIntensityCorrelation90 
[21167]</v>
      </c>
      <c r="AU105" s="89">
        <f>[2]!obGet([2]!obCall("", AT105, "get",$AQ$10))</f>
        <v>1.0290986593370612</v>
      </c>
      <c r="AV105" s="18"/>
      <c r="AW105" s="89" t="str">
        <f>[2]!obCall("intensityLando"&amp;AE105, $W$53, "getIntensity", [2]!obMake("", "int", AE105))</f>
        <v>intensityLando90 
[29748]</v>
      </c>
      <c r="AX105" s="89">
        <f>[2]!obGet([2]!obCall("", AW105, "get",$AQ$10))</f>
        <v>0</v>
      </c>
      <c r="AY105" s="52"/>
      <c r="AZ105" s="89" t="str">
        <f>[2]!obCall("expOfIntegratedIntensityLando"&amp;AE105, $W$53, "getExpOfIntegratedIntensity", [2]!obMake("", "int", AE105))</f>
        <v>expOfIntegratedIntensityLando90 
[29690]</v>
      </c>
      <c r="BA105" s="89">
        <f>[2]!obGet([2]!obCall("", AZ105, "get",$AQ$10))</f>
        <v>1.0004162690682212</v>
      </c>
      <c r="BB105" s="19"/>
    </row>
    <row r="106" spans="1:54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7"/>
      <c r="L106" s="55">
        <v>0.05</v>
      </c>
      <c r="M106" s="56">
        <v>0.03</v>
      </c>
      <c r="N106" s="52"/>
      <c r="O106" s="18"/>
      <c r="P106" s="18"/>
      <c r="Q106" s="19"/>
      <c r="U106" s="13"/>
      <c r="V106" s="13"/>
      <c r="W106" s="13"/>
      <c r="X106" s="13"/>
      <c r="Y106" s="13"/>
      <c r="AD106" s="17"/>
      <c r="AE106" s="89">
        <v>91</v>
      </c>
      <c r="AF106" s="89">
        <f>[2]!obGet([2]!obCall("",$AE$10, "getTime",[2]!obMake("", "int", AE106)))</f>
        <v>9.1</v>
      </c>
      <c r="AG106" s="52"/>
      <c r="AH106" s="89" t="str">
        <f>[2]!obCall("underlyingModelFromNPVAndDefault"&amp;AE106, $AH$10, "getUnderlying",  [2]!obMake("", "int", AE106), [2]!obMake("","int", 0))</f>
        <v>underlyingModelFromNPVAndDefault91 
[21608]</v>
      </c>
      <c r="AI106" s="89">
        <f>[2]!obGet([2]!obCall("",AH106,"get", $AQ$10))</f>
        <v>-0.10304597030709475</v>
      </c>
      <c r="AJ106" s="52"/>
      <c r="AK106" s="89" t="str">
        <f>[2]!obCall("zcbondFairPrice"&amp;AE106, $AK$10, "getZeroCouponBond", [2]!obMake("", "double",AF106), [2]!obMake("", "double", $AF$115))</f>
        <v>zcbondFairPrice91 
[22112]</v>
      </c>
      <c r="AL106" s="89">
        <f>[2]!obGet([2]!obCall("", AK106, "get",$AQ$10))</f>
        <v>1.0519244458006636</v>
      </c>
      <c r="AM106" s="52"/>
      <c r="AN106" s="89" t="str">
        <f>[2]!obCall("couponBondPrice"&amp;AE106,  $AH$10,"getFairValue", [2]!obMake("","int",AE106) )</f>
        <v>couponBondPrice91 
[21882]</v>
      </c>
      <c r="AO106" s="89">
        <f>[2]!obGet([2]!obCall("",  AN106,"get", $AQ$10))</f>
        <v>1.1571168903807298</v>
      </c>
      <c r="AP106" s="52"/>
      <c r="AQ106" s="89" t="str">
        <f>[2]!obCall("intensityCorrelation"&amp;AE106, $T$54, "getIntensity", [2]!obMake("", "int", AE106))</f>
        <v>intensityCorrelation91 
[21170]</v>
      </c>
      <c r="AR106" s="89">
        <f>[2]!obGet([2]!obCall("", AQ106, "get",$AQ$10))</f>
        <v>2.3997030707297402E-3</v>
      </c>
      <c r="AS106" s="52"/>
      <c r="AT106" s="89" t="str">
        <f>[2]!obCall("expOfIntegratedIntensityCorrelation"&amp;AE106, $T$54, "getExpOfIntegratedIntensity", [2]!obMake("", "int", AE106))</f>
        <v>expOfIntegratedIntensityCorrelation91 
[20136]</v>
      </c>
      <c r="AU106" s="89">
        <f>[2]!obGet([2]!obCall("", AT106, "get",$AQ$10))</f>
        <v>1.0293505770629523</v>
      </c>
      <c r="AV106" s="18"/>
      <c r="AW106" s="89" t="str">
        <f>[2]!obCall("intensityLando"&amp;AE106, $W$53, "getIntensity", [2]!obMake("", "int", AE106))</f>
        <v>intensityLando91 
[29658]</v>
      </c>
      <c r="AX106" s="89">
        <f>[2]!obGet([2]!obCall("", AW106, "get",$AQ$10))</f>
        <v>0</v>
      </c>
      <c r="AY106" s="52"/>
      <c r="AZ106" s="89" t="str">
        <f>[2]!obCall("expOfIntegratedIntensityLando"&amp;AE106, $W$53, "getExpOfIntegratedIntensity", [2]!obMake("", "int", AE106))</f>
        <v>expOfIntegratedIntensityLando91 
[29860]</v>
      </c>
      <c r="BA106" s="89">
        <f>[2]!obGet([2]!obCall("", AZ106, "get",$AQ$10))</f>
        <v>1.0004162690682212</v>
      </c>
      <c r="BB106" s="19"/>
    </row>
    <row r="107" spans="1:54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7"/>
      <c r="L107" s="55">
        <v>0.05</v>
      </c>
      <c r="M107" s="56">
        <v>0.03</v>
      </c>
      <c r="N107" s="52"/>
      <c r="O107" s="18"/>
      <c r="P107" s="18"/>
      <c r="Q107" s="19"/>
      <c r="U107" s="13"/>
      <c r="V107" s="13"/>
      <c r="W107" s="13"/>
      <c r="X107" s="13"/>
      <c r="Y107" s="13"/>
      <c r="AD107" s="17"/>
      <c r="AE107" s="89">
        <v>92</v>
      </c>
      <c r="AF107" s="89">
        <f>[2]!obGet([2]!obCall("",$AE$10, "getTime",[2]!obMake("", "int", AE107)))</f>
        <v>9.1999999999999993</v>
      </c>
      <c r="AG107" s="52"/>
      <c r="AH107" s="89" t="str">
        <f>[2]!obCall("underlyingModelFromNPVAndDefault"&amp;AE107, $AH$10, "getUnderlying",  [2]!obMake("", "int", AE107), [2]!obMake("","int", 0))</f>
        <v>underlyingModelFromNPVAndDefault92 
[20581]</v>
      </c>
      <c r="AI107" s="89">
        <f>[2]!obGet([2]!obCall("",AH107,"get", $AQ$10))</f>
        <v>-9.8589307642819743E-2</v>
      </c>
      <c r="AJ107" s="52"/>
      <c r="AK107" s="89" t="str">
        <f>[2]!obCall("zcbondFairPrice"&amp;AE107, $AK$10, "getZeroCouponBond", [2]!obMake("", "double",AF107), [2]!obMake("", "double", $AF$115))</f>
        <v>zcbondFairPrice92 
[22258]</v>
      </c>
      <c r="AL107" s="89">
        <f>[2]!obGet([2]!obCall("", AK107, "get",$AQ$10))</f>
        <v>1.0424001553919453</v>
      </c>
      <c r="AM107" s="52"/>
      <c r="AN107" s="89" t="str">
        <f>[2]!obCall("couponBondPrice"&amp;AE107,  $AH$10,"getFairValue", [2]!obMake("","int",AE107) )</f>
        <v>couponBondPrice92 
[21734]</v>
      </c>
      <c r="AO107" s="89">
        <f>[2]!obGet([2]!obCall("",  AN107,"get", $AQ$10))</f>
        <v>1.1466401709311398</v>
      </c>
      <c r="AP107" s="52"/>
      <c r="AQ107" s="89" t="str">
        <f>[2]!obCall("intensityCorrelation"&amp;AE107, $T$54, "getIntensity", [2]!obMake("", "int", AE107))</f>
        <v>intensityCorrelation92 
[21220]</v>
      </c>
      <c r="AR107" s="89">
        <f>[2]!obGet([2]!obCall("", AQ107, "get",$AQ$10))</f>
        <v>2.748260383650811E-3</v>
      </c>
      <c r="AS107" s="52"/>
      <c r="AT107" s="89" t="str">
        <f>[2]!obCall("expOfIntegratedIntensityCorrelation"&amp;AE107, $T$54, "getExpOfIntegratedIntensity", [2]!obMake("", "int", AE107))</f>
        <v>expOfIntegratedIntensityCorrelation92 
[21206]</v>
      </c>
      <c r="AU107" s="89">
        <f>[2]!obGet([2]!obCall("", AT107, "get",$AQ$10))</f>
        <v>1.0296155641227052</v>
      </c>
      <c r="AV107" s="18"/>
      <c r="AW107" s="89" t="str">
        <f>[2]!obCall("intensityLando"&amp;AE107, $W$53, "getIntensity", [2]!obMake("", "int", AE107))</f>
        <v>intensityLando92 
[29874]</v>
      </c>
      <c r="AX107" s="89">
        <f>[2]!obGet([2]!obCall("", AW107, "get",$AQ$10))</f>
        <v>0</v>
      </c>
      <c r="AY107" s="52"/>
      <c r="AZ107" s="89" t="str">
        <f>[2]!obCall("expOfIntegratedIntensityLando"&amp;AE107, $W$53, "getExpOfIntegratedIntensity", [2]!obMake("", "int", AE107))</f>
        <v>expOfIntegratedIntensityLando92 
[29772]</v>
      </c>
      <c r="BA107" s="89">
        <f>[2]!obGet([2]!obCall("", AZ107, "get",$AQ$10))</f>
        <v>1.0004162690682212</v>
      </c>
      <c r="BB107" s="19"/>
    </row>
    <row r="108" spans="1:54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7"/>
      <c r="L108" s="55">
        <v>0.05</v>
      </c>
      <c r="M108" s="56">
        <v>0.03</v>
      </c>
      <c r="N108" s="52"/>
      <c r="O108" s="18"/>
      <c r="P108" s="18"/>
      <c r="Q108" s="19"/>
      <c r="U108" s="13"/>
      <c r="V108" s="13"/>
      <c r="W108" s="13"/>
      <c r="X108" s="13"/>
      <c r="Y108" s="13"/>
      <c r="AD108" s="17"/>
      <c r="AE108" s="89">
        <v>93</v>
      </c>
      <c r="AF108" s="89">
        <f>[2]!obGet([2]!obCall("",$AE$10, "getTime",[2]!obMake("", "int", AE108)))</f>
        <v>9.2999999999999989</v>
      </c>
      <c r="AG108" s="52"/>
      <c r="AH108" s="89" t="str">
        <f>[2]!obCall("underlyingModelFromNPVAndDefault"&amp;AE108, $AH$10, "getUnderlying",  [2]!obMake("", "int", AE108), [2]!obMake("","int", 0))</f>
        <v>underlyingModelFromNPVAndDefault93 
[21430]</v>
      </c>
      <c r="AI108" s="89">
        <f>[2]!obGet([2]!obCall("",AH108,"get", $AQ$10))</f>
        <v>-0.11862900773202695</v>
      </c>
      <c r="AJ108" s="52"/>
      <c r="AK108" s="89" t="str">
        <f>[2]!obCall("zcbondFairPrice"&amp;AE108, $AK$10, "getZeroCouponBond", [2]!obMake("", "double",AF108), [2]!obMake("", "double", $AF$115))</f>
        <v>zcbondFairPrice93 
[21931]</v>
      </c>
      <c r="AL108" s="89">
        <f>[2]!obGet([2]!obCall("", AK108, "get",$AQ$10))</f>
        <v>1.0514135704661229</v>
      </c>
      <c r="AM108" s="52"/>
      <c r="AN108" s="89" t="str">
        <f>[2]!obCall("couponBondPrice"&amp;AE108,  $AH$10,"getFairValue", [2]!obMake("","int",AE108) )</f>
        <v>couponBondPrice93 
[21554]</v>
      </c>
      <c r="AO108" s="89">
        <f>[2]!obGet([2]!obCall("",  AN108,"get", $AQ$10))</f>
        <v>1.1565549275127351</v>
      </c>
      <c r="AP108" s="52"/>
      <c r="AQ108" s="89" t="str">
        <f>[2]!obCall("intensityCorrelation"&amp;AE108, $T$54, "getIntensity", [2]!obMake("", "int", AE108))</f>
        <v>intensityCorrelation93 
[20333]</v>
      </c>
      <c r="AR108" s="89">
        <f>[2]!obGet([2]!obCall("", AQ108, "get",$AQ$10))</f>
        <v>2.4325954974042763E-3</v>
      </c>
      <c r="AS108" s="52"/>
      <c r="AT108" s="89" t="str">
        <f>[2]!obCall("expOfIntegratedIntensityCorrelation"&amp;AE108, $T$54, "getExpOfIntegratedIntensity", [2]!obMake("", "int", AE108))</f>
        <v>expOfIntegratedIntensityCorrelation93 
[20679]</v>
      </c>
      <c r="AU108" s="89">
        <f>[2]!obGet([2]!obCall("", AT108, "get",$AQ$10))</f>
        <v>1.0298823131634525</v>
      </c>
      <c r="AV108" s="18"/>
      <c r="AW108" s="89" t="str">
        <f>[2]!obCall("intensityLando"&amp;AE108, $W$53, "getIntensity", [2]!obMake("", "int", AE108))</f>
        <v>intensityLando93 
[29750]</v>
      </c>
      <c r="AX108" s="89">
        <f>[2]!obGet([2]!obCall("", AW108, "get",$AQ$10))</f>
        <v>0</v>
      </c>
      <c r="AY108" s="52"/>
      <c r="AZ108" s="89" t="str">
        <f>[2]!obCall("expOfIntegratedIntensityLando"&amp;AE108, $W$53, "getExpOfIntegratedIntensity", [2]!obMake("", "int", AE108))</f>
        <v>expOfIntegratedIntensityLando93 
[29894]</v>
      </c>
      <c r="BA108" s="89">
        <f>[2]!obGet([2]!obCall("", AZ108, "get",$AQ$10))</f>
        <v>1.0004162690682212</v>
      </c>
      <c r="BB108" s="19"/>
    </row>
    <row r="109" spans="1:54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7"/>
      <c r="L109" s="55">
        <v>0.05</v>
      </c>
      <c r="M109" s="56">
        <v>0.03</v>
      </c>
      <c r="N109" s="52"/>
      <c r="O109" s="18"/>
      <c r="P109" s="18"/>
      <c r="Q109" s="19"/>
      <c r="U109" s="13"/>
      <c r="V109" s="13"/>
      <c r="W109" s="13"/>
      <c r="X109" s="13"/>
      <c r="Y109" s="13"/>
      <c r="AD109" s="17"/>
      <c r="AE109" s="89">
        <v>94</v>
      </c>
      <c r="AF109" s="89">
        <f>[2]!obGet([2]!obCall("",$AE$10, "getTime",[2]!obMake("", "int", AE109)))</f>
        <v>9.4</v>
      </c>
      <c r="AG109" s="52"/>
      <c r="AH109" s="89" t="str">
        <f>[2]!obCall("underlyingModelFromNPVAndDefault"&amp;AE109, $AH$10, "getUnderlying",  [2]!obMake("", "int", AE109), [2]!obMake("","int", 0))</f>
        <v>underlyingModelFromNPVAndDefault94 
[21328]</v>
      </c>
      <c r="AI109" s="89">
        <f>[2]!obGet([2]!obCall("",AH109,"get", $AQ$10))</f>
        <v>-0.12081502017071699</v>
      </c>
      <c r="AJ109" s="52"/>
      <c r="AK109" s="89" t="str">
        <f>[2]!obCall("zcbondFairPrice"&amp;AE109, $AK$10, "getZeroCouponBond", [2]!obMake("", "double",AF109), [2]!obMake("", "double", $AF$115))</f>
        <v>zcbondFairPrice94 
[22233]</v>
      </c>
      <c r="AL109" s="89">
        <f>[2]!obGet([2]!obCall("", AK109, "get",$AQ$10))</f>
        <v>1.0453054492595957</v>
      </c>
      <c r="AM109" s="52"/>
      <c r="AN109" s="89" t="str">
        <f>[2]!obCall("couponBondPrice"&amp;AE109,  $AH$10,"getFairValue", [2]!obMake("","int",AE109) )</f>
        <v>couponBondPrice94 
[21520]</v>
      </c>
      <c r="AO109" s="89">
        <f>[2]!obGet([2]!obCall("",  AN109,"get", $AQ$10))</f>
        <v>1.1498359941855552</v>
      </c>
      <c r="AP109" s="52"/>
      <c r="AQ109" s="89" t="str">
        <f>[2]!obCall("intensityCorrelation"&amp;AE109, $T$54, "getIntensity", [2]!obMake("", "int", AE109))</f>
        <v>intensityCorrelation94 
[21049]</v>
      </c>
      <c r="AR109" s="89">
        <f>[2]!obGet([2]!obCall("", AQ109, "get",$AQ$10))</f>
        <v>2.4312118982930658E-3</v>
      </c>
      <c r="AS109" s="52"/>
      <c r="AT109" s="89" t="str">
        <f>[2]!obCall("expOfIntegratedIntensityCorrelation"&amp;AE109, $T$54, "getExpOfIntegratedIntensity", [2]!obMake("", "int", AE109))</f>
        <v>expOfIntegratedIntensityCorrelation94 
[20384]</v>
      </c>
      <c r="AU109" s="89">
        <f>[2]!obGet([2]!obCall("", AT109, "get",$AQ$10))</f>
        <v>1.0301328010809156</v>
      </c>
      <c r="AV109" s="18"/>
      <c r="AW109" s="89" t="str">
        <f>[2]!obCall("intensityLando"&amp;AE109, $W$53, "getIntensity", [2]!obMake("", "int", AE109))</f>
        <v>intensityLando94 
[29886]</v>
      </c>
      <c r="AX109" s="89">
        <f>[2]!obGet([2]!obCall("", AW109, "get",$AQ$10))</f>
        <v>0</v>
      </c>
      <c r="AY109" s="52"/>
      <c r="AZ109" s="89" t="str">
        <f>[2]!obCall("expOfIntegratedIntensityLando"&amp;AE109, $W$53, "getExpOfIntegratedIntensity", [2]!obMake("", "int", AE109))</f>
        <v>expOfIntegratedIntensityLando94 
[29848]</v>
      </c>
      <c r="BA109" s="89">
        <f>[2]!obGet([2]!obCall("", AZ109, "get",$AQ$10))</f>
        <v>1.0004162690682212</v>
      </c>
      <c r="BB109" s="19"/>
    </row>
    <row r="110" spans="1:54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7"/>
      <c r="L110" s="55">
        <v>0.05</v>
      </c>
      <c r="M110" s="56">
        <v>0.03</v>
      </c>
      <c r="N110" s="52"/>
      <c r="O110" s="18"/>
      <c r="P110" s="18"/>
      <c r="Q110" s="19"/>
      <c r="U110" s="13"/>
      <c r="V110" s="13"/>
      <c r="W110" s="13"/>
      <c r="X110" s="13"/>
      <c r="Y110" s="13"/>
      <c r="AD110" s="17"/>
      <c r="AE110" s="89">
        <v>95</v>
      </c>
      <c r="AF110" s="89">
        <f>[2]!obGet([2]!obCall("",$AE$10, "getTime",[2]!obMake("", "int", AE110)))</f>
        <v>9.5</v>
      </c>
      <c r="AG110" s="52"/>
      <c r="AH110" s="89" t="str">
        <f>[2]!obCall("underlyingModelFromNPVAndDefault"&amp;AE110, $AH$10, "getUnderlying",  [2]!obMake("", "int", AE110), [2]!obMake("","int", 0))</f>
        <v>underlyingModelFromNPVAndDefault95 
[21748]</v>
      </c>
      <c r="AI110" s="89">
        <f>[2]!obGet([2]!obCall("",AH110,"get", $AQ$10))</f>
        <v>-0.13281638673365143</v>
      </c>
      <c r="AJ110" s="52"/>
      <c r="AK110" s="89" t="str">
        <f>[2]!obCall("zcbondFairPrice"&amp;AE110, $AK$10, "getZeroCouponBond", [2]!obMake("", "double",AF110), [2]!obMake("", "double", $AF$115))</f>
        <v>zcbondFairPrice95 
[22446]</v>
      </c>
      <c r="AL110" s="89">
        <f>[2]!obGet([2]!obCall("", AK110, "get",$AQ$10))</f>
        <v>1.0438236321589216</v>
      </c>
      <c r="AM110" s="52"/>
      <c r="AN110" s="89" t="str">
        <f>[2]!obCall("couponBondPrice"&amp;AE110,  $AH$10,"getFairValue", [2]!obMake("","int",AE110) )</f>
        <v>couponBondPrice95 
[21486]</v>
      </c>
      <c r="AO110" s="89">
        <f>[2]!obGet([2]!obCall("",  AN110,"get", $AQ$10))</f>
        <v>1.1482059953748138</v>
      </c>
      <c r="AP110" s="52"/>
      <c r="AQ110" s="89" t="str">
        <f>[2]!obCall("intensityCorrelation"&amp;AE110, $T$54, "getIntensity", [2]!obMake("", "int", AE110))</f>
        <v>intensityCorrelation95 
[20202]</v>
      </c>
      <c r="AR110" s="89">
        <f>[2]!obGet([2]!obCall("", AQ110, "get",$AQ$10))</f>
        <v>2.282762238102508E-3</v>
      </c>
      <c r="AS110" s="52"/>
      <c r="AT110" s="89" t="str">
        <f>[2]!obCall("expOfIntegratedIntensityCorrelation"&amp;AE110, $T$54, "getExpOfIntegratedIntensity", [2]!obMake("", "int", AE110))</f>
        <v>expOfIntegratedIntensityCorrelation95 
[20328]</v>
      </c>
      <c r="AU110" s="89">
        <f>[2]!obGet([2]!obCall("", AT110, "get",$AQ$10))</f>
        <v>1.0303756306661687</v>
      </c>
      <c r="AV110" s="18"/>
      <c r="AW110" s="89" t="str">
        <f>[2]!obCall("intensityLando"&amp;AE110, $W$53, "getIntensity", [2]!obMake("", "int", AE110))</f>
        <v>intensityLando95 
[29746]</v>
      </c>
      <c r="AX110" s="89">
        <f>[2]!obGet([2]!obCall("", AW110, "get",$AQ$10))</f>
        <v>0</v>
      </c>
      <c r="AY110" s="52"/>
      <c r="AZ110" s="89" t="str">
        <f>[2]!obCall("expOfIntegratedIntensityLando"&amp;AE110, $W$53, "getExpOfIntegratedIntensity", [2]!obMake("", "int", AE110))</f>
        <v>expOfIntegratedIntensityLando95 
[29856]</v>
      </c>
      <c r="BA110" s="89">
        <f>[2]!obGet([2]!obCall("", AZ110, "get",$AQ$10))</f>
        <v>1.0004162690682212</v>
      </c>
      <c r="BB110" s="19"/>
    </row>
    <row r="111" spans="1:54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7"/>
      <c r="L111" s="55">
        <v>0.05</v>
      </c>
      <c r="M111" s="56">
        <v>0.03</v>
      </c>
      <c r="N111" s="52"/>
      <c r="O111" s="18"/>
      <c r="P111" s="18"/>
      <c r="Q111" s="19"/>
      <c r="U111" s="13"/>
      <c r="V111" s="13"/>
      <c r="W111" s="13"/>
      <c r="X111" s="13"/>
      <c r="Y111" s="13"/>
      <c r="AD111" s="17"/>
      <c r="AE111" s="89">
        <v>96</v>
      </c>
      <c r="AF111" s="89">
        <f>[2]!obGet([2]!obCall("",$AE$10, "getTime",[2]!obMake("", "int", AE111)))</f>
        <v>9.6</v>
      </c>
      <c r="AG111" s="52"/>
      <c r="AH111" s="89" t="str">
        <f>[2]!obCall("underlyingModelFromNPVAndDefault"&amp;AE111, $AH$10, "getUnderlying",  [2]!obMake("", "int", AE111), [2]!obMake("","int", 0))</f>
        <v>underlyingModelFromNPVAndDefault96 
[21374]</v>
      </c>
      <c r="AI111" s="89">
        <f>[2]!obGet([2]!obCall("",AH111,"get", $AQ$10))</f>
        <v>-0.13170148853694486</v>
      </c>
      <c r="AJ111" s="52"/>
      <c r="AK111" s="89" t="str">
        <f>[2]!obCall("zcbondFairPrice"&amp;AE111, $AK$10, "getZeroCouponBond", [2]!obMake("", "double",AF111), [2]!obMake("", "double", $AF$115))</f>
        <v>zcbondFairPrice96 
[22019]</v>
      </c>
      <c r="AL111" s="89">
        <f>[2]!obGet([2]!obCall("", AK111, "get",$AQ$10))</f>
        <v>1.0345000384969298</v>
      </c>
      <c r="AM111" s="52"/>
      <c r="AN111" s="89" t="str">
        <f>[2]!obCall("couponBondPrice"&amp;AE111,  $AH$10,"getFairValue", [2]!obMake("","int",AE111) )</f>
        <v>couponBondPrice96 
[20410]</v>
      </c>
      <c r="AO111" s="89">
        <f>[2]!obGet([2]!obCall("",  AN111,"get", $AQ$10))</f>
        <v>1.1379500423466229</v>
      </c>
      <c r="AP111" s="52"/>
      <c r="AQ111" s="89" t="str">
        <f>[2]!obCall("intensityCorrelation"&amp;AE111, $T$54, "getIntensity", [2]!obMake("", "int", AE111))</f>
        <v>intensityCorrelation96 
[20199]</v>
      </c>
      <c r="AR111" s="89">
        <f>[2]!obGet([2]!obCall("", AQ111, "get",$AQ$10))</f>
        <v>2.4050234899517663E-3</v>
      </c>
      <c r="AS111" s="52"/>
      <c r="AT111" s="89" t="str">
        <f>[2]!obCall("expOfIntegratedIntensityCorrelation"&amp;AE111, $T$54, "getExpOfIntegratedIntensity", [2]!obMake("", "int", AE111))</f>
        <v>expOfIntegratedIntensityCorrelation96 
[21179]</v>
      </c>
      <c r="AU111" s="89">
        <f>[2]!obGet([2]!obCall("", AT111, "get",$AQ$10))</f>
        <v>1.0306171679807408</v>
      </c>
      <c r="AV111" s="18"/>
      <c r="AW111" s="89" t="str">
        <f>[2]!obCall("intensityLando"&amp;AE111, $W$53, "getIntensity", [2]!obMake("", "int", AE111))</f>
        <v>intensityLando96 
[29710]</v>
      </c>
      <c r="AX111" s="89">
        <f>[2]!obGet([2]!obCall("", AW111, "get",$AQ$10))</f>
        <v>0</v>
      </c>
      <c r="AY111" s="52"/>
      <c r="AZ111" s="89" t="str">
        <f>[2]!obCall("expOfIntegratedIntensityLando"&amp;AE111, $W$53, "getExpOfIntegratedIntensity", [2]!obMake("", "int", AE111))</f>
        <v>expOfIntegratedIntensityLando96 
[29830]</v>
      </c>
      <c r="BA111" s="89">
        <f>[2]!obGet([2]!obCall("", AZ111, "get",$AQ$10))</f>
        <v>1.0004162690682212</v>
      </c>
      <c r="BB111" s="19"/>
    </row>
    <row r="112" spans="1:54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7"/>
      <c r="L112" s="55">
        <v>0.05</v>
      </c>
      <c r="M112" s="56">
        <v>0.03</v>
      </c>
      <c r="N112" s="52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9">
        <v>97</v>
      </c>
      <c r="AF112" s="89">
        <f>[2]!obGet([2]!obCall("",$AE$10, "getTime",[2]!obMake("", "int", AE112)))</f>
        <v>9.6999999999999993</v>
      </c>
      <c r="AG112" s="52"/>
      <c r="AH112" s="89" t="str">
        <f>[2]!obCall("underlyingModelFromNPVAndDefault"&amp;AE112, $AH$10, "getUnderlying",  [2]!obMake("", "int", AE112), [2]!obMake("","int", 0))</f>
        <v>underlyingModelFromNPVAndDefault97 
[21343]</v>
      </c>
      <c r="AI112" s="89">
        <f>[2]!obGet([2]!obCall("",AH112,"get", $AQ$10))</f>
        <v>-0.13113822183705581</v>
      </c>
      <c r="AJ112" s="52"/>
      <c r="AK112" s="89" t="str">
        <f>[2]!obCall("zcbondFairPrice"&amp;AE112, $AK$10, "getZeroCouponBond", [2]!obMake("", "double",AF112), [2]!obMake("", "double", $AF$115))</f>
        <v>zcbondFairPrice97 
[22104]</v>
      </c>
      <c r="AL112" s="89">
        <f>[2]!obGet([2]!obCall("", AK112, "get",$AQ$10))</f>
        <v>1.0256296395530702</v>
      </c>
      <c r="AM112" s="52"/>
      <c r="AN112" s="89" t="str">
        <f>[2]!obCall("couponBondPrice"&amp;AE112,  $AH$10,"getFairValue", [2]!obMake("","int",AE112) )</f>
        <v>couponBondPrice97 
[21762]</v>
      </c>
      <c r="AO112" s="89">
        <f>[2]!obGet([2]!obCall("",  AN112,"get", $AQ$10))</f>
        <v>1.1281926035083771</v>
      </c>
      <c r="AP112" s="52"/>
      <c r="AQ112" s="89" t="str">
        <f>[2]!obCall("intensityCorrelation"&amp;AE112, $T$54, "getIntensity", [2]!obMake("", "int", AE112))</f>
        <v>intensityCorrelation97 
[20499]</v>
      </c>
      <c r="AR112" s="89">
        <f>[2]!obGet([2]!obCall("", AQ112, "get",$AQ$10))</f>
        <v>2.3188818214605615E-3</v>
      </c>
      <c r="AS112" s="52"/>
      <c r="AT112" s="89" t="str">
        <f>[2]!obCall("expOfIntegratedIntensityCorrelation"&amp;AE112, $T$54, "getExpOfIntegratedIntensity", [2]!obMake("", "int", AE112))</f>
        <v>expOfIntegratedIntensityCorrelation97 
[21089]</v>
      </c>
      <c r="AU112" s="89">
        <f>[2]!obGet([2]!obCall("", AT112, "get",$AQ$10))</f>
        <v>1.0308606236268374</v>
      </c>
      <c r="AV112" s="18"/>
      <c r="AW112" s="89" t="str">
        <f>[2]!obCall("intensityLando"&amp;AE112, $W$53, "getIntensity", [2]!obMake("", "int", AE112))</f>
        <v>intensityLando97 
[29836]</v>
      </c>
      <c r="AX112" s="89">
        <f>[2]!obGet([2]!obCall("", AW112, "get",$AQ$10))</f>
        <v>0</v>
      </c>
      <c r="AY112" s="52"/>
      <c r="AZ112" s="89" t="str">
        <f>[2]!obCall("expOfIntegratedIntensityLando"&amp;AE112, $W$53, "getExpOfIntegratedIntensity", [2]!obMake("", "int", AE112))</f>
        <v>expOfIntegratedIntensityLando97 
[29742]</v>
      </c>
      <c r="BA112" s="89">
        <f>[2]!obGet([2]!obCall("", AZ112, "get",$AQ$10))</f>
        <v>1.0004162690682212</v>
      </c>
      <c r="BB112" s="19"/>
    </row>
    <row r="113" spans="1:54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7"/>
      <c r="L113" s="55">
        <v>0.05</v>
      </c>
      <c r="M113" s="56">
        <v>0.03</v>
      </c>
      <c r="N113" s="52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9">
        <v>98</v>
      </c>
      <c r="AF113" s="89">
        <f>[2]!obGet([2]!obCall("",$AE$10, "getTime",[2]!obMake("", "int", AE113)))</f>
        <v>9.7999999999999989</v>
      </c>
      <c r="AG113" s="52"/>
      <c r="AH113" s="89" t="str">
        <f>[2]!obCall("underlyingModelFromNPVAndDefault"&amp;AE113, $AH$10, "getUnderlying",  [2]!obMake("", "int", AE113), [2]!obMake("","int", 0))</f>
        <v>underlyingModelFromNPVAndDefault98 
[21759]</v>
      </c>
      <c r="AI113" s="89">
        <f>[2]!obGet([2]!obCall("",AH113,"get", $AQ$10))</f>
        <v>-0.12355182624841395</v>
      </c>
      <c r="AJ113" s="52"/>
      <c r="AK113" s="89" t="str">
        <f>[2]!obCall("zcbondFairPrice"&amp;AE113, $AK$10, "getZeroCouponBond", [2]!obMake("", "double",AF113), [2]!obMake("", "double", $AF$115))</f>
        <v>zcbondFairPrice98 
[22290]</v>
      </c>
      <c r="AL113" s="89">
        <f>[2]!obGet([2]!obCall("", AK113, "get",$AQ$10))</f>
        <v>1.0155046367624707</v>
      </c>
      <c r="AM113" s="52"/>
      <c r="AN113" s="89" t="str">
        <f>[2]!obCall("couponBondPrice"&amp;AE113,  $AH$10,"getFairValue", [2]!obMake("","int",AE113) )</f>
        <v>couponBondPrice98 
[21570]</v>
      </c>
      <c r="AO113" s="89">
        <f>[2]!obGet([2]!obCall("",  AN113,"get", $AQ$10))</f>
        <v>1.1170551004387177</v>
      </c>
      <c r="AP113" s="52"/>
      <c r="AQ113" s="89" t="str">
        <f>[2]!obCall("intensityCorrelation"&amp;AE113, $T$54, "getIntensity", [2]!obMake("", "int", AE113))</f>
        <v>intensityCorrelation98 
[20115]</v>
      </c>
      <c r="AR113" s="89">
        <f>[2]!obGet([2]!obCall("", AQ113, "get",$AQ$10))</f>
        <v>2.5361362443396683E-3</v>
      </c>
      <c r="AS113" s="52"/>
      <c r="AT113" s="89" t="str">
        <f>[2]!obCall("expOfIntegratedIntensityCorrelation"&amp;AE113, $T$54, "getExpOfIntegratedIntensity", [2]!obMake("", "int", AE113))</f>
        <v>expOfIntegratedIntensityCorrelation98 
[20523]</v>
      </c>
      <c r="AU113" s="89">
        <f>[2]!obGet([2]!obCall("", AT113, "get",$AQ$10))</f>
        <v>1.0311108963501245</v>
      </c>
      <c r="AV113" s="18"/>
      <c r="AW113" s="89" t="str">
        <f>[2]!obCall("intensityLando"&amp;AE113, $W$53, "getIntensity", [2]!obMake("", "int", AE113))</f>
        <v>intensityLando98 
[29574]</v>
      </c>
      <c r="AX113" s="89">
        <f>[2]!obGet([2]!obCall("", AW113, "get",$AQ$10))</f>
        <v>0</v>
      </c>
      <c r="AY113" s="52"/>
      <c r="AZ113" s="89" t="str">
        <f>[2]!obCall("expOfIntegratedIntensityLando"&amp;AE113, $W$53, "getExpOfIntegratedIntensity", [2]!obMake("", "int", AE113))</f>
        <v>expOfIntegratedIntensityLando98 
[29920]</v>
      </c>
      <c r="BA113" s="89">
        <f>[2]!obGet([2]!obCall("", AZ113, "get",$AQ$10))</f>
        <v>1.0004162690682212</v>
      </c>
      <c r="BB113" s="19"/>
    </row>
    <row r="114" spans="1:54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7"/>
      <c r="L114" s="55">
        <v>0.05</v>
      </c>
      <c r="M114" s="56">
        <v>0.03</v>
      </c>
      <c r="N114" s="52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9">
        <v>99</v>
      </c>
      <c r="AF114" s="89">
        <f>[2]!obGet([2]!obCall("",$AE$10, "getTime",[2]!obMake("", "int", AE114)))</f>
        <v>9.9</v>
      </c>
      <c r="AG114" s="52"/>
      <c r="AH114" s="89" t="str">
        <f>[2]!obCall("underlyingModelFromNPVAndDefault"&amp;AE114, $AH$10, "getUnderlying",  [2]!obMake("", "int", AE114), [2]!obMake("","int", 0))</f>
        <v>underlyingModelFromNPVAndDefault99 
[21530]</v>
      </c>
      <c r="AI114" s="89">
        <f>[2]!obGet([2]!obCall("",AH114,"get", $AQ$10))</f>
        <v>-0.13066977679928068</v>
      </c>
      <c r="AJ114" s="52"/>
      <c r="AK114" s="89" t="str">
        <f>[2]!obCall("zcbondFairPrice"&amp;AE114, $AK$10, "getZeroCouponBond", [2]!obMake("", "double",AF114), [2]!obMake("", "double", $AF$115))</f>
        <v>zcbondFairPrice99 
[22035]</v>
      </c>
      <c r="AL114" s="89">
        <f>[2]!obGet([2]!obCall("", AK114, "get",$AQ$10))</f>
        <v>1.0084489388151334</v>
      </c>
      <c r="AM114" s="52"/>
      <c r="AN114" s="89" t="str">
        <f>[2]!obCall("couponBondPrice"&amp;AE114,  $AH$10,"getFairValue", [2]!obMake("","int",AE114) )</f>
        <v>couponBondPrice99 
[21363]</v>
      </c>
      <c r="AO114" s="89">
        <f>[2]!obGet([2]!obCall("",  AN114,"get", $AQ$10))</f>
        <v>1.1092938326966468</v>
      </c>
      <c r="AP114" s="52"/>
      <c r="AQ114" s="89" t="str">
        <f>[2]!obCall("intensityCorrelation"&amp;AE114, $T$54, "getIntensity", [2]!obMake("", "int", AE114))</f>
        <v>intensityCorrelation99 
[20344]</v>
      </c>
      <c r="AR114" s="89">
        <f>[2]!obGet([2]!obCall("", AQ114, "get",$AQ$10))</f>
        <v>2.5363038788959518E-3</v>
      </c>
      <c r="AS114" s="52"/>
      <c r="AT114" s="89" t="str">
        <f>[2]!obCall("expOfIntegratedIntensityCorrelation"&amp;AE114, $T$54, "getExpOfIntegratedIntensity", [2]!obMake("", "int", AE114))</f>
        <v>expOfIntegratedIntensityCorrelation99 
[20331]</v>
      </c>
      <c r="AU114" s="89">
        <f>[2]!obGet([2]!obCall("", AT114, "get",$AQ$10))</f>
        <v>1.0313724419296875</v>
      </c>
      <c r="AV114" s="18"/>
      <c r="AW114" s="89" t="str">
        <f>[2]!obCall("intensityLando"&amp;AE114, $W$53, "getIntensity", [2]!obMake("", "int", AE114))</f>
        <v>intensityLando99 
[29968]</v>
      </c>
      <c r="AX114" s="89">
        <f>[2]!obGet([2]!obCall("", AW114, "get",$AQ$10))</f>
        <v>0</v>
      </c>
      <c r="AY114" s="52"/>
      <c r="AZ114" s="89" t="str">
        <f>[2]!obCall("expOfIntegratedIntensityLando"&amp;AE114, $W$53, "getExpOfIntegratedIntensity", [2]!obMake("", "int", AE114))</f>
        <v>expOfIntegratedIntensityLando99 
[29704]</v>
      </c>
      <c r="BA114" s="89">
        <f>[2]!obGet([2]!obCall("", AZ114, "get",$AQ$10))</f>
        <v>1.0004162690682212</v>
      </c>
      <c r="BB114" s="19"/>
    </row>
    <row r="115" spans="1:54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7"/>
      <c r="L115" s="55">
        <v>0.05</v>
      </c>
      <c r="M115" s="56">
        <v>0.03</v>
      </c>
      <c r="N115" s="52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9">
        <v>100</v>
      </c>
      <c r="AF115" s="89">
        <f>[2]!obGet([2]!obCall("",$AE$10, "getTime",[2]!obMake("", "int", AE115)))</f>
        <v>10</v>
      </c>
      <c r="AG115" s="52"/>
      <c r="AH115" s="89" t="str">
        <f>[2]!obCall("underlyingModelFromNPVAndDefault"&amp;AE115, $AH$10, "getUnderlying",  [2]!obMake("", "int", AE115), [2]!obMake("","int", 0))</f>
        <v>underlyingModelFromNPVAndDefault100 
[21291]</v>
      </c>
      <c r="AI115" s="89">
        <f>[2]!obGet([2]!obCall("",AH115,"get", $AQ$10))</f>
        <v>-0.13121335601498077</v>
      </c>
      <c r="AJ115" s="52"/>
      <c r="AK115" s="89" t="str">
        <f>[2]!obCall("zcbondFairPrice"&amp;AE115, $AK$10, "getZeroCouponBond", [2]!obMake("", "double",AF115), [2]!obMake("", "double", $AF$115))</f>
        <v>zcbondFairPrice100 
[22027]</v>
      </c>
      <c r="AL115" s="89">
        <f>[2]!obGet([2]!obCall("", AK115, "get",$AQ$10))</f>
        <v>1</v>
      </c>
      <c r="AM115" s="52"/>
      <c r="AN115" s="89" t="str">
        <f>[2]!obCall("couponBondPrice"&amp;AE115,  $AH$10,"getFairValue", [2]!obMake("","int",AE115) )</f>
        <v>couponBondPrice100 
[21440]</v>
      </c>
      <c r="AO115" s="89">
        <f>[2]!obGet([2]!obCall("",  AN115,"get", $AQ$10))</f>
        <v>1.1000000000000001</v>
      </c>
      <c r="AP115" s="52"/>
      <c r="AQ115" s="89" t="str">
        <f>[2]!obCall("intensityCorrelation"&amp;AE115, $T$54, "getIntensity", [2]!obMake("", "int", AE115))</f>
        <v>intensityCorrelation100 
[21208]</v>
      </c>
      <c r="AR115" s="89">
        <f>[2]!obGet([2]!obCall("", AQ115, "get",$AQ$10))</f>
        <v>2.4849124525833507E-3</v>
      </c>
      <c r="AS115" s="52"/>
      <c r="AT115" s="89" t="str">
        <f>[2]!obCall("expOfIntegratedIntensityCorrelation"&amp;AE115, $T$54, "getExpOfIntegratedIntensity", [2]!obMake("", "int", AE115))</f>
        <v>expOfIntegratedIntensityCorrelation100 
[20244]</v>
      </c>
      <c r="AU115" s="89">
        <f>[2]!obGet([2]!obCall("", AT115, "get",$AQ$10))</f>
        <v>1.0316314116443639</v>
      </c>
      <c r="AV115" s="18"/>
      <c r="AW115" s="89" t="str">
        <f>[2]!obCall("intensityLando"&amp;AE115, $W$53, "getIntensity", [2]!obMake("", "int", AE115))</f>
        <v>intensityLando100 
[29714]</v>
      </c>
      <c r="AX115" s="89">
        <f>[2]!obGet([2]!obCall("", AW115, "get",$AQ$10))</f>
        <v>0</v>
      </c>
      <c r="AY115" s="52"/>
      <c r="AZ115" s="89" t="str">
        <f>[2]!obCall("expOfIntegratedIntensityLando"&amp;AE115, $W$53, "getExpOfIntegratedIntensity", [2]!obMake("", "int", AE115))</f>
        <v>expOfIntegratedIntensityLando100 
[29892]</v>
      </c>
      <c r="BA115" s="89">
        <f>[2]!obGet([2]!obCall("", AZ115, "get",$AQ$10))</f>
        <v>1.0004162690682212</v>
      </c>
      <c r="BB115" s="19"/>
    </row>
    <row r="116" spans="1:54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5">
        <v>0.05</v>
      </c>
      <c r="M116" s="56">
        <v>0.03</v>
      </c>
      <c r="N116" s="52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104"/>
      <c r="AX116" s="21"/>
      <c r="AY116" s="21"/>
      <c r="AZ116" s="21"/>
      <c r="BA116" s="21"/>
      <c r="BB116" s="22"/>
    </row>
    <row r="117" spans="1:54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5">
        <v>0.05</v>
      </c>
      <c r="M117" s="56">
        <v>0.03</v>
      </c>
      <c r="N117" s="52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54" x14ac:dyDescent="0.3">
      <c r="K118" s="17"/>
      <c r="L118" s="55">
        <v>0.05</v>
      </c>
      <c r="M118" s="56">
        <v>0.03</v>
      </c>
      <c r="N118" s="52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54" x14ac:dyDescent="0.3">
      <c r="K119" s="17"/>
      <c r="L119" s="55">
        <v>0.05</v>
      </c>
      <c r="M119" s="56">
        <v>0.03</v>
      </c>
      <c r="N119" s="52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54" x14ac:dyDescent="0.3">
      <c r="K120" s="17"/>
      <c r="L120" s="55">
        <v>0.05</v>
      </c>
      <c r="M120" s="56">
        <v>0.03</v>
      </c>
      <c r="N120" s="52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54" x14ac:dyDescent="0.3">
      <c r="K121" s="17"/>
      <c r="L121" s="55">
        <v>0.05</v>
      </c>
      <c r="M121" s="56">
        <v>0.03</v>
      </c>
      <c r="N121" s="52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54" x14ac:dyDescent="0.3">
      <c r="K122" s="17"/>
      <c r="L122" s="55">
        <v>0.05</v>
      </c>
      <c r="M122" s="56">
        <v>0.03</v>
      </c>
      <c r="N122" s="52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54" x14ac:dyDescent="0.3">
      <c r="K123" s="17"/>
      <c r="L123" s="55">
        <v>0.05</v>
      </c>
      <c r="M123" s="56">
        <v>0.03</v>
      </c>
      <c r="N123" s="52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54" x14ac:dyDescent="0.3">
      <c r="K124" s="17"/>
      <c r="L124" s="55">
        <v>0.05</v>
      </c>
      <c r="M124" s="56">
        <v>0.03</v>
      </c>
      <c r="N124" s="52"/>
      <c r="O124" s="18"/>
      <c r="P124" s="18"/>
      <c r="Q124" s="19"/>
      <c r="U124" s="13"/>
      <c r="V124" s="13"/>
      <c r="W124" s="13"/>
      <c r="X124" s="13"/>
    </row>
    <row r="125" spans="1:54" x14ac:dyDescent="0.3">
      <c r="K125" s="17"/>
      <c r="L125" s="55">
        <v>0.05</v>
      </c>
      <c r="M125" s="56">
        <v>0.03</v>
      </c>
      <c r="N125" s="52"/>
      <c r="O125" s="18"/>
      <c r="P125" s="18"/>
      <c r="Q125" s="19"/>
      <c r="U125" s="28"/>
      <c r="V125" s="13"/>
      <c r="W125" s="13"/>
      <c r="X125" s="13"/>
    </row>
    <row r="126" spans="1:54" x14ac:dyDescent="0.3">
      <c r="K126" s="17"/>
      <c r="L126" s="55">
        <v>0.05</v>
      </c>
      <c r="M126" s="56">
        <v>0.03</v>
      </c>
      <c r="N126" s="52"/>
      <c r="O126" s="18"/>
      <c r="P126" s="18"/>
      <c r="Q126" s="19"/>
      <c r="U126" s="13"/>
      <c r="V126" s="13"/>
      <c r="W126" s="13"/>
      <c r="X126" s="13"/>
    </row>
    <row r="127" spans="1:54" x14ac:dyDescent="0.3">
      <c r="K127" s="17"/>
      <c r="L127" s="55">
        <v>0.05</v>
      </c>
      <c r="M127" s="56">
        <v>0.03</v>
      </c>
      <c r="N127" s="52"/>
      <c r="O127" s="18"/>
      <c r="P127" s="18"/>
      <c r="Q127" s="19"/>
      <c r="U127" s="13"/>
      <c r="V127" s="27"/>
      <c r="W127" s="13"/>
      <c r="X127" s="13"/>
    </row>
    <row r="128" spans="1:54" x14ac:dyDescent="0.3">
      <c r="K128" s="17"/>
      <c r="L128" s="55">
        <v>0.05</v>
      </c>
      <c r="M128" s="56">
        <v>0.03</v>
      </c>
      <c r="N128" s="52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5">
        <v>0.05</v>
      </c>
      <c r="M129" s="56">
        <v>0.03</v>
      </c>
      <c r="N129" s="52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5">
        <v>0.05</v>
      </c>
      <c r="M130" s="56">
        <v>0.03</v>
      </c>
      <c r="N130" s="52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5">
        <v>0.05</v>
      </c>
      <c r="M131" s="56">
        <v>0.03</v>
      </c>
      <c r="N131" s="52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5">
        <v>0.05</v>
      </c>
      <c r="M132" s="56">
        <v>0.03</v>
      </c>
      <c r="N132" s="52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5">
        <v>0.05</v>
      </c>
      <c r="M133" s="56">
        <v>0.03</v>
      </c>
      <c r="N133" s="52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5">
        <v>0.05</v>
      </c>
      <c r="M134" s="56">
        <v>0.03</v>
      </c>
      <c r="N134" s="52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5">
        <v>0.05</v>
      </c>
      <c r="M135" s="56">
        <v>0.03</v>
      </c>
      <c r="N135" s="52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5">
        <v>0.05</v>
      </c>
      <c r="M136" s="56">
        <v>0.03</v>
      </c>
      <c r="N136" s="52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5">
        <v>0.05</v>
      </c>
      <c r="M137" s="56">
        <v>0.03</v>
      </c>
      <c r="N137" s="52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5">
        <v>0.05</v>
      </c>
      <c r="M138" s="56">
        <v>0.03</v>
      </c>
      <c r="N138" s="52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5">
        <v>0.05</v>
      </c>
      <c r="M139" s="56">
        <v>0.03</v>
      </c>
      <c r="N139" s="52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5">
        <v>0.05</v>
      </c>
      <c r="M140" s="56">
        <v>0.03</v>
      </c>
      <c r="N140" s="52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5">
        <v>0.05</v>
      </c>
      <c r="M141" s="56">
        <v>0.03</v>
      </c>
      <c r="N141" s="52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5">
        <v>0.05</v>
      </c>
      <c r="M142" s="56">
        <v>0.03</v>
      </c>
      <c r="N142" s="52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5">
        <v>0.05</v>
      </c>
      <c r="M143" s="56">
        <v>0.03</v>
      </c>
      <c r="N143" s="52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5">
        <v>0.05</v>
      </c>
      <c r="M144" s="56">
        <v>0.03</v>
      </c>
      <c r="N144" s="52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5">
        <v>0.05</v>
      </c>
      <c r="M145" s="56">
        <v>0.03</v>
      </c>
      <c r="N145" s="52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5">
        <v>0.05</v>
      </c>
      <c r="M146" s="56">
        <v>0.03</v>
      </c>
      <c r="N146" s="52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5">
        <v>0.05</v>
      </c>
      <c r="M147" s="56">
        <v>0.03</v>
      </c>
      <c r="N147" s="52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5">
        <v>0.05</v>
      </c>
      <c r="M148" s="56">
        <v>0.03</v>
      </c>
      <c r="N148" s="52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5">
        <v>0.05</v>
      </c>
      <c r="M149" s="56">
        <v>0.03</v>
      </c>
      <c r="N149" s="52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8">
        <v>0.05</v>
      </c>
      <c r="M150" s="57">
        <v>0.03</v>
      </c>
      <c r="N150" s="52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2017-06-12T10:23:42Z</dcterms:modified>
</cp:coreProperties>
</file>