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TestCalculationsAndPlots\MorePathsDecreasingError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3" l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F8" i="3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BF100" i="3" s="1"/>
  <c r="BF101" i="3" s="1"/>
  <c r="BF102" i="3" s="1"/>
  <c r="BF103" i="3" s="1"/>
  <c r="BF104" i="3" s="1"/>
  <c r="BF105" i="3" s="1"/>
  <c r="BF106" i="3" s="1"/>
  <c r="BF107" i="3" s="1"/>
  <c r="BK31" i="3"/>
  <c r="BK63" i="3"/>
  <c r="BK95" i="3"/>
  <c r="BJ17" i="3"/>
  <c r="BJ49" i="3"/>
  <c r="BJ81" i="3"/>
  <c r="BK26" i="3"/>
  <c r="BJ38" i="3"/>
  <c r="BJ70" i="3"/>
  <c r="BJ102" i="3"/>
  <c r="BJ27" i="3"/>
  <c r="BJ59" i="3"/>
  <c r="BJ91" i="3"/>
  <c r="BK74" i="3"/>
  <c r="BJ40" i="3"/>
  <c r="BJ72" i="3"/>
  <c r="BJ104" i="3"/>
  <c r="BK24" i="3"/>
  <c r="BK56" i="3"/>
  <c r="BK88" i="3"/>
  <c r="BJ103" i="3"/>
  <c r="BJ42" i="3"/>
  <c r="BJ74" i="3"/>
  <c r="BJ106" i="3"/>
  <c r="BK10" i="3"/>
  <c r="BK8" i="3"/>
  <c r="BJ95" i="3"/>
  <c r="BK70" i="3"/>
  <c r="BK51" i="3"/>
  <c r="BJ55" i="3"/>
  <c r="BJ101" i="3"/>
  <c r="BK85" i="3"/>
  <c r="BK50" i="3"/>
  <c r="BK16" i="3"/>
  <c r="BJ66" i="3"/>
  <c r="BJ60" i="3"/>
  <c r="BK33" i="3"/>
  <c r="BK54" i="3"/>
  <c r="BK99" i="3"/>
  <c r="BK69" i="3"/>
  <c r="BJ36" i="3"/>
  <c r="BJ68" i="3"/>
  <c r="BJ100" i="3"/>
  <c r="BK20" i="3"/>
  <c r="BK52" i="3"/>
  <c r="BK84" i="3"/>
  <c r="BJ79" i="3"/>
  <c r="BK41" i="3"/>
  <c r="BK73" i="3"/>
  <c r="BK105" i="3"/>
  <c r="BK30" i="3"/>
  <c r="BK62" i="3"/>
  <c r="BK94" i="3"/>
  <c r="BK11" i="3"/>
  <c r="BK43" i="3"/>
  <c r="BK75" i="3"/>
  <c r="BK107" i="3"/>
  <c r="BJ29" i="3"/>
  <c r="BJ61" i="3"/>
  <c r="BJ93" i="3"/>
  <c r="BK13" i="3"/>
  <c r="BK45" i="3"/>
  <c r="BK77" i="3"/>
  <c r="BJ31" i="3"/>
  <c r="BJ8" i="3"/>
  <c r="BJ39" i="3"/>
  <c r="BK49" i="3"/>
  <c r="BK102" i="3"/>
  <c r="BK83" i="3"/>
  <c r="BJ69" i="3"/>
  <c r="BK21" i="3"/>
  <c r="BK66" i="3"/>
  <c r="BJ32" i="3"/>
  <c r="BK80" i="3"/>
  <c r="BJ9" i="3"/>
  <c r="BK44" i="3"/>
  <c r="BK97" i="3"/>
  <c r="BJ63" i="3"/>
  <c r="BJ53" i="3"/>
  <c r="BK37" i="3"/>
  <c r="BK39" i="3"/>
  <c r="BK71" i="3"/>
  <c r="BK103" i="3"/>
  <c r="BJ25" i="3"/>
  <c r="BJ57" i="3"/>
  <c r="BJ89" i="3"/>
  <c r="BJ14" i="3"/>
  <c r="BJ46" i="3"/>
  <c r="BJ78" i="3"/>
  <c r="BJ71" i="3"/>
  <c r="BJ35" i="3"/>
  <c r="BJ67" i="3"/>
  <c r="BJ99" i="3"/>
  <c r="BJ16" i="3"/>
  <c r="BJ48" i="3"/>
  <c r="BJ80" i="3"/>
  <c r="BK42" i="3"/>
  <c r="BK32" i="3"/>
  <c r="BK64" i="3"/>
  <c r="BK96" i="3"/>
  <c r="BJ18" i="3"/>
  <c r="BJ50" i="3"/>
  <c r="BJ82" i="3"/>
  <c r="BK81" i="3"/>
  <c r="BK38" i="3"/>
  <c r="BK19" i="3"/>
  <c r="BJ37" i="3"/>
  <c r="BK53" i="3"/>
  <c r="BJ83" i="3"/>
  <c r="BK48" i="3"/>
  <c r="BJ98" i="3"/>
  <c r="BK76" i="3"/>
  <c r="BK22" i="3"/>
  <c r="BK35" i="3"/>
  <c r="BJ85" i="3"/>
  <c r="BJ10" i="3"/>
  <c r="BJ12" i="3"/>
  <c r="BJ44" i="3"/>
  <c r="BJ76" i="3"/>
  <c r="BJ23" i="3"/>
  <c r="BK28" i="3"/>
  <c r="BK60" i="3"/>
  <c r="BK92" i="3"/>
  <c r="BK17" i="3"/>
  <c r="BK15" i="3"/>
  <c r="BK47" i="3"/>
  <c r="BK79" i="3"/>
  <c r="BK34" i="3"/>
  <c r="BJ33" i="3"/>
  <c r="BJ65" i="3"/>
  <c r="BJ97" i="3"/>
  <c r="BJ22" i="3"/>
  <c r="BJ54" i="3"/>
  <c r="BJ86" i="3"/>
  <c r="BJ11" i="3"/>
  <c r="BJ43" i="3"/>
  <c r="BJ75" i="3"/>
  <c r="BJ107" i="3"/>
  <c r="BJ24" i="3"/>
  <c r="BJ56" i="3"/>
  <c r="BJ88" i="3"/>
  <c r="BK90" i="3"/>
  <c r="BK40" i="3"/>
  <c r="BK72" i="3"/>
  <c r="BK104" i="3"/>
  <c r="BJ26" i="3"/>
  <c r="BJ58" i="3"/>
  <c r="BJ90" i="3"/>
  <c r="BK106" i="3"/>
  <c r="BK55" i="3"/>
  <c r="BK98" i="3"/>
  <c r="BJ73" i="3"/>
  <c r="BJ30" i="3"/>
  <c r="BJ94" i="3"/>
  <c r="BJ51" i="3"/>
  <c r="BJ96" i="3"/>
  <c r="BJ34" i="3"/>
  <c r="BJ92" i="3"/>
  <c r="BK18" i="3"/>
  <c r="BK86" i="3"/>
  <c r="BJ21" i="3"/>
  <c r="BK101" i="3"/>
  <c r="BJ20" i="3"/>
  <c r="BJ52" i="3"/>
  <c r="BJ84" i="3"/>
  <c r="BJ87" i="3"/>
  <c r="BK36" i="3"/>
  <c r="BK68" i="3"/>
  <c r="BK100" i="3"/>
  <c r="BK25" i="3"/>
  <c r="BK57" i="3"/>
  <c r="BK89" i="3"/>
  <c r="BK14" i="3"/>
  <c r="BK46" i="3"/>
  <c r="BK78" i="3"/>
  <c r="BJ15" i="3"/>
  <c r="BK27" i="3"/>
  <c r="BK59" i="3"/>
  <c r="BK91" i="3"/>
  <c r="BJ13" i="3"/>
  <c r="BJ45" i="3"/>
  <c r="BJ77" i="3"/>
  <c r="BJ47" i="3"/>
  <c r="BK29" i="3"/>
  <c r="BK61" i="3"/>
  <c r="BK93" i="3"/>
  <c r="BK9" i="3"/>
  <c r="BK23" i="3"/>
  <c r="BK87" i="3"/>
  <c r="BJ41" i="3"/>
  <c r="BJ105" i="3"/>
  <c r="BJ62" i="3"/>
  <c r="BJ19" i="3"/>
  <c r="BJ64" i="3"/>
  <c r="BK58" i="3"/>
  <c r="BK12" i="3"/>
  <c r="BK65" i="3"/>
  <c r="BK67" i="3"/>
  <c r="BK82" i="3"/>
  <c r="BJ28" i="3"/>
  <c r="U12" i="3" l="1"/>
  <c r="F19" i="1"/>
  <c r="O13" i="3"/>
  <c r="C34" i="3"/>
  <c r="N34" i="3"/>
  <c r="AQ10" i="3"/>
  <c r="N36" i="3"/>
  <c r="X26" i="3"/>
  <c r="F10" i="1"/>
  <c r="O12" i="3"/>
  <c r="T51" i="3"/>
  <c r="W12" i="3"/>
  <c r="F42" i="3"/>
  <c r="F53" i="3"/>
  <c r="N37" i="3"/>
  <c r="O11" i="3"/>
  <c r="W49" i="3"/>
  <c r="L49" i="3"/>
  <c r="L12" i="3"/>
  <c r="M49" i="3"/>
  <c r="N49" i="3"/>
  <c r="C42" i="3"/>
  <c r="V26" i="3"/>
  <c r="L11" i="3"/>
  <c r="N35" i="3"/>
  <c r="T12" i="3"/>
  <c r="L41" i="3"/>
  <c r="W26" i="3"/>
  <c r="L10" i="3"/>
  <c r="F34" i="3" l="1"/>
  <c r="L39" i="3"/>
  <c r="L37" i="3"/>
  <c r="L38" i="3"/>
  <c r="T30" i="3"/>
  <c r="T29" i="3"/>
  <c r="T28" i="3"/>
  <c r="L34" i="3"/>
  <c r="L35" i="3"/>
  <c r="L36" i="3"/>
  <c r="L40" i="3"/>
  <c r="F37" i="3"/>
  <c r="L44" i="3"/>
  <c r="T16" i="3"/>
  <c r="L15" i="3"/>
  <c r="W16" i="3"/>
  <c r="C37" i="3"/>
  <c r="W50" i="3" l="1"/>
  <c r="O10" i="3"/>
  <c r="T27" i="3"/>
  <c r="T50" i="3"/>
  <c r="C6" i="1"/>
  <c r="T33" i="3"/>
  <c r="O16" i="3"/>
  <c r="B9" i="1"/>
  <c r="C15" i="1"/>
  <c r="C16" i="1"/>
  <c r="W48" i="3" l="1"/>
  <c r="W47" i="3"/>
  <c r="T48" i="3"/>
  <c r="T47" i="3"/>
  <c r="L21" i="3"/>
  <c r="E25" i="1"/>
  <c r="L24" i="3"/>
  <c r="W53" i="3"/>
  <c r="AZ24" i="3"/>
  <c r="AW51" i="3"/>
  <c r="AZ27" i="3"/>
  <c r="AZ53" i="3"/>
  <c r="AW16" i="3"/>
  <c r="AZ65" i="3"/>
  <c r="AZ90" i="3"/>
  <c r="AW64" i="3"/>
  <c r="AW99" i="3"/>
  <c r="AW27" i="3"/>
  <c r="AZ108" i="3"/>
  <c r="AW57" i="3"/>
  <c r="AZ39" i="3"/>
  <c r="AW49" i="3"/>
  <c r="AZ50" i="3"/>
  <c r="AZ21" i="3"/>
  <c r="AZ96" i="3"/>
  <c r="AW81" i="3"/>
  <c r="AZ107" i="3"/>
  <c r="AW44" i="3"/>
  <c r="AW24" i="3"/>
  <c r="AZ97" i="3"/>
  <c r="AZ70" i="3"/>
  <c r="AW66" i="3"/>
  <c r="AW22" i="3"/>
  <c r="AW21" i="3"/>
  <c r="AZ74" i="3"/>
  <c r="AW41" i="3"/>
  <c r="AW106" i="3"/>
  <c r="AZ37" i="3"/>
  <c r="AW65" i="3"/>
  <c r="AZ102" i="3"/>
  <c r="AW48" i="3"/>
  <c r="AW60" i="3"/>
  <c r="AW58" i="3"/>
  <c r="AW113" i="3"/>
  <c r="AZ111" i="3"/>
  <c r="AW55" i="3"/>
  <c r="AW62" i="3"/>
  <c r="AW20" i="3"/>
  <c r="AW109" i="3"/>
  <c r="AW28" i="3"/>
  <c r="AZ71" i="3"/>
  <c r="AW15" i="3"/>
  <c r="AZ87" i="3"/>
  <c r="AZ22" i="3"/>
  <c r="AW43" i="3"/>
  <c r="AW77" i="3"/>
  <c r="AW25" i="3"/>
  <c r="AW38" i="3"/>
  <c r="AW45" i="3"/>
  <c r="AZ110" i="3"/>
  <c r="AW74" i="3"/>
  <c r="AZ61" i="3"/>
  <c r="AZ76" i="3"/>
  <c r="AW30" i="3"/>
  <c r="AZ46" i="3"/>
  <c r="AZ60" i="3"/>
  <c r="AZ42" i="3"/>
  <c r="AW97" i="3"/>
  <c r="AW93" i="3"/>
  <c r="AW89" i="3"/>
  <c r="AZ88" i="3"/>
  <c r="AW111" i="3"/>
  <c r="AZ81" i="3"/>
  <c r="AW40" i="3"/>
  <c r="AZ35" i="3"/>
  <c r="AZ82" i="3"/>
  <c r="AZ92" i="3"/>
  <c r="AZ105" i="3"/>
  <c r="AW69" i="3"/>
  <c r="AZ85" i="3"/>
  <c r="AZ20" i="3"/>
  <c r="AW53" i="3"/>
  <c r="AZ52" i="3"/>
  <c r="AW104" i="3"/>
  <c r="AZ98" i="3"/>
  <c r="AZ19" i="3"/>
  <c r="AZ36" i="3"/>
  <c r="AW79" i="3"/>
  <c r="AZ54" i="3"/>
  <c r="AW36" i="3"/>
  <c r="AZ59" i="3"/>
  <c r="AW83" i="3"/>
  <c r="AZ26" i="3"/>
  <c r="AZ18" i="3"/>
  <c r="AW61" i="3"/>
  <c r="AZ49" i="3"/>
  <c r="AZ93" i="3"/>
  <c r="AW50" i="3"/>
  <c r="AZ115" i="3"/>
  <c r="AW112" i="3"/>
  <c r="AW108" i="3"/>
  <c r="AW70" i="3"/>
  <c r="AW84" i="3"/>
  <c r="AZ86" i="3"/>
  <c r="AW101" i="3"/>
  <c r="AW91" i="3"/>
  <c r="AZ89" i="3"/>
  <c r="AW63" i="3"/>
  <c r="AZ84" i="3"/>
  <c r="AZ106" i="3"/>
  <c r="AZ114" i="3"/>
  <c r="AW52" i="3"/>
  <c r="AZ91" i="3"/>
  <c r="AZ16" i="3"/>
  <c r="AZ31" i="3"/>
  <c r="AW73" i="3"/>
  <c r="AW29" i="3"/>
  <c r="AZ75" i="3"/>
  <c r="AW94" i="3"/>
  <c r="AW96" i="3"/>
  <c r="AZ45" i="3"/>
  <c r="AZ34" i="3"/>
  <c r="AZ73" i="3"/>
  <c r="AZ57" i="3"/>
  <c r="AW54" i="3"/>
  <c r="AZ32" i="3"/>
  <c r="AW72" i="3"/>
  <c r="AZ15" i="3"/>
  <c r="AW42" i="3"/>
  <c r="AW23" i="3"/>
  <c r="AZ66" i="3"/>
  <c r="AW18" i="3"/>
  <c r="AW37" i="3"/>
  <c r="AZ40" i="3"/>
  <c r="AZ56" i="3"/>
  <c r="AW33" i="3"/>
  <c r="AW98" i="3"/>
  <c r="AW80" i="3"/>
  <c r="AZ83" i="3"/>
  <c r="AZ94" i="3"/>
  <c r="AW34" i="3"/>
  <c r="AW78" i="3"/>
  <c r="AZ23" i="3"/>
  <c r="AW90" i="3"/>
  <c r="AW92" i="3"/>
  <c r="AZ44" i="3"/>
  <c r="AZ103" i="3"/>
  <c r="AW103" i="3"/>
  <c r="AW95" i="3"/>
  <c r="AZ113" i="3"/>
  <c r="AW71" i="3"/>
  <c r="AW39" i="3"/>
  <c r="AZ80" i="3"/>
  <c r="AW35" i="3"/>
  <c r="AZ67" i="3"/>
  <c r="AZ28" i="3"/>
  <c r="AZ47" i="3"/>
  <c r="AW114" i="3"/>
  <c r="AZ68" i="3"/>
  <c r="AW110" i="3"/>
  <c r="AW100" i="3"/>
  <c r="AZ63" i="3"/>
  <c r="AZ51" i="3"/>
  <c r="AZ64" i="3"/>
  <c r="AZ99" i="3"/>
  <c r="AW85" i="3"/>
  <c r="AZ25" i="3"/>
  <c r="AW76" i="3"/>
  <c r="AZ38" i="3"/>
  <c r="AZ30" i="3"/>
  <c r="AW75" i="3"/>
  <c r="AZ43" i="3"/>
  <c r="AW19" i="3"/>
  <c r="AW32" i="3"/>
  <c r="AZ69" i="3"/>
  <c r="AW67" i="3"/>
  <c r="AW47" i="3"/>
  <c r="AZ109" i="3"/>
  <c r="AW26" i="3"/>
  <c r="AW87" i="3"/>
  <c r="AW46" i="3"/>
  <c r="AW102" i="3"/>
  <c r="AZ58" i="3"/>
  <c r="AZ72" i="3"/>
  <c r="AW105" i="3"/>
  <c r="AW82" i="3"/>
  <c r="AW86" i="3"/>
  <c r="AW107" i="3"/>
  <c r="AZ79" i="3"/>
  <c r="AW68" i="3"/>
  <c r="AW59" i="3"/>
  <c r="AZ29" i="3"/>
  <c r="AW56" i="3"/>
  <c r="AZ78" i="3"/>
  <c r="AZ100" i="3"/>
  <c r="AW17" i="3"/>
  <c r="AZ77" i="3"/>
  <c r="AZ33" i="3"/>
  <c r="AW31" i="3"/>
  <c r="AZ95" i="3"/>
  <c r="AZ104" i="3"/>
  <c r="AW115" i="3"/>
  <c r="AW88" i="3"/>
  <c r="AZ62" i="3"/>
  <c r="AZ101" i="3"/>
  <c r="AZ17" i="3"/>
  <c r="AZ48" i="3"/>
  <c r="AZ112" i="3"/>
  <c r="AZ41" i="3"/>
  <c r="AZ55" i="3"/>
  <c r="N38" i="3" l="1"/>
  <c r="BA57" i="3"/>
  <c r="BA98" i="3"/>
  <c r="AX39" i="3"/>
  <c r="AX16" i="3"/>
  <c r="BA96" i="3"/>
  <c r="BA47" i="3"/>
  <c r="BA111" i="3"/>
  <c r="BA29" i="3"/>
  <c r="BA22" i="3"/>
  <c r="BA25" i="3"/>
  <c r="AX91" i="3"/>
  <c r="AX113" i="3"/>
  <c r="AX53" i="3"/>
  <c r="BA113" i="3"/>
  <c r="AX96" i="3"/>
  <c r="BA112" i="3"/>
  <c r="AX79" i="3"/>
  <c r="BA38" i="3"/>
  <c r="BA62" i="3"/>
  <c r="AX29" i="3"/>
  <c r="BA84" i="3"/>
  <c r="BA114" i="3"/>
  <c r="AX95" i="3"/>
  <c r="BA68" i="3"/>
  <c r="BA95" i="3"/>
  <c r="AX110" i="3"/>
  <c r="BA51" i="3"/>
  <c r="BA86" i="3"/>
  <c r="BA110" i="3"/>
  <c r="AX112" i="3"/>
  <c r="AX90" i="3"/>
  <c r="AX46" i="3"/>
  <c r="BA70" i="3"/>
  <c r="AX99" i="3"/>
  <c r="BA43" i="3"/>
  <c r="BA21" i="3"/>
  <c r="BA109" i="3"/>
  <c r="AX109" i="3"/>
  <c r="AX75" i="3"/>
  <c r="BA31" i="3"/>
  <c r="BA16" i="3"/>
  <c r="AX63" i="3"/>
  <c r="BA30" i="3"/>
  <c r="AX86" i="3"/>
  <c r="AX111" i="3"/>
  <c r="AX34" i="3"/>
  <c r="AX83" i="3"/>
  <c r="AX58" i="3"/>
  <c r="AX87" i="3"/>
  <c r="BA88" i="3"/>
  <c r="AX36" i="3"/>
  <c r="AX84" i="3"/>
  <c r="AX70" i="3"/>
  <c r="BA44" i="3"/>
  <c r="AX48" i="3"/>
  <c r="AX76" i="3"/>
  <c r="BA69" i="3"/>
  <c r="AX50" i="3"/>
  <c r="AX108" i="3"/>
  <c r="AX98" i="3"/>
  <c r="AX51" i="3"/>
  <c r="BA103" i="3"/>
  <c r="AX69" i="3"/>
  <c r="BA83" i="3"/>
  <c r="N41" i="3"/>
  <c r="AX40" i="3"/>
  <c r="BA115" i="3"/>
  <c r="AX72" i="3"/>
  <c r="AX60" i="3"/>
  <c r="BA35" i="3"/>
  <c r="BA50" i="3"/>
  <c r="BA85" i="3"/>
  <c r="AX115" i="3"/>
  <c r="AX35" i="3"/>
  <c r="BA20" i="3"/>
  <c r="BA102" i="3"/>
  <c r="BA104" i="3"/>
  <c r="AX67" i="3"/>
  <c r="AX62" i="3"/>
  <c r="AX65" i="3"/>
  <c r="BA76" i="3"/>
  <c r="BA34" i="3"/>
  <c r="BA49" i="3"/>
  <c r="BA52" i="3"/>
  <c r="C56" i="3"/>
  <c r="BA24" i="3"/>
  <c r="AX61" i="3"/>
  <c r="AX17" i="3"/>
  <c r="AX68" i="3"/>
  <c r="AX25" i="3"/>
  <c r="AX15" i="3"/>
  <c r="BA108" i="3"/>
  <c r="AX45" i="3"/>
  <c r="BA66" i="3"/>
  <c r="AX73" i="3"/>
  <c r="BA81" i="3"/>
  <c r="BA79" i="3"/>
  <c r="BA105" i="3"/>
  <c r="BA75" i="3"/>
  <c r="AX89" i="3"/>
  <c r="AX49" i="3"/>
  <c r="BA41" i="3"/>
  <c r="AX20" i="3"/>
  <c r="AX32" i="3"/>
  <c r="AX94" i="3"/>
  <c r="BA42" i="3"/>
  <c r="AX102" i="3"/>
  <c r="AX106" i="3"/>
  <c r="AX104" i="3"/>
  <c r="AX78" i="3"/>
  <c r="BA100" i="3"/>
  <c r="BA48" i="3"/>
  <c r="AX47" i="3"/>
  <c r="BA73" i="3"/>
  <c r="BA63" i="3"/>
  <c r="AX101" i="3"/>
  <c r="BA80" i="3"/>
  <c r="AX105" i="3"/>
  <c r="BA74" i="3"/>
  <c r="BA101" i="3"/>
  <c r="AX41" i="3"/>
  <c r="AX44" i="3"/>
  <c r="AX43" i="3"/>
  <c r="BA90" i="3"/>
  <c r="BA28" i="3"/>
  <c r="BA107" i="3"/>
  <c r="AX42" i="3"/>
  <c r="BA23" i="3"/>
  <c r="BA33" i="3"/>
  <c r="AX23" i="3"/>
  <c r="BA89" i="3"/>
  <c r="BA92" i="3"/>
  <c r="AX103" i="3"/>
  <c r="AX57" i="3"/>
  <c r="BA94" i="3"/>
  <c r="BA78" i="3"/>
  <c r="BA82" i="3"/>
  <c r="BA64" i="3"/>
  <c r="BA15" i="3"/>
  <c r="BA58" i="3"/>
  <c r="AX88" i="3"/>
  <c r="BA17" i="3"/>
  <c r="BA60" i="3"/>
  <c r="BA65" i="3"/>
  <c r="BA37" i="3"/>
  <c r="AX66" i="3"/>
  <c r="BA87" i="3"/>
  <c r="AX38" i="3"/>
  <c r="AX81" i="3"/>
  <c r="BA26" i="3"/>
  <c r="BA61" i="3"/>
  <c r="BA40" i="3"/>
  <c r="AX97" i="3"/>
  <c r="AX30" i="3"/>
  <c r="BA53" i="3"/>
  <c r="AX54" i="3"/>
  <c r="AX77" i="3"/>
  <c r="BA39" i="3"/>
  <c r="BA91" i="3"/>
  <c r="AX56" i="3"/>
  <c r="AX82" i="3"/>
  <c r="AX71" i="3"/>
  <c r="AX22" i="3"/>
  <c r="AX74" i="3"/>
  <c r="BA46" i="3"/>
  <c r="AX33" i="3"/>
  <c r="BA18" i="3"/>
  <c r="AX24" i="3"/>
  <c r="BA71" i="3"/>
  <c r="BA54" i="3"/>
  <c r="AX18" i="3"/>
  <c r="BA32" i="3"/>
  <c r="BA36" i="3"/>
  <c r="BA97" i="3"/>
  <c r="BA106" i="3"/>
  <c r="AX31" i="3"/>
  <c r="BA99" i="3"/>
  <c r="BA27" i="3"/>
  <c r="AX27" i="3"/>
  <c r="BA56" i="3"/>
  <c r="BA72" i="3"/>
  <c r="AX92" i="3"/>
  <c r="AX28" i="3"/>
  <c r="BA55" i="3"/>
  <c r="AX64" i="3"/>
  <c r="BA77" i="3"/>
  <c r="AX114" i="3"/>
  <c r="AX59" i="3"/>
  <c r="AX55" i="3"/>
  <c r="AX19" i="3"/>
  <c r="AX85" i="3"/>
  <c r="BA45" i="3"/>
  <c r="AX80" i="3"/>
  <c r="BA19" i="3"/>
  <c r="BA67" i="3"/>
  <c r="BA93" i="3"/>
  <c r="AX93" i="3"/>
  <c r="AX26" i="3"/>
  <c r="AX37" i="3"/>
  <c r="AX52" i="3"/>
  <c r="AX107" i="3"/>
  <c r="AX21" i="3"/>
  <c r="AX100" i="3"/>
  <c r="BA59" i="3"/>
  <c r="T49" i="3" l="1"/>
  <c r="G59" i="3"/>
  <c r="C59" i="3"/>
  <c r="D59" i="3"/>
  <c r="T54" i="3"/>
  <c r="AQ111" i="3"/>
  <c r="AR111" i="3" s="1"/>
  <c r="AQ103" i="3"/>
  <c r="AT32" i="3"/>
  <c r="AU32" i="3" s="1"/>
  <c r="AQ23" i="3"/>
  <c r="AQ28" i="3"/>
  <c r="AQ81" i="3"/>
  <c r="AT47" i="3"/>
  <c r="AT46" i="3"/>
  <c r="AT71" i="3"/>
  <c r="AU71" i="3" s="1"/>
  <c r="AT48" i="3"/>
  <c r="AQ62" i="3"/>
  <c r="AT86" i="3"/>
  <c r="AT38" i="3"/>
  <c r="AT93" i="3"/>
  <c r="AQ102" i="3"/>
  <c r="AQ98" i="3"/>
  <c r="AQ113" i="3"/>
  <c r="AT18" i="3"/>
  <c r="AU18" i="3" s="1"/>
  <c r="AT92" i="3"/>
  <c r="AT90" i="3"/>
  <c r="AQ79" i="3"/>
  <c r="AT113" i="3"/>
  <c r="AH10" i="3"/>
  <c r="AQ66" i="3"/>
  <c r="AQ24" i="3"/>
  <c r="AN76" i="3"/>
  <c r="AH25" i="3"/>
  <c r="AN102" i="3"/>
  <c r="AN53" i="3"/>
  <c r="AH38" i="3"/>
  <c r="AH72" i="3"/>
  <c r="AN54" i="3"/>
  <c r="AN64" i="3"/>
  <c r="AH30" i="3"/>
  <c r="AH52" i="3"/>
  <c r="AH74" i="3"/>
  <c r="AH48" i="3"/>
  <c r="AH55" i="3"/>
  <c r="AN25" i="3"/>
  <c r="AH113" i="3"/>
  <c r="AN30" i="3"/>
  <c r="AO30" i="3" s="1"/>
  <c r="AN10" i="3"/>
  <c r="AN83" i="3"/>
  <c r="AH15" i="3"/>
  <c r="AN108" i="3"/>
  <c r="AH62" i="3"/>
  <c r="AH87" i="3"/>
  <c r="AN112" i="3"/>
  <c r="AO112" i="3" s="1"/>
  <c r="AH99" i="3"/>
  <c r="AN86" i="3"/>
  <c r="AU92" i="3"/>
  <c r="AU38" i="3"/>
  <c r="AH45" i="3"/>
  <c r="AT114" i="3"/>
  <c r="AU114" i="3" s="1"/>
  <c r="AT88" i="3"/>
  <c r="AT99" i="3"/>
  <c r="AT81" i="3"/>
  <c r="AQ112" i="3"/>
  <c r="AR112" i="3" s="1"/>
  <c r="AT42" i="3"/>
  <c r="AU42" i="3"/>
  <c r="AQ25" i="3"/>
  <c r="AT107" i="3"/>
  <c r="AU107" i="3" s="1"/>
  <c r="AT85" i="3"/>
  <c r="AR28" i="3"/>
  <c r="AQ110" i="3"/>
  <c r="AT59" i="3"/>
  <c r="AQ33" i="3"/>
  <c r="AR33" i="3" s="1"/>
  <c r="AQ65" i="3"/>
  <c r="AT31" i="3"/>
  <c r="AU31" i="3" s="1"/>
  <c r="AQ48" i="3"/>
  <c r="AT110" i="3"/>
  <c r="AT94" i="3"/>
  <c r="AU94" i="3" s="1"/>
  <c r="AT61" i="3"/>
  <c r="AQ38" i="3"/>
  <c r="AQ47" i="3"/>
  <c r="AT26" i="3"/>
  <c r="AQ68" i="3"/>
  <c r="AT60" i="3"/>
  <c r="AH79" i="3"/>
  <c r="AN82" i="3"/>
  <c r="AN15" i="3"/>
  <c r="AN105" i="3"/>
  <c r="AH40" i="3"/>
  <c r="AN94" i="3"/>
  <c r="AN23" i="3"/>
  <c r="AH80" i="3"/>
  <c r="AN88" i="3"/>
  <c r="AN36" i="3"/>
  <c r="AH32" i="3"/>
  <c r="AN20" i="3"/>
  <c r="AN81" i="3"/>
  <c r="AN26" i="3"/>
  <c r="AN92" i="3"/>
  <c r="AN71" i="3"/>
  <c r="AN97" i="3"/>
  <c r="AH49" i="3"/>
  <c r="AN77" i="3"/>
  <c r="AO77" i="3" s="1"/>
  <c r="AH33" i="3"/>
  <c r="AN78" i="3"/>
  <c r="AN69" i="3"/>
  <c r="AH54" i="3"/>
  <c r="AI54" i="3" s="1"/>
  <c r="AH56" i="3"/>
  <c r="AN98" i="3"/>
  <c r="AN100" i="3"/>
  <c r="AR81" i="3"/>
  <c r="AU85" i="3"/>
  <c r="AU93" i="3"/>
  <c r="AH104" i="3"/>
  <c r="AQ78" i="3"/>
  <c r="AR78" i="3" s="1"/>
  <c r="AT16" i="3"/>
  <c r="AQ42" i="3"/>
  <c r="AR42" i="3" s="1"/>
  <c r="AQ36" i="3"/>
  <c r="AT96" i="3"/>
  <c r="AU96" i="3" s="1"/>
  <c r="AQ72" i="3"/>
  <c r="AT20" i="3"/>
  <c r="AU20" i="3" s="1"/>
  <c r="AT50" i="3"/>
  <c r="AQ26" i="3"/>
  <c r="AQ59" i="3"/>
  <c r="AR23" i="3"/>
  <c r="AU88" i="3"/>
  <c r="AU46" i="3"/>
  <c r="AT69" i="3"/>
  <c r="AT79" i="3"/>
  <c r="AQ22" i="3"/>
  <c r="AT54" i="3"/>
  <c r="AT68" i="3"/>
  <c r="AU68" i="3" s="1"/>
  <c r="AQ20" i="3"/>
  <c r="AR20" i="3" s="1"/>
  <c r="AT52" i="3"/>
  <c r="AQ108" i="3"/>
  <c r="AT24" i="3"/>
  <c r="AT23" i="3"/>
  <c r="AQ83" i="3"/>
  <c r="AT101" i="3"/>
  <c r="AT73" i="3"/>
  <c r="AQ39" i="3"/>
  <c r="AQ77" i="3"/>
  <c r="AH23" i="3"/>
  <c r="AN57" i="3"/>
  <c r="AN39" i="3"/>
  <c r="AN65" i="3"/>
  <c r="AN91" i="3"/>
  <c r="AN48" i="3"/>
  <c r="AH77" i="3"/>
  <c r="AH75" i="3"/>
  <c r="AN49" i="3"/>
  <c r="AN40" i="3"/>
  <c r="AO40" i="3" s="1"/>
  <c r="AH27" i="3"/>
  <c r="AN74" i="3"/>
  <c r="AN72" i="3"/>
  <c r="AN18" i="3"/>
  <c r="AH103" i="3"/>
  <c r="AH18" i="3"/>
  <c r="AN29" i="3"/>
  <c r="AN35" i="3"/>
  <c r="AH96" i="3"/>
  <c r="AI96" i="3" s="1"/>
  <c r="AN61" i="3"/>
  <c r="AN43" i="3"/>
  <c r="AN101" i="3"/>
  <c r="AO101" i="3" s="1"/>
  <c r="AH42" i="3"/>
  <c r="AN42" i="3"/>
  <c r="AH109" i="3"/>
  <c r="AI109" i="3" s="1"/>
  <c r="AH34" i="3"/>
  <c r="AI45" i="3"/>
  <c r="AR36" i="3"/>
  <c r="AR48" i="3"/>
  <c r="AO76" i="3"/>
  <c r="AN99" i="3"/>
  <c r="AO102" i="3"/>
  <c r="AT98" i="3"/>
  <c r="AU98" i="3" s="1"/>
  <c r="AQ90" i="3"/>
  <c r="AQ51" i="3"/>
  <c r="AT21" i="3"/>
  <c r="AU21" i="3" s="1"/>
  <c r="AQ56" i="3"/>
  <c r="AR56" i="3" s="1"/>
  <c r="AQ96" i="3"/>
  <c r="AR96" i="3" s="1"/>
  <c r="AT39" i="3"/>
  <c r="AT74" i="3"/>
  <c r="AQ100" i="3"/>
  <c r="AR100" i="3" s="1"/>
  <c r="AQ61" i="3"/>
  <c r="AQ41" i="3"/>
  <c r="AQ95" i="3"/>
  <c r="AE10" i="3"/>
  <c r="AR72" i="3"/>
  <c r="AU39" i="3"/>
  <c r="AF68" i="3"/>
  <c r="AF97" i="3"/>
  <c r="AQ19" i="3"/>
  <c r="AT87" i="3"/>
  <c r="AT66" i="3"/>
  <c r="AT62" i="3"/>
  <c r="AT28" i="3"/>
  <c r="G48" i="3"/>
  <c r="AT67" i="3"/>
  <c r="AQ53" i="3"/>
  <c r="AQ17" i="3"/>
  <c r="AQ60" i="3"/>
  <c r="AT100" i="3"/>
  <c r="AQ101" i="3"/>
  <c r="AQ18" i="3"/>
  <c r="AF92" i="3"/>
  <c r="AF65" i="3"/>
  <c r="AF37" i="3"/>
  <c r="AF110" i="3"/>
  <c r="AF100" i="3"/>
  <c r="AF15" i="3"/>
  <c r="AF71" i="3"/>
  <c r="AF31" i="3"/>
  <c r="AF32" i="3"/>
  <c r="AF20" i="3"/>
  <c r="AF66" i="3"/>
  <c r="AN51" i="3"/>
  <c r="AN27" i="3"/>
  <c r="AH91" i="3"/>
  <c r="AH100" i="3"/>
  <c r="AH73" i="3"/>
  <c r="AH41" i="3"/>
  <c r="AH94" i="3"/>
  <c r="AN111" i="3"/>
  <c r="AH102" i="3"/>
  <c r="AH84" i="3"/>
  <c r="AN95" i="3"/>
  <c r="AN63" i="3"/>
  <c r="AH92" i="3"/>
  <c r="AN58" i="3"/>
  <c r="AN106" i="3"/>
  <c r="AN87" i="3"/>
  <c r="AN32" i="3"/>
  <c r="AO32" i="3" s="1"/>
  <c r="AH68" i="3"/>
  <c r="AH98" i="3"/>
  <c r="AN59" i="3"/>
  <c r="AH90" i="3"/>
  <c r="AH105" i="3"/>
  <c r="AN85" i="3"/>
  <c r="AU86" i="3"/>
  <c r="AQ55" i="3"/>
  <c r="AR55" i="3" s="1"/>
  <c r="AQ97" i="3"/>
  <c r="AT64" i="3"/>
  <c r="AT82" i="3"/>
  <c r="AT84" i="3"/>
  <c r="AT63" i="3"/>
  <c r="AT41" i="3"/>
  <c r="AT112" i="3"/>
  <c r="AQ69" i="3"/>
  <c r="AT19" i="3"/>
  <c r="AT115" i="3"/>
  <c r="AT17" i="3"/>
  <c r="AT72" i="3"/>
  <c r="AT44" i="3"/>
  <c r="AQ32" i="3"/>
  <c r="AT53" i="3"/>
  <c r="AT15" i="3"/>
  <c r="AU15" i="3" s="1"/>
  <c r="AQ106" i="3"/>
  <c r="AR106" i="3" s="1"/>
  <c r="AT51" i="3"/>
  <c r="AU51" i="3" s="1"/>
  <c r="AT111" i="3"/>
  <c r="AT43" i="3"/>
  <c r="AU43" i="3" s="1"/>
  <c r="AQ27" i="3"/>
  <c r="AQ85" i="3"/>
  <c r="AR85" i="3" s="1"/>
  <c r="AT65" i="3"/>
  <c r="AU65" i="3" s="1"/>
  <c r="AT105" i="3"/>
  <c r="AQ44" i="3"/>
  <c r="AT102" i="3"/>
  <c r="AT36" i="3"/>
  <c r="AQ80" i="3"/>
  <c r="AR80" i="3" s="1"/>
  <c r="AQ40" i="3"/>
  <c r="AT33" i="3"/>
  <c r="AQ57" i="3"/>
  <c r="AT55" i="3"/>
  <c r="AQ94" i="3"/>
  <c r="AQ82" i="3"/>
  <c r="AQ91" i="3"/>
  <c r="AQ52" i="3"/>
  <c r="AQ54" i="3"/>
  <c r="AQ76" i="3"/>
  <c r="AR76" i="3" s="1"/>
  <c r="AQ93" i="3"/>
  <c r="AQ67" i="3"/>
  <c r="AT57" i="3"/>
  <c r="AQ16" i="3"/>
  <c r="AT89" i="3"/>
  <c r="AU89" i="3" s="1"/>
  <c r="AT56" i="3"/>
  <c r="AU56" i="3" s="1"/>
  <c r="AQ63" i="3"/>
  <c r="AR63" i="3" s="1"/>
  <c r="AQ107" i="3"/>
  <c r="AQ43" i="3"/>
  <c r="AT103" i="3"/>
  <c r="AU103" i="3" s="1"/>
  <c r="AT37" i="3"/>
  <c r="AU37" i="3" s="1"/>
  <c r="AT91" i="3"/>
  <c r="AU91" i="3" s="1"/>
  <c r="AQ86" i="3"/>
  <c r="AQ105" i="3"/>
  <c r="AQ99" i="3"/>
  <c r="AR99" i="3" s="1"/>
  <c r="AT22" i="3"/>
  <c r="AU22" i="3" s="1"/>
  <c r="AT106" i="3"/>
  <c r="AQ75" i="3"/>
  <c r="AR75" i="3" s="1"/>
  <c r="AQ30" i="3"/>
  <c r="AR30" i="3" s="1"/>
  <c r="AQ15" i="3"/>
  <c r="AQ115" i="3"/>
  <c r="AT40" i="3"/>
  <c r="AQ70" i="3"/>
  <c r="AR70" i="3" s="1"/>
  <c r="AT108" i="3"/>
  <c r="AT30" i="3"/>
  <c r="AQ46" i="3"/>
  <c r="AT27" i="3"/>
  <c r="AQ64" i="3"/>
  <c r="AR64" i="3" s="1"/>
  <c r="AQ73" i="3"/>
  <c r="AQ109" i="3"/>
  <c r="AR109" i="3" s="1"/>
  <c r="AT77" i="3"/>
  <c r="AU77" i="3" s="1"/>
  <c r="AQ89" i="3"/>
  <c r="AR89" i="3" s="1"/>
  <c r="AQ35" i="3"/>
  <c r="AR35" i="3" s="1"/>
  <c r="AT83" i="3"/>
  <c r="AU83" i="3" s="1"/>
  <c r="AT78" i="3"/>
  <c r="AT25" i="3"/>
  <c r="AQ84" i="3"/>
  <c r="AR84" i="3" s="1"/>
  <c r="AT49" i="3"/>
  <c r="AU49" i="3" s="1"/>
  <c r="AQ104" i="3"/>
  <c r="AR104" i="3" s="1"/>
  <c r="AQ58" i="3"/>
  <c r="AR58" i="3" s="1"/>
  <c r="AQ114" i="3"/>
  <c r="AQ71" i="3"/>
  <c r="AT95" i="3"/>
  <c r="AU95" i="3" s="1"/>
  <c r="AQ21" i="3"/>
  <c r="AQ88" i="3"/>
  <c r="AT29" i="3"/>
  <c r="AU29" i="3" s="1"/>
  <c r="AQ50" i="3"/>
  <c r="AQ34" i="3"/>
  <c r="AT34" i="3"/>
  <c r="AQ45" i="3"/>
  <c r="AQ87" i="3"/>
  <c r="AQ31" i="3"/>
  <c r="AT45" i="3"/>
  <c r="AT104" i="3"/>
  <c r="AT97" i="3"/>
  <c r="AQ74" i="3"/>
  <c r="AR74" i="3" s="1"/>
  <c r="AQ29" i="3"/>
  <c r="AT35" i="3"/>
  <c r="AT109" i="3"/>
  <c r="AU109" i="3" s="1"/>
  <c r="AT58" i="3"/>
  <c r="AT80" i="3"/>
  <c r="AU80" i="3" s="1"/>
  <c r="AT76" i="3"/>
  <c r="AT75" i="3"/>
  <c r="AQ92" i="3"/>
  <c r="AR92" i="3" s="1"/>
  <c r="AT70" i="3"/>
  <c r="AU70" i="3" s="1"/>
  <c r="AQ49" i="3"/>
  <c r="AQ37" i="3"/>
  <c r="AR37" i="3" s="1"/>
  <c r="C45" i="3"/>
  <c r="C48" i="3" s="1"/>
  <c r="AH20" i="3"/>
  <c r="AN67" i="3"/>
  <c r="AN114" i="3"/>
  <c r="AH50" i="3"/>
  <c r="AH17" i="3"/>
  <c r="AI17" i="3" s="1"/>
  <c r="AN21" i="3"/>
  <c r="C66" i="3"/>
  <c r="C69" i="3" s="1"/>
  <c r="D69" i="3" s="1"/>
  <c r="AH111" i="3"/>
  <c r="AH115" i="3"/>
  <c r="AH64" i="3"/>
  <c r="AH65" i="3"/>
  <c r="AH53" i="3"/>
  <c r="AH82" i="3"/>
  <c r="AN33" i="3"/>
  <c r="AN84" i="3"/>
  <c r="AO84" i="3" s="1"/>
  <c r="AH83" i="3"/>
  <c r="AN62" i="3"/>
  <c r="AN24" i="3"/>
  <c r="AH110" i="3"/>
  <c r="AH57" i="3"/>
  <c r="AN66" i="3"/>
  <c r="AH19" i="3"/>
  <c r="AN73" i="3"/>
  <c r="AH37" i="3"/>
  <c r="AH66" i="3"/>
  <c r="AH26" i="3"/>
  <c r="AH71" i="3"/>
  <c r="AN22" i="3"/>
  <c r="AN50" i="3"/>
  <c r="AN89" i="3"/>
  <c r="AN56" i="3"/>
  <c r="AH114" i="3"/>
  <c r="AH95" i="3"/>
  <c r="AN41" i="3"/>
  <c r="AH86" i="3"/>
  <c r="AI86" i="3" s="1"/>
  <c r="AN16" i="3"/>
  <c r="AN107" i="3"/>
  <c r="AN31" i="3"/>
  <c r="AO31" i="3" s="1"/>
  <c r="AH36" i="3"/>
  <c r="AN17" i="3"/>
  <c r="AN115" i="3"/>
  <c r="AN104" i="3"/>
  <c r="AH39" i="3"/>
  <c r="AH43" i="3"/>
  <c r="AH51" i="3"/>
  <c r="AN55" i="3"/>
  <c r="AH29" i="3"/>
  <c r="AH24" i="3"/>
  <c r="AI24" i="3" s="1"/>
  <c r="AH78" i="3"/>
  <c r="AN75" i="3"/>
  <c r="AN79" i="3"/>
  <c r="AH35" i="3"/>
  <c r="AN60" i="3"/>
  <c r="AO60" i="3" s="1"/>
  <c r="AN37" i="3"/>
  <c r="AH93" i="3"/>
  <c r="AN28" i="3"/>
  <c r="AH108" i="3"/>
  <c r="AH60" i="3"/>
  <c r="AN45" i="3"/>
  <c r="AH31" i="3"/>
  <c r="AN90" i="3"/>
  <c r="AN70" i="3"/>
  <c r="AN46" i="3"/>
  <c r="AN19" i="3"/>
  <c r="AH61" i="3"/>
  <c r="AH46" i="3"/>
  <c r="AH89" i="3"/>
  <c r="AH70" i="3"/>
  <c r="AN38" i="3"/>
  <c r="AH63" i="3"/>
  <c r="AN68" i="3"/>
  <c r="AN110" i="3"/>
  <c r="AH22" i="3"/>
  <c r="AH67" i="3"/>
  <c r="AH76" i="3"/>
  <c r="AN47" i="3"/>
  <c r="AO47" i="3" s="1"/>
  <c r="AK10" i="3"/>
  <c r="AH69" i="3"/>
  <c r="AH21" i="3"/>
  <c r="AI21" i="3" s="1"/>
  <c r="AH106" i="3"/>
  <c r="AH28" i="3"/>
  <c r="AH88" i="3"/>
  <c r="AH112" i="3"/>
  <c r="AN109" i="3"/>
  <c r="AH85" i="3"/>
  <c r="AH58" i="3"/>
  <c r="AN34" i="3"/>
  <c r="AH44" i="3"/>
  <c r="AH101" i="3"/>
  <c r="AH47" i="3"/>
  <c r="AH107" i="3"/>
  <c r="AH16" i="3"/>
  <c r="AI16" i="3" s="1"/>
  <c r="AN80" i="3"/>
  <c r="AN52" i="3"/>
  <c r="AH81" i="3"/>
  <c r="AN103" i="3"/>
  <c r="AN113" i="3"/>
  <c r="AO113" i="3" s="1"/>
  <c r="AN96" i="3"/>
  <c r="AH59" i="3"/>
  <c r="AN93" i="3"/>
  <c r="AO93" i="3" s="1"/>
  <c r="AH97" i="3"/>
  <c r="AN44" i="3"/>
  <c r="AF78" i="3"/>
  <c r="AF115" i="3"/>
  <c r="AF54" i="3"/>
  <c r="AK54" i="3" s="1"/>
  <c r="AF81" i="3"/>
  <c r="AK81" i="3" s="1"/>
  <c r="AF33" i="3"/>
  <c r="AK33" i="3" s="1"/>
  <c r="AF48" i="3"/>
  <c r="AK48" i="3" s="1"/>
  <c r="AF45" i="3"/>
  <c r="AK45" i="3" s="1"/>
  <c r="AF89" i="3"/>
  <c r="AK89" i="3" s="1"/>
  <c r="AF108" i="3"/>
  <c r="AK108" i="3" s="1"/>
  <c r="AF67" i="3"/>
  <c r="AK67" i="3" s="1"/>
  <c r="AF24" i="3"/>
  <c r="AK24" i="3" s="1"/>
  <c r="AF55" i="3"/>
  <c r="AK55" i="3" s="1"/>
  <c r="AF49" i="3"/>
  <c r="AK49" i="3" s="1"/>
  <c r="AF40" i="3"/>
  <c r="AK40" i="3" s="1"/>
  <c r="AF96" i="3"/>
  <c r="AK96" i="3" s="1"/>
  <c r="AF29" i="3"/>
  <c r="AK29" i="3" s="1"/>
  <c r="AF23" i="3"/>
  <c r="AK23" i="3" s="1"/>
  <c r="AF22" i="3"/>
  <c r="AK22" i="3" s="1"/>
  <c r="AF50" i="3"/>
  <c r="AK50" i="3" s="1"/>
  <c r="AF56" i="3"/>
  <c r="AK56" i="3" s="1"/>
  <c r="AF111" i="3"/>
  <c r="AK111" i="3" s="1"/>
  <c r="AF59" i="3"/>
  <c r="AK59" i="3" s="1"/>
  <c r="AF39" i="3"/>
  <c r="AK39" i="3" s="1"/>
  <c r="AF47" i="3"/>
  <c r="AK47" i="3" s="1"/>
  <c r="AF41" i="3"/>
  <c r="AK41" i="3" s="1"/>
  <c r="AF74" i="3"/>
  <c r="AK74" i="3" s="1"/>
  <c r="AF64" i="3"/>
  <c r="AK64" i="3" s="1"/>
  <c r="AF82" i="3"/>
  <c r="AK82" i="3" s="1"/>
  <c r="AF19" i="3"/>
  <c r="AK19" i="3" s="1"/>
  <c r="AF99" i="3"/>
  <c r="AK99" i="3" s="1"/>
  <c r="AF91" i="3"/>
  <c r="AK91" i="3" s="1"/>
  <c r="AF53" i="3"/>
  <c r="AK53" i="3" s="1"/>
  <c r="AF75" i="3"/>
  <c r="AK75" i="3" s="1"/>
  <c r="AF25" i="3"/>
  <c r="AK25" i="3" s="1"/>
  <c r="AF63" i="3"/>
  <c r="AK63" i="3" s="1"/>
  <c r="AF27" i="3"/>
  <c r="AK27" i="3" s="1"/>
  <c r="AF30" i="3"/>
  <c r="AK30" i="3" s="1"/>
  <c r="AF79" i="3"/>
  <c r="AK79" i="3" s="1"/>
  <c r="AF87" i="3"/>
  <c r="AK87" i="3" s="1"/>
  <c r="AF70" i="3"/>
  <c r="AK70" i="3" s="1"/>
  <c r="AF43" i="3"/>
  <c r="AK43" i="3" s="1"/>
  <c r="AF101" i="3"/>
  <c r="AK101" i="3" s="1"/>
  <c r="AF57" i="3"/>
  <c r="AK57" i="3" s="1"/>
  <c r="AF83" i="3"/>
  <c r="AK83" i="3" s="1"/>
  <c r="AF109" i="3"/>
  <c r="AK109" i="3" s="1"/>
  <c r="AF98" i="3"/>
  <c r="AK98" i="3" s="1"/>
  <c r="AF69" i="3"/>
  <c r="AK69" i="3" s="1"/>
  <c r="AF21" i="3"/>
  <c r="AK21" i="3" s="1"/>
  <c r="AF93" i="3"/>
  <c r="AK93" i="3" s="1"/>
  <c r="AF105" i="3"/>
  <c r="AK105" i="3" s="1"/>
  <c r="AF60" i="3"/>
  <c r="AK60" i="3" s="1"/>
  <c r="AF42" i="3"/>
  <c r="AK42" i="3" s="1"/>
  <c r="AF34" i="3"/>
  <c r="AK34" i="3" s="1"/>
  <c r="AF77" i="3"/>
  <c r="AK77" i="3" s="1"/>
  <c r="AF72" i="3"/>
  <c r="AK72" i="3" s="1"/>
  <c r="AF51" i="3"/>
  <c r="AK51" i="3" s="1"/>
  <c r="AF103" i="3"/>
  <c r="AK103" i="3" s="1"/>
  <c r="AF86" i="3"/>
  <c r="AK86" i="3" s="1"/>
  <c r="AF18" i="3"/>
  <c r="AK18" i="3" s="1"/>
  <c r="AF61" i="3"/>
  <c r="AK61" i="3" s="1"/>
  <c r="AF44" i="3"/>
  <c r="AK44" i="3" s="1"/>
  <c r="AF113" i="3"/>
  <c r="AK113" i="3" s="1"/>
  <c r="AF114" i="3"/>
  <c r="AK114" i="3" s="1"/>
  <c r="AF85" i="3"/>
  <c r="AK85" i="3" s="1"/>
  <c r="AF36" i="3"/>
  <c r="AK36" i="3" s="1"/>
  <c r="AF73" i="3"/>
  <c r="AK73" i="3" s="1"/>
  <c r="AF94" i="3"/>
  <c r="AK94" i="3" s="1"/>
  <c r="AF88" i="3"/>
  <c r="AK88" i="3" s="1"/>
  <c r="AF35" i="3"/>
  <c r="AK35" i="3" s="1"/>
  <c r="AF104" i="3"/>
  <c r="AK104" i="3" s="1"/>
  <c r="AF52" i="3"/>
  <c r="AK52" i="3" s="1"/>
  <c r="AF107" i="3"/>
  <c r="AK107" i="3" s="1"/>
  <c r="AF16" i="3"/>
  <c r="AK16" i="3" s="1"/>
  <c r="AF80" i="3"/>
  <c r="AK80" i="3" s="1"/>
  <c r="AF95" i="3"/>
  <c r="AK95" i="3" s="1"/>
  <c r="AF76" i="3"/>
  <c r="AK76" i="3" s="1"/>
  <c r="AF58" i="3"/>
  <c r="AK58" i="3" s="1"/>
  <c r="AF26" i="3"/>
  <c r="AK26" i="3" s="1"/>
  <c r="AF28" i="3"/>
  <c r="AK28" i="3" s="1"/>
  <c r="AF17" i="3"/>
  <c r="AK17" i="3" s="1"/>
  <c r="AF90" i="3"/>
  <c r="AK90" i="3" s="1"/>
  <c r="AF62" i="3"/>
  <c r="AK62" i="3" s="1"/>
  <c r="AF112" i="3"/>
  <c r="AK112" i="3" s="1"/>
  <c r="AF102" i="3"/>
  <c r="AK102" i="3" s="1"/>
  <c r="AF46" i="3"/>
  <c r="AK46" i="3" s="1"/>
  <c r="AF38" i="3"/>
  <c r="AK38" i="3" s="1"/>
  <c r="AF106" i="3"/>
  <c r="AK106" i="3" s="1"/>
  <c r="AF84" i="3"/>
  <c r="AK84" i="3" s="1"/>
  <c r="AK78" i="3"/>
  <c r="AK66" i="3"/>
  <c r="AK20" i="3"/>
  <c r="AK32" i="3"/>
  <c r="AK31" i="3"/>
  <c r="AK71" i="3"/>
  <c r="AK15" i="3"/>
  <c r="AK100" i="3"/>
  <c r="AK110" i="3"/>
  <c r="AK37" i="3"/>
  <c r="AK65" i="3"/>
  <c r="AK92" i="3"/>
  <c r="AK97" i="3"/>
  <c r="AK68" i="3"/>
  <c r="AK115" i="3"/>
  <c r="BG5" i="3" l="1"/>
  <c r="AL115" i="3"/>
  <c r="AL15" i="3"/>
  <c r="AL106" i="3"/>
  <c r="AL28" i="3"/>
  <c r="AL52" i="3"/>
  <c r="AL114" i="3"/>
  <c r="AL72" i="3"/>
  <c r="AL69" i="3"/>
  <c r="AL87" i="3"/>
  <c r="AL91" i="3"/>
  <c r="AL39" i="3"/>
  <c r="AL96" i="3"/>
  <c r="AL45" i="3"/>
  <c r="AO96" i="3"/>
  <c r="AI44" i="3"/>
  <c r="AI106" i="3"/>
  <c r="AO38" i="3"/>
  <c r="AO90" i="3"/>
  <c r="AI35" i="3"/>
  <c r="AI39" i="3"/>
  <c r="AI95" i="3"/>
  <c r="AI66" i="3"/>
  <c r="AO62" i="3"/>
  <c r="AI111" i="3"/>
  <c r="AU75" i="3"/>
  <c r="AR31" i="3"/>
  <c r="AR71" i="3"/>
  <c r="AU108" i="3"/>
  <c r="AR107" i="3"/>
  <c r="AR82" i="3"/>
  <c r="AR44" i="3"/>
  <c r="AU17" i="3"/>
  <c r="AU82" i="3"/>
  <c r="AI68" i="3"/>
  <c r="AI102" i="3"/>
  <c r="AO51" i="3"/>
  <c r="AU28" i="3"/>
  <c r="AU74" i="3"/>
  <c r="AO61" i="3"/>
  <c r="AI27" i="3"/>
  <c r="AO57" i="3"/>
  <c r="AU24" i="3"/>
  <c r="AR26" i="3"/>
  <c r="AO78" i="3"/>
  <c r="AO20" i="3"/>
  <c r="AO105" i="3"/>
  <c r="AR38" i="3"/>
  <c r="AU99" i="3"/>
  <c r="AI113" i="3"/>
  <c r="AO54" i="3"/>
  <c r="AR79" i="3"/>
  <c r="AR103" i="3"/>
  <c r="AL27" i="3"/>
  <c r="AI85" i="3"/>
  <c r="AI60" i="3"/>
  <c r="AO89" i="3"/>
  <c r="AI82" i="3"/>
  <c r="AU34" i="3"/>
  <c r="AR57" i="3"/>
  <c r="AO58" i="3"/>
  <c r="AU87" i="3"/>
  <c r="AR39" i="3"/>
  <c r="AO97" i="3"/>
  <c r="AR65" i="3"/>
  <c r="AR98" i="3"/>
  <c r="AL20" i="3"/>
  <c r="AL95" i="3"/>
  <c r="AL60" i="3"/>
  <c r="AL50" i="3"/>
  <c r="AO80" i="3"/>
  <c r="AI61" i="3"/>
  <c r="AI36" i="3"/>
  <c r="AI53" i="3"/>
  <c r="AR73" i="3"/>
  <c r="AU33" i="3"/>
  <c r="AI105" i="3"/>
  <c r="AR60" i="3"/>
  <c r="AO48" i="3"/>
  <c r="AO100" i="3"/>
  <c r="AU60" i="3"/>
  <c r="AI25" i="3"/>
  <c r="AL17" i="3"/>
  <c r="AL51" i="3"/>
  <c r="AL68" i="3"/>
  <c r="AL71" i="3"/>
  <c r="AL38" i="3"/>
  <c r="AL26" i="3"/>
  <c r="AL104" i="3"/>
  <c r="AL113" i="3"/>
  <c r="AL77" i="3"/>
  <c r="AL98" i="3"/>
  <c r="AL79" i="3"/>
  <c r="AL99" i="3"/>
  <c r="AL59" i="3"/>
  <c r="AL40" i="3"/>
  <c r="AL48" i="3"/>
  <c r="AO103" i="3"/>
  <c r="AO34" i="3"/>
  <c r="AI69" i="3"/>
  <c r="AI70" i="3"/>
  <c r="AI31" i="3"/>
  <c r="AO79" i="3"/>
  <c r="AO104" i="3"/>
  <c r="AI114" i="3"/>
  <c r="AI37" i="3"/>
  <c r="AI83" i="3"/>
  <c r="AO21" i="3"/>
  <c r="AU76" i="3"/>
  <c r="AR87" i="3"/>
  <c r="AR114" i="3"/>
  <c r="AU40" i="3"/>
  <c r="AR16" i="3"/>
  <c r="AR94" i="3"/>
  <c r="AU105" i="3"/>
  <c r="AU115" i="3"/>
  <c r="AU64" i="3"/>
  <c r="AO87" i="3"/>
  <c r="AO111" i="3"/>
  <c r="AR18" i="3"/>
  <c r="AU62" i="3"/>
  <c r="AR51" i="3"/>
  <c r="AO35" i="3"/>
  <c r="AO49" i="3"/>
  <c r="AI23" i="3"/>
  <c r="AR108" i="3"/>
  <c r="AU50" i="3"/>
  <c r="AI33" i="3"/>
  <c r="AI32" i="3"/>
  <c r="AO15" i="3"/>
  <c r="AU61" i="3"/>
  <c r="AO86" i="3"/>
  <c r="AO25" i="3"/>
  <c r="AI72" i="3"/>
  <c r="AU90" i="3"/>
  <c r="AL42" i="3"/>
  <c r="AO17" i="3"/>
  <c r="AO114" i="3"/>
  <c r="AR15" i="3"/>
  <c r="AR69" i="3"/>
  <c r="AI41" i="3"/>
  <c r="AI18" i="3"/>
  <c r="AU54" i="3"/>
  <c r="AI79" i="3"/>
  <c r="AI48" i="3"/>
  <c r="AL112" i="3"/>
  <c r="AL18" i="3"/>
  <c r="AL63" i="3"/>
  <c r="AL54" i="3"/>
  <c r="AI22" i="3"/>
  <c r="AO66" i="3"/>
  <c r="AR29" i="3"/>
  <c r="AR93" i="3"/>
  <c r="AI92" i="3"/>
  <c r="AI34" i="3"/>
  <c r="AU73" i="3"/>
  <c r="AI80" i="3"/>
  <c r="AI62" i="3"/>
  <c r="AR102" i="3"/>
  <c r="AL107" i="3"/>
  <c r="AL97" i="3"/>
  <c r="AL31" i="3"/>
  <c r="AL46" i="3"/>
  <c r="AL58" i="3"/>
  <c r="AL35" i="3"/>
  <c r="AL44" i="3"/>
  <c r="AL34" i="3"/>
  <c r="AL109" i="3"/>
  <c r="AL30" i="3"/>
  <c r="AL19" i="3"/>
  <c r="AL111" i="3"/>
  <c r="AL49" i="3"/>
  <c r="AL33" i="3"/>
  <c r="AI81" i="3"/>
  <c r="AI58" i="3"/>
  <c r="AI76" i="3"/>
  <c r="AI89" i="3"/>
  <c r="AO45" i="3"/>
  <c r="AO75" i="3"/>
  <c r="AO115" i="3"/>
  <c r="AO56" i="3"/>
  <c r="AO73" i="3"/>
  <c r="AO33" i="3"/>
  <c r="AI50" i="3"/>
  <c r="AU58" i="3"/>
  <c r="AR45" i="3"/>
  <c r="AU25" i="3"/>
  <c r="AR115" i="3"/>
  <c r="AU57" i="3"/>
  <c r="AU55" i="3"/>
  <c r="AR27" i="3"/>
  <c r="AU19" i="3"/>
  <c r="AR97" i="3"/>
  <c r="AO106" i="3"/>
  <c r="AI94" i="3"/>
  <c r="AR101" i="3"/>
  <c r="AU66" i="3"/>
  <c r="AR90" i="3"/>
  <c r="AO29" i="3"/>
  <c r="AI75" i="3"/>
  <c r="AR77" i="3"/>
  <c r="AU52" i="3"/>
  <c r="AU16" i="3"/>
  <c r="AI49" i="3"/>
  <c r="AO36" i="3"/>
  <c r="AO82" i="3"/>
  <c r="AU110" i="3"/>
  <c r="AI99" i="3"/>
  <c r="AI55" i="3"/>
  <c r="AI38" i="3"/>
  <c r="AR113" i="3"/>
  <c r="BG6" i="3"/>
  <c r="BG22" i="3"/>
  <c r="BG85" i="3"/>
  <c r="BG61" i="3"/>
  <c r="BG41" i="3"/>
  <c r="BG18" i="3"/>
  <c r="BG104" i="3"/>
  <c r="BG72" i="3"/>
  <c r="BG40" i="3"/>
  <c r="BG102" i="3"/>
  <c r="BG87" i="3"/>
  <c r="BG51" i="3"/>
  <c r="BG86" i="3"/>
  <c r="AL92" i="3"/>
  <c r="AL32" i="3"/>
  <c r="AL102" i="3"/>
  <c r="AL76" i="3"/>
  <c r="AL88" i="3"/>
  <c r="AL61" i="3"/>
  <c r="AL83" i="3"/>
  <c r="AL82" i="3"/>
  <c r="AL56" i="3"/>
  <c r="AL55" i="3"/>
  <c r="AL81" i="3"/>
  <c r="AO52" i="3"/>
  <c r="AI67" i="3"/>
  <c r="AI46" i="3"/>
  <c r="AI78" i="3"/>
  <c r="AI19" i="3"/>
  <c r="AU35" i="3"/>
  <c r="AU78" i="3"/>
  <c r="AR67" i="3"/>
  <c r="AU111" i="3"/>
  <c r="AO85" i="3"/>
  <c r="AU100" i="3"/>
  <c r="AO99" i="3"/>
  <c r="AI77" i="3"/>
  <c r="AI104" i="3"/>
  <c r="AO88" i="3"/>
  <c r="AI87" i="3"/>
  <c r="AO53" i="3"/>
  <c r="BG105" i="3"/>
  <c r="BG58" i="3"/>
  <c r="BG100" i="3"/>
  <c r="BG36" i="3"/>
  <c r="BG83" i="3"/>
  <c r="AL65" i="3"/>
  <c r="AL94" i="3"/>
  <c r="AL57" i="3"/>
  <c r="AL64" i="3"/>
  <c r="AL24" i="3"/>
  <c r="AO109" i="3"/>
  <c r="AI108" i="3"/>
  <c r="AI29" i="3"/>
  <c r="AO50" i="3"/>
  <c r="AO67" i="3"/>
  <c r="AR34" i="3"/>
  <c r="AU106" i="3"/>
  <c r="AU53" i="3"/>
  <c r="AU112" i="3"/>
  <c r="AI73" i="3"/>
  <c r="AR19" i="3"/>
  <c r="AI103" i="3"/>
  <c r="AR22" i="3"/>
  <c r="AO71" i="3"/>
  <c r="AU59" i="3"/>
  <c r="AI74" i="3"/>
  <c r="BG10" i="3"/>
  <c r="BG57" i="3"/>
  <c r="BG13" i="3"/>
  <c r="BG32" i="3"/>
  <c r="BG35" i="3"/>
  <c r="BG56" i="3"/>
  <c r="BG71" i="3"/>
  <c r="AL84" i="3"/>
  <c r="AL85" i="3"/>
  <c r="AL37" i="3"/>
  <c r="AL66" i="3"/>
  <c r="AL62" i="3"/>
  <c r="AL80" i="3"/>
  <c r="AL73" i="3"/>
  <c r="AL86" i="3"/>
  <c r="AL105" i="3"/>
  <c r="AL101" i="3"/>
  <c r="AL25" i="3"/>
  <c r="AL74" i="3"/>
  <c r="AL22" i="3"/>
  <c r="AL67" i="3"/>
  <c r="AO44" i="3"/>
  <c r="AI107" i="3"/>
  <c r="AI112" i="3"/>
  <c r="AO110" i="3"/>
  <c r="AO19" i="3"/>
  <c r="AO28" i="3"/>
  <c r="AO55" i="3"/>
  <c r="AO107" i="3"/>
  <c r="AO22" i="3"/>
  <c r="AI57" i="3"/>
  <c r="AI65" i="3"/>
  <c r="AI20" i="3"/>
  <c r="AU97" i="3"/>
  <c r="AR50" i="3"/>
  <c r="AU27" i="3"/>
  <c r="AR105" i="3"/>
  <c r="AR54" i="3"/>
  <c r="AR40" i="3"/>
  <c r="AR32" i="3"/>
  <c r="AU41" i="3"/>
  <c r="AI90" i="3"/>
  <c r="AO63" i="3"/>
  <c r="AI100" i="3"/>
  <c r="AR17" i="3"/>
  <c r="AR95" i="3"/>
  <c r="AO42" i="3"/>
  <c r="AO18" i="3"/>
  <c r="AO91" i="3"/>
  <c r="AU101" i="3"/>
  <c r="AU79" i="3"/>
  <c r="AO98" i="3"/>
  <c r="AO92" i="3"/>
  <c r="AO23" i="3"/>
  <c r="AR68" i="3"/>
  <c r="AR110" i="3"/>
  <c r="AO108" i="3"/>
  <c r="AI52" i="3"/>
  <c r="AR24" i="3"/>
  <c r="AR62" i="3"/>
  <c r="BG9" i="3"/>
  <c r="BG98" i="3"/>
  <c r="BG77" i="3"/>
  <c r="BG53" i="3"/>
  <c r="BG33" i="3"/>
  <c r="BG103" i="3"/>
  <c r="BG92" i="3"/>
  <c r="BG60" i="3"/>
  <c r="BG28" i="3"/>
  <c r="BG30" i="3"/>
  <c r="BG75" i="3"/>
  <c r="BG27" i="3"/>
  <c r="BG54" i="3"/>
  <c r="AL110" i="3"/>
  <c r="AL78" i="3"/>
  <c r="AL90" i="3"/>
  <c r="AL16" i="3"/>
  <c r="AL36" i="3"/>
  <c r="AL103" i="3"/>
  <c r="AL93" i="3"/>
  <c r="AL43" i="3"/>
  <c r="AL75" i="3"/>
  <c r="AL41" i="3"/>
  <c r="AL23" i="3"/>
  <c r="AL108" i="3"/>
  <c r="AI97" i="3"/>
  <c r="AI47" i="3"/>
  <c r="AI88" i="3"/>
  <c r="AO68" i="3"/>
  <c r="AO46" i="3"/>
  <c r="AI93" i="3"/>
  <c r="AI51" i="3"/>
  <c r="AO16" i="3"/>
  <c r="AI71" i="3"/>
  <c r="AI110" i="3"/>
  <c r="AI64" i="3"/>
  <c r="D48" i="3"/>
  <c r="AU104" i="3"/>
  <c r="AR88" i="3"/>
  <c r="AR46" i="3"/>
  <c r="AR86" i="3"/>
  <c r="AR52" i="3"/>
  <c r="AU36" i="3"/>
  <c r="AU44" i="3"/>
  <c r="AU63" i="3"/>
  <c r="AO59" i="3"/>
  <c r="AO95" i="3"/>
  <c r="AI91" i="3"/>
  <c r="AR53" i="3"/>
  <c r="AR41" i="3"/>
  <c r="AI42" i="3"/>
  <c r="AO72" i="3"/>
  <c r="AO65" i="3"/>
  <c r="AR83" i="3"/>
  <c r="AU69" i="3"/>
  <c r="AI56" i="3"/>
  <c r="AO26" i="3"/>
  <c r="AO94" i="3"/>
  <c r="AU26" i="3"/>
  <c r="AR25" i="3"/>
  <c r="AI15" i="3"/>
  <c r="AI30" i="3"/>
  <c r="AR66" i="3"/>
  <c r="AU48" i="3"/>
  <c r="BG106" i="3"/>
  <c r="BG97" i="3"/>
  <c r="BG74" i="3"/>
  <c r="BG50" i="3"/>
  <c r="BG29" i="3"/>
  <c r="BG94" i="3"/>
  <c r="BG88" i="3"/>
  <c r="BG107" i="3"/>
  <c r="AL100" i="3"/>
  <c r="AL21" i="3"/>
  <c r="AL70" i="3"/>
  <c r="AI63" i="3"/>
  <c r="AR49" i="3"/>
  <c r="AU84" i="3"/>
  <c r="AO39" i="3"/>
  <c r="AO83" i="3"/>
  <c r="BG49" i="3"/>
  <c r="BG19" i="3"/>
  <c r="AO81" i="3"/>
  <c r="AI59" i="3"/>
  <c r="AI40" i="3"/>
  <c r="AO24" i="3"/>
  <c r="AR47" i="3"/>
  <c r="AI115" i="3"/>
  <c r="BG73" i="3"/>
  <c r="AL53" i="3"/>
  <c r="AO70" i="3"/>
  <c r="AU45" i="3"/>
  <c r="AI98" i="3"/>
  <c r="AU23" i="3"/>
  <c r="AO64" i="3"/>
  <c r="BG26" i="3"/>
  <c r="AU67" i="3"/>
  <c r="AR91" i="3"/>
  <c r="BG20" i="3"/>
  <c r="AO43" i="3"/>
  <c r="AI28" i="3"/>
  <c r="AU72" i="3"/>
  <c r="BG67" i="3"/>
  <c r="AL47" i="3"/>
  <c r="AO37" i="3"/>
  <c r="AR21" i="3"/>
  <c r="AI84" i="3"/>
  <c r="AR59" i="3"/>
  <c r="AU113" i="3"/>
  <c r="BG70" i="3"/>
  <c r="AO41" i="3"/>
  <c r="BG52" i="3"/>
  <c r="AR61" i="3"/>
  <c r="AI101" i="3"/>
  <c r="BG93" i="3"/>
  <c r="AO74" i="3"/>
  <c r="AL29" i="3"/>
  <c r="AI43" i="3"/>
  <c r="AU30" i="3"/>
  <c r="AO27" i="3"/>
  <c r="AO69" i="3"/>
  <c r="AU47" i="3"/>
  <c r="BG84" i="3"/>
  <c r="AL89" i="3"/>
  <c r="AR43" i="3"/>
  <c r="AI26" i="3"/>
  <c r="BG66" i="3"/>
  <c r="AU102" i="3"/>
  <c r="BG99" i="3"/>
  <c r="AU81" i="3"/>
  <c r="BG46" i="3"/>
  <c r="BG24" i="3"/>
  <c r="BG79" i="3"/>
  <c r="BG96" i="3"/>
  <c r="BG81" i="3"/>
  <c r="BG38" i="3"/>
  <c r="BG78" i="3"/>
  <c r="BG37" i="3"/>
  <c r="BG8" i="3"/>
  <c r="BG59" i="3"/>
  <c r="BG12" i="3"/>
  <c r="BG76" i="3"/>
  <c r="BG21" i="3"/>
  <c r="BG89" i="3"/>
  <c r="BG31" i="3"/>
  <c r="BG23" i="3"/>
  <c r="BG62" i="3"/>
  <c r="BG55" i="3"/>
  <c r="BG64" i="3"/>
  <c r="BG34" i="3"/>
  <c r="BG101" i="3"/>
  <c r="BG43" i="3"/>
  <c r="BG68" i="3"/>
  <c r="BG17" i="3"/>
  <c r="BG82" i="3"/>
  <c r="BG11" i="3"/>
  <c r="BG91" i="3"/>
  <c r="BG44" i="3"/>
  <c r="BG14" i="3"/>
  <c r="BG42" i="3"/>
  <c r="BG65" i="3"/>
  <c r="BG15" i="3"/>
  <c r="BG63" i="3"/>
  <c r="BG95" i="3"/>
  <c r="BG16" i="3"/>
  <c r="BG48" i="3"/>
  <c r="BG80" i="3"/>
  <c r="BG47" i="3"/>
  <c r="BG25" i="3"/>
  <c r="BG45" i="3"/>
  <c r="BG69" i="3"/>
  <c r="BG90" i="3"/>
  <c r="BG39" i="3"/>
  <c r="BH39" i="3"/>
  <c r="BH16" i="3"/>
  <c r="BH91" i="3"/>
  <c r="BH64" i="3"/>
  <c r="BH12" i="3"/>
  <c r="BH79" i="3"/>
  <c r="BH70" i="3"/>
  <c r="BH88" i="3"/>
  <c r="BH27" i="3"/>
  <c r="BH53" i="3"/>
  <c r="BH13" i="3"/>
  <c r="BH86" i="3"/>
  <c r="BH41" i="3"/>
  <c r="BH30" i="3"/>
  <c r="BH98" i="3"/>
  <c r="BH87" i="3"/>
  <c r="BH45" i="3"/>
  <c r="BH17" i="3"/>
  <c r="BH37" i="3"/>
  <c r="BH90" i="3"/>
  <c r="BH95" i="3"/>
  <c r="BH11" i="3"/>
  <c r="BH55" i="3"/>
  <c r="BH59" i="3"/>
  <c r="BH24" i="3"/>
  <c r="BH67" i="3"/>
  <c r="BH94" i="3"/>
  <c r="BH75" i="3"/>
  <c r="BH77" i="3"/>
  <c r="BH57" i="3"/>
  <c r="BH51" i="3"/>
  <c r="BH61" i="3"/>
  <c r="BH29" i="3"/>
  <c r="BH10" i="3"/>
  <c r="BH85" i="3"/>
  <c r="BH15" i="3"/>
  <c r="BH23" i="3"/>
  <c r="BH99" i="3"/>
  <c r="BH26" i="3"/>
  <c r="BH50" i="3"/>
  <c r="BH28" i="3"/>
  <c r="BH9" i="3"/>
  <c r="BH83" i="3"/>
  <c r="BH102" i="3"/>
  <c r="BH22" i="3"/>
  <c r="BH25" i="3"/>
  <c r="BH65" i="3"/>
  <c r="BH68" i="3"/>
  <c r="BH31" i="3"/>
  <c r="BH78" i="3"/>
  <c r="BH66" i="3"/>
  <c r="BH60" i="3"/>
  <c r="BH40" i="3"/>
  <c r="BH69" i="3"/>
  <c r="BH63" i="3"/>
  <c r="BH82" i="3"/>
  <c r="BH62" i="3"/>
  <c r="BH8" i="3"/>
  <c r="BI8" i="3" s="1"/>
  <c r="BH46" i="3"/>
  <c r="BH20" i="3"/>
  <c r="BH47" i="3"/>
  <c r="BH42" i="3"/>
  <c r="BH43" i="3"/>
  <c r="BH89" i="3"/>
  <c r="BH38" i="3"/>
  <c r="BH84" i="3"/>
  <c r="BH19" i="3"/>
  <c r="BH97" i="3"/>
  <c r="BH92" i="3"/>
  <c r="BH56" i="3"/>
  <c r="BH100" i="3"/>
  <c r="BH72" i="3"/>
  <c r="BH80" i="3"/>
  <c r="BH14" i="3"/>
  <c r="BH101" i="3"/>
  <c r="BH21" i="3"/>
  <c r="BH81" i="3"/>
  <c r="BH93" i="3"/>
  <c r="BH49" i="3"/>
  <c r="BH106" i="3"/>
  <c r="BH103" i="3"/>
  <c r="BH35" i="3"/>
  <c r="BH58" i="3"/>
  <c r="BH104" i="3"/>
  <c r="BH48" i="3"/>
  <c r="BH44" i="3"/>
  <c r="BH76" i="3"/>
  <c r="BH96" i="3"/>
  <c r="BH52" i="3"/>
  <c r="BH107" i="3"/>
  <c r="BH54" i="3"/>
  <c r="BH32" i="3"/>
  <c r="BH105" i="3"/>
  <c r="BH73" i="3"/>
  <c r="BH71" i="3"/>
  <c r="BH34" i="3"/>
  <c r="BH33" i="3"/>
  <c r="BH18" i="3"/>
  <c r="BH74" i="3"/>
  <c r="BH36" i="3"/>
  <c r="BI91" i="3"/>
  <c r="BI74" i="3"/>
  <c r="BI54" i="3"/>
  <c r="BI58" i="3"/>
  <c r="BI101" i="3"/>
  <c r="BI19" i="3"/>
  <c r="BI46" i="3"/>
  <c r="BI78" i="3"/>
  <c r="BI9" i="3"/>
  <c r="BI10" i="3"/>
  <c r="BI67" i="3"/>
  <c r="BI17" i="3"/>
  <c r="BI53" i="3"/>
  <c r="BI16" i="3"/>
  <c r="BI18" i="3"/>
  <c r="BI107" i="3"/>
  <c r="BI35" i="3"/>
  <c r="BI14" i="3"/>
  <c r="BI84" i="3"/>
  <c r="BI62" i="3"/>
  <c r="BI31" i="3"/>
  <c r="BI28" i="3"/>
  <c r="BI29" i="3"/>
  <c r="BI24" i="3"/>
  <c r="BI45" i="3"/>
  <c r="BI27" i="3"/>
  <c r="BI39" i="3"/>
  <c r="BI75" i="3"/>
  <c r="BI64" i="3"/>
  <c r="BI104" i="3"/>
  <c r="BI66" i="3"/>
  <c r="BI94" i="3"/>
  <c r="BI33" i="3"/>
  <c r="BI52" i="3"/>
  <c r="BI103" i="3"/>
  <c r="BI80" i="3"/>
  <c r="BI38" i="3"/>
  <c r="BI82" i="3"/>
  <c r="BI68" i="3"/>
  <c r="BI50" i="3"/>
  <c r="BI61" i="3"/>
  <c r="BI59" i="3"/>
  <c r="BI87" i="3"/>
  <c r="BI88" i="3"/>
  <c r="BI34" i="3"/>
  <c r="BI65" i="3"/>
  <c r="BI51" i="3"/>
  <c r="BI55" i="3"/>
  <c r="BI70" i="3"/>
  <c r="BI77" i="3"/>
  <c r="BI12" i="3"/>
  <c r="BI48" i="3"/>
  <c r="BI102" i="3"/>
  <c r="BI86" i="3"/>
  <c r="BI21" i="3"/>
  <c r="BI83" i="3"/>
  <c r="BI13" i="3"/>
  <c r="BI96" i="3"/>
  <c r="BI106" i="3"/>
  <c r="BI72" i="3"/>
  <c r="BI89" i="3"/>
  <c r="BI63" i="3"/>
  <c r="BI26" i="3"/>
  <c r="BI98" i="3"/>
  <c r="BI41" i="3"/>
  <c r="BI81" i="3"/>
  <c r="BI60" i="3"/>
  <c r="BI90" i="3"/>
  <c r="BI32" i="3"/>
  <c r="BI20" i="3"/>
  <c r="BI37" i="3"/>
  <c r="BI71" i="3"/>
  <c r="BI76" i="3"/>
  <c r="BI49" i="3"/>
  <c r="BI100" i="3"/>
  <c r="BI43" i="3"/>
  <c r="BI69" i="3"/>
  <c r="BI25" i="3"/>
  <c r="BI99" i="3"/>
  <c r="BI57" i="3"/>
  <c r="BI11" i="3"/>
  <c r="BI30" i="3"/>
  <c r="BI79" i="3"/>
  <c r="BI73" i="3"/>
  <c r="BI44" i="3"/>
  <c r="BI93" i="3"/>
  <c r="BI56" i="3"/>
  <c r="BI42" i="3"/>
  <c r="BI40" i="3"/>
  <c r="BI22" i="3"/>
  <c r="BI23" i="3"/>
  <c r="BI95" i="3"/>
  <c r="BI105" i="3"/>
  <c r="BI92" i="3"/>
  <c r="BI47" i="3"/>
  <c r="BI15" i="3"/>
  <c r="BI36" i="3"/>
  <c r="BI97" i="3"/>
  <c r="BI85" i="3"/>
</calcChain>
</file>

<file path=xl/sharedStrings.xml><?xml version="1.0" encoding="utf-8"?>
<sst xmlns="http://schemas.openxmlformats.org/spreadsheetml/2006/main" count="108" uniqueCount="71">
  <si>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</si>
  <si>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</si>
  <si>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</si>
  <si>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</si>
  <si>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</si>
  <si>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</si>
  <si>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</si>
  <si>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</si>
  <si>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</si>
  <si>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</si>
  <si>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</si>
  <si>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</si>
  <si>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</si>
  <si>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</si>
  <si>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</si>
  <si>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</si>
  <si>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</si>
  <si>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</si>
  <si>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</si>
  <si>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</si>
  <si>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</si>
  <si>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</si>
  <si>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</si>
  <si>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</si>
  <si>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</si>
  <si>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Coupon Bond Fair Values</t>
  </si>
  <si>
    <t>C:\Users\Anton\workspace\lib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</si>
  <si>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</si>
  <si>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</si>
  <si>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</si>
  <si>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</si>
  <si>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</si>
  <si>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</si>
  <si>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</si>
  <si>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</si>
  <si>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</si>
  <si>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</si>
  <si>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</si>
  <si>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</si>
  <si>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</si>
  <si>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</si>
  <si>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</si>
  <si>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</si>
  <si>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</si>
  <si>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</si>
  <si>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</si>
  <si>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</si>
  <si>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</si>
  <si>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</si>
  <si>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</si>
  <si>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</si>
  <si>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</si>
  <si>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</si>
  <si>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</si>
  <si>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</si>
  <si>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</si>
  <si>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</si>
  <si>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</si>
  <si>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</si>
  <si>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</si>
  <si>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 xml:space="preserve">Credit Valuation Adjustment for a Coupon Bond </t>
  </si>
  <si>
    <t>Calculation</t>
  </si>
  <si>
    <t>Path-Wise Intensity (Correlation)</t>
  </si>
  <si>
    <t>Path-Wise Exp of Integrated Intensity (Correlation)</t>
  </si>
  <si>
    <t>Path-Wise Intensity (Lando)</t>
  </si>
  <si>
    <t>Path-Wise Exp of Integrated Intensity  (Lando)</t>
  </si>
  <si>
    <t>Arithmetic Mean</t>
  </si>
  <si>
    <t>Empirical Mean</t>
  </si>
  <si>
    <t>#= obCall("integrationMethodEnum2_1"; "main.net.finmath.antonsporrer.masterthesis.integration.Integration$IntegrationMethod"; "valueOf";obMake("";"String"; D53))</t>
  </si>
  <si>
    <t>#=obCall("cwcCVACouponCorr"; F37; "getConstrainedWorstCaseCVA";T54;F42)</t>
  </si>
  <si>
    <t>#=obCall("cwcCVACouponLando"; F37; "getConstrainedWorstCaseCVA";W53;F53)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</si>
</sst>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0" borderId="8" xfId="0" applyFill="1" applyBorder="1"/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1321672727103E-2"/>
          <c:y val="0.12565665651046518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-1.4991648754315702E-3</c:v>
                </c:pt>
                <c:pt idx="2">
                  <c:v>3.9374338897934591E-3</c:v>
                </c:pt>
                <c:pt idx="3">
                  <c:v>-7.0691200760521237E-3</c:v>
                </c:pt>
                <c:pt idx="4">
                  <c:v>-1.3672146662683338E-2</c:v>
                </c:pt>
                <c:pt idx="5">
                  <c:v>-1.2680454587313327E-2</c:v>
                </c:pt>
                <c:pt idx="6">
                  <c:v>-1.7707968871398926E-2</c:v>
                </c:pt>
                <c:pt idx="7">
                  <c:v>-1.8109290187865962E-2</c:v>
                </c:pt>
                <c:pt idx="8">
                  <c:v>-9.8971076870370354E-3</c:v>
                </c:pt>
                <c:pt idx="9">
                  <c:v>-1.158189373336962E-2</c:v>
                </c:pt>
                <c:pt idx="10">
                  <c:v>-1.5458190366580433E-2</c:v>
                </c:pt>
                <c:pt idx="11">
                  <c:v>-2.1005593727600434E-2</c:v>
                </c:pt>
                <c:pt idx="12">
                  <c:v>-1.0777128642799397E-2</c:v>
                </c:pt>
                <c:pt idx="13">
                  <c:v>-1.0182674664710508E-2</c:v>
                </c:pt>
                <c:pt idx="14">
                  <c:v>-1.128915225308191E-2</c:v>
                </c:pt>
                <c:pt idx="15">
                  <c:v>-9.7472213511914478E-3</c:v>
                </c:pt>
                <c:pt idx="16">
                  <c:v>-1.4859455314029872E-2</c:v>
                </c:pt>
                <c:pt idx="17">
                  <c:v>-4.7192516713760336E-3</c:v>
                </c:pt>
                <c:pt idx="18">
                  <c:v>-2.5431956903434168E-3</c:v>
                </c:pt>
                <c:pt idx="19">
                  <c:v>2.1231621479698995E-2</c:v>
                </c:pt>
                <c:pt idx="20">
                  <c:v>2.4620742723759262E-2</c:v>
                </c:pt>
                <c:pt idx="21">
                  <c:v>2.1601182969677342E-2</c:v>
                </c:pt>
                <c:pt idx="22">
                  <c:v>1.821685985662258E-2</c:v>
                </c:pt>
                <c:pt idx="23">
                  <c:v>1.7385391510444659E-2</c:v>
                </c:pt>
                <c:pt idx="24">
                  <c:v>1.0552601481740536E-2</c:v>
                </c:pt>
                <c:pt idx="25">
                  <c:v>9.925121416447226E-3</c:v>
                </c:pt>
                <c:pt idx="26">
                  <c:v>2.3477495397176869E-2</c:v>
                </c:pt>
                <c:pt idx="27">
                  <c:v>3.6604447103397102E-2</c:v>
                </c:pt>
                <c:pt idx="28">
                  <c:v>3.2481117315493913E-2</c:v>
                </c:pt>
                <c:pt idx="29">
                  <c:v>2.5627756709076598E-2</c:v>
                </c:pt>
                <c:pt idx="30">
                  <c:v>-1.7930264924811319E-3</c:v>
                </c:pt>
                <c:pt idx="31">
                  <c:v>1.274068383559704E-2</c:v>
                </c:pt>
                <c:pt idx="32">
                  <c:v>1.4948124146222912E-3</c:v>
                </c:pt>
                <c:pt idx="33">
                  <c:v>-5.1577464984536633E-3</c:v>
                </c:pt>
                <c:pt idx="34">
                  <c:v>-1.1455126399390721E-2</c:v>
                </c:pt>
                <c:pt idx="35">
                  <c:v>-2.6993222390565452E-2</c:v>
                </c:pt>
                <c:pt idx="36">
                  <c:v>-3.1027573300970071E-2</c:v>
                </c:pt>
                <c:pt idx="37">
                  <c:v>-3.1336386017891883E-2</c:v>
                </c:pt>
                <c:pt idx="38">
                  <c:v>-1.3729070674864643E-2</c:v>
                </c:pt>
                <c:pt idx="39">
                  <c:v>-1.286636120746051E-2</c:v>
                </c:pt>
                <c:pt idx="40">
                  <c:v>-1.7419746163894884E-2</c:v>
                </c:pt>
                <c:pt idx="41">
                  <c:v>-1.7432334335025387E-2</c:v>
                </c:pt>
                <c:pt idx="42">
                  <c:v>-1.2076976297927897E-2</c:v>
                </c:pt>
                <c:pt idx="43">
                  <c:v>-1.2912799227930758E-2</c:v>
                </c:pt>
                <c:pt idx="44">
                  <c:v>-7.4295937847314569E-3</c:v>
                </c:pt>
                <c:pt idx="45">
                  <c:v>-8.5921283217795102E-3</c:v>
                </c:pt>
                <c:pt idx="46">
                  <c:v>-8.9462022132329976E-3</c:v>
                </c:pt>
                <c:pt idx="47">
                  <c:v>-5.835331725771279E-3</c:v>
                </c:pt>
                <c:pt idx="48">
                  <c:v>-9.9772274366851845E-3</c:v>
                </c:pt>
                <c:pt idx="49">
                  <c:v>-6.9183169153966689E-3</c:v>
                </c:pt>
                <c:pt idx="50">
                  <c:v>-4.2267056805577272E-3</c:v>
                </c:pt>
                <c:pt idx="51">
                  <c:v>-9.5847986172056723E-3</c:v>
                </c:pt>
                <c:pt idx="52">
                  <c:v>-7.8856903576098956E-3</c:v>
                </c:pt>
                <c:pt idx="53">
                  <c:v>5.8999724999910033E-3</c:v>
                </c:pt>
                <c:pt idx="54">
                  <c:v>1.6399276753127384E-2</c:v>
                </c:pt>
                <c:pt idx="55">
                  <c:v>1.5581646529862447E-2</c:v>
                </c:pt>
                <c:pt idx="56">
                  <c:v>1.8462943269399675E-2</c:v>
                </c:pt>
                <c:pt idx="57">
                  <c:v>2.5071907738021648E-2</c:v>
                </c:pt>
                <c:pt idx="58">
                  <c:v>4.0621810649918579E-2</c:v>
                </c:pt>
                <c:pt idx="59">
                  <c:v>2.552843365130858E-2</c:v>
                </c:pt>
                <c:pt idx="60">
                  <c:v>2.8687260857773185E-2</c:v>
                </c:pt>
                <c:pt idx="61">
                  <c:v>3.6106307548267429E-2</c:v>
                </c:pt>
                <c:pt idx="62">
                  <c:v>3.5130729794187701E-2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CIRTest!$AL$15:$AL$115</c:f>
              <c:numCache>
                <c:formatCode>General</c:formatCode>
                <c:ptCount val="101"/>
                <c:pt idx="0">
                  <c:v>0.83862860294620323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0.84615463374435995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0.98288259399747824</c:v>
                </c:pt>
                <c:pt idx="38">
                  <c:v>0</c:v>
                </c:pt>
                <c:pt idx="39">
                  <c:v>0.88917400052451356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1.7503014266783818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 (Correlation)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4.9121846017769841E-3</c:v>
                </c:pt>
                <c:pt idx="2">
                  <c:v>4.7938495552030435E-3</c:v>
                </c:pt>
                <c:pt idx="3">
                  <c:v>4.7418242373102994E-3</c:v>
                </c:pt>
                <c:pt idx="4">
                  <c:v>5.2439180890845897E-3</c:v>
                </c:pt>
                <c:pt idx="5">
                  <c:v>5.4166600881579135E-3</c:v>
                </c:pt>
                <c:pt idx="6">
                  <c:v>5.220206521753072E-3</c:v>
                </c:pt>
                <c:pt idx="7">
                  <c:v>5.2919523573965585E-3</c:v>
                </c:pt>
                <c:pt idx="8">
                  <c:v>5.3618413128140585E-3</c:v>
                </c:pt>
                <c:pt idx="9">
                  <c:v>5.2679682793348491E-3</c:v>
                </c:pt>
                <c:pt idx="10">
                  <c:v>5.0299154257735226E-3</c:v>
                </c:pt>
                <c:pt idx="11">
                  <c:v>5.6033402176534231E-3</c:v>
                </c:pt>
                <c:pt idx="12">
                  <c:v>5.3049266763256012E-3</c:v>
                </c:pt>
                <c:pt idx="13">
                  <c:v>5.1243832953999412E-3</c:v>
                </c:pt>
                <c:pt idx="14">
                  <c:v>5.0677803507126768E-3</c:v>
                </c:pt>
                <c:pt idx="15">
                  <c:v>5.3854543938081723E-3</c:v>
                </c:pt>
                <c:pt idx="16">
                  <c:v>5.7932415581654967E-3</c:v>
                </c:pt>
                <c:pt idx="17">
                  <c:v>5.9119284356559162E-3</c:v>
                </c:pt>
                <c:pt idx="18">
                  <c:v>6.2364510818172436E-3</c:v>
                </c:pt>
                <c:pt idx="19">
                  <c:v>5.3300744427234887E-3</c:v>
                </c:pt>
                <c:pt idx="20">
                  <c:v>5.0399414110510023E-3</c:v>
                </c:pt>
                <c:pt idx="21">
                  <c:v>5.5057068591844293E-3</c:v>
                </c:pt>
                <c:pt idx="22">
                  <c:v>6.0656689868509089E-3</c:v>
                </c:pt>
                <c:pt idx="23">
                  <c:v>6.1461244262585599E-3</c:v>
                </c:pt>
                <c:pt idx="24">
                  <c:v>6.642174679565239E-3</c:v>
                </c:pt>
                <c:pt idx="25">
                  <c:v>6.9051715109421184E-3</c:v>
                </c:pt>
                <c:pt idx="26">
                  <c:v>6.6774211459461139E-3</c:v>
                </c:pt>
                <c:pt idx="27">
                  <c:v>6.0592638698437184E-3</c:v>
                </c:pt>
                <c:pt idx="28">
                  <c:v>6.4347827293750569E-3</c:v>
                </c:pt>
                <c:pt idx="29">
                  <c:v>6.631177517906742E-3</c:v>
                </c:pt>
                <c:pt idx="30">
                  <c:v>7.6396179345907525E-3</c:v>
                </c:pt>
                <c:pt idx="31">
                  <c:v>6.7380614870170205E-3</c:v>
                </c:pt>
                <c:pt idx="32">
                  <c:v>7.3934393826437326E-3</c:v>
                </c:pt>
                <c:pt idx="33">
                  <c:v>7.1275415392819032E-3</c:v>
                </c:pt>
                <c:pt idx="34">
                  <c:v>7.4967786400436257E-3</c:v>
                </c:pt>
                <c:pt idx="35">
                  <c:v>7.8534750954378143E-3</c:v>
                </c:pt>
                <c:pt idx="36">
                  <c:v>8.1080791609811215E-3</c:v>
                </c:pt>
                <c:pt idx="37">
                  <c:v>8.5350979868382675E-3</c:v>
                </c:pt>
                <c:pt idx="38">
                  <c:v>8.374168015311708E-3</c:v>
                </c:pt>
                <c:pt idx="39">
                  <c:v>8.5283853431732948E-3</c:v>
                </c:pt>
                <c:pt idx="40">
                  <c:v>8.4535983411434673E-3</c:v>
                </c:pt>
                <c:pt idx="41">
                  <c:v>9.099412124233229E-3</c:v>
                </c:pt>
                <c:pt idx="42">
                  <c:v>8.8914877009578994E-3</c:v>
                </c:pt>
                <c:pt idx="43">
                  <c:v>9.182202112993915E-3</c:v>
                </c:pt>
                <c:pt idx="44">
                  <c:v>8.7080554936593453E-3</c:v>
                </c:pt>
                <c:pt idx="45">
                  <c:v>8.7913414437307651E-3</c:v>
                </c:pt>
                <c:pt idx="46">
                  <c:v>9.1227717498669134E-3</c:v>
                </c:pt>
                <c:pt idx="47">
                  <c:v>8.9983610076014384E-3</c:v>
                </c:pt>
                <c:pt idx="48">
                  <c:v>8.9510803017465342E-3</c:v>
                </c:pt>
                <c:pt idx="49">
                  <c:v>8.5324266190114524E-3</c:v>
                </c:pt>
                <c:pt idx="50">
                  <c:v>8.5333797074580407E-3</c:v>
                </c:pt>
                <c:pt idx="51">
                  <c:v>7.9995158175070764E-3</c:v>
                </c:pt>
                <c:pt idx="52">
                  <c:v>7.7562189485934551E-3</c:v>
                </c:pt>
                <c:pt idx="53">
                  <c:v>6.7297173148859199E-3</c:v>
                </c:pt>
                <c:pt idx="54">
                  <c:v>6.2685737456341512E-3</c:v>
                </c:pt>
                <c:pt idx="55">
                  <c:v>6.4070842011546367E-3</c:v>
                </c:pt>
                <c:pt idx="56">
                  <c:v>6.4933675648818001E-3</c:v>
                </c:pt>
                <c:pt idx="57">
                  <c:v>6.5076310469948159E-3</c:v>
                </c:pt>
                <c:pt idx="58">
                  <c:v>6.2049468547214857E-3</c:v>
                </c:pt>
                <c:pt idx="59">
                  <c:v>6.8147960024140582E-3</c:v>
                </c:pt>
                <c:pt idx="60">
                  <c:v>6.5369523951082156E-3</c:v>
                </c:pt>
                <c:pt idx="61">
                  <c:v>6.1680141080101133E-3</c:v>
                </c:pt>
                <c:pt idx="62">
                  <c:v>6.4868461735237623E-3</c:v>
                </c:pt>
                <c:pt idx="63">
                  <c:v>6.5225623425207348E-3</c:v>
                </c:pt>
                <c:pt idx="64">
                  <c:v>6.4778459077662965E-3</c:v>
                </c:pt>
                <c:pt idx="65">
                  <c:v>6.3255310957365668E-3</c:v>
                </c:pt>
                <c:pt idx="66">
                  <c:v>6.2780709424410117E-3</c:v>
                </c:pt>
                <c:pt idx="67">
                  <c:v>5.7076450399474203E-3</c:v>
                </c:pt>
                <c:pt idx="68">
                  <c:v>6.3845748210223097E-3</c:v>
                </c:pt>
                <c:pt idx="69">
                  <c:v>6.6659288613079319E-3</c:v>
                </c:pt>
                <c:pt idx="70">
                  <c:v>6.1710174259710796E-3</c:v>
                </c:pt>
                <c:pt idx="71">
                  <c:v>6.1892694188352996E-3</c:v>
                </c:pt>
                <c:pt idx="72">
                  <c:v>6.3121423732607242E-3</c:v>
                </c:pt>
                <c:pt idx="73">
                  <c:v>6.1457393100793267E-3</c:v>
                </c:pt>
                <c:pt idx="74">
                  <c:v>5.9345284770082928E-3</c:v>
                </c:pt>
                <c:pt idx="75">
                  <c:v>5.9728231837693265E-3</c:v>
                </c:pt>
                <c:pt idx="76">
                  <c:v>6.5085849553584386E-3</c:v>
                </c:pt>
                <c:pt idx="77">
                  <c:v>6.0885977479749488E-3</c:v>
                </c:pt>
                <c:pt idx="78">
                  <c:v>5.6083364709879624E-3</c:v>
                </c:pt>
                <c:pt idx="79">
                  <c:v>5.5958952941052124E-3</c:v>
                </c:pt>
                <c:pt idx="80">
                  <c:v>5.9781348755907227E-3</c:v>
                </c:pt>
                <c:pt idx="81">
                  <c:v>5.2169413832374471E-3</c:v>
                </c:pt>
                <c:pt idx="82">
                  <c:v>5.3533384250226048E-3</c:v>
                </c:pt>
                <c:pt idx="83">
                  <c:v>5.8295690203928781E-3</c:v>
                </c:pt>
                <c:pt idx="84">
                  <c:v>6.3276743863701548E-3</c:v>
                </c:pt>
                <c:pt idx="85">
                  <c:v>6.3479341949559519E-3</c:v>
                </c:pt>
                <c:pt idx="86">
                  <c:v>7.1415023645818466E-3</c:v>
                </c:pt>
                <c:pt idx="87">
                  <c:v>7.6903977573510914E-3</c:v>
                </c:pt>
                <c:pt idx="88">
                  <c:v>7.3507175742671361E-3</c:v>
                </c:pt>
                <c:pt idx="89">
                  <c:v>7.6219205808142057E-3</c:v>
                </c:pt>
                <c:pt idx="90">
                  <c:v>7.8459122964260886E-3</c:v>
                </c:pt>
                <c:pt idx="91">
                  <c:v>7.6562982751011864E-3</c:v>
                </c:pt>
                <c:pt idx="92">
                  <c:v>7.4381051297527246E-3</c:v>
                </c:pt>
                <c:pt idx="93">
                  <c:v>7.1237681725311308E-3</c:v>
                </c:pt>
                <c:pt idx="94">
                  <c:v>7.2906610629348946E-3</c:v>
                </c:pt>
                <c:pt idx="95">
                  <c:v>7.2142217480012892E-3</c:v>
                </c:pt>
                <c:pt idx="96">
                  <c:v>6.6770345311720422E-3</c:v>
                </c:pt>
                <c:pt idx="97">
                  <c:v>5.8766849377110929E-3</c:v>
                </c:pt>
                <c:pt idx="98">
                  <c:v>5.8814992760056846E-3</c:v>
                </c:pt>
                <c:pt idx="99">
                  <c:v>5.5674066077765934E-3</c:v>
                </c:pt>
                <c:pt idx="100">
                  <c:v>4.9956984171892638E-3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 (Correlation)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CIRTest!$AU$15:$AU$115</c:f>
              <c:numCache>
                <c:formatCode>General</c:formatCode>
                <c:ptCount val="101"/>
                <c:pt idx="0">
                  <c:v>1</c:v>
                </c:pt>
                <c:pt idx="1">
                  <c:v>1.000495732064635</c:v>
                </c:pt>
                <c:pt idx="2">
                  <c:v>1.0009813921884136</c:v>
                </c:pt>
                <c:pt idx="3">
                  <c:v>1.0014587575808016</c:v>
                </c:pt>
                <c:pt idx="4">
                  <c:v>1.0019588978824019</c:v>
                </c:pt>
                <c:pt idx="5">
                  <c:v>1.0024931133039481</c:v>
                </c:pt>
                <c:pt idx="6">
                  <c:v>1.0030264243865268</c:v>
                </c:pt>
                <c:pt idx="7">
                  <c:v>1.0035537616173622</c:v>
                </c:pt>
                <c:pt idx="8">
                  <c:v>1.0040884867616635</c:v>
                </c:pt>
                <c:pt idx="9">
                  <c:v>1.0046222920767163</c:v>
                </c:pt>
                <c:pt idx="10">
                  <c:v>1.0051396994468766</c:v>
                </c:pt>
                <c:pt idx="11">
                  <c:v>1.005674236900199</c:v>
                </c:pt>
                <c:pt idx="12">
                  <c:v>1.0062228946584548</c:v>
                </c:pt>
                <c:pt idx="13">
                  <c:v>1.0067477420149076</c:v>
                </c:pt>
                <c:pt idx="14">
                  <c:v>1.007260919650411</c:v>
                </c:pt>
                <c:pt idx="15">
                  <c:v>1.0077875139958854</c:v>
                </c:pt>
                <c:pt idx="16">
                  <c:v>1.0083509589558717</c:v>
                </c:pt>
                <c:pt idx="17">
                  <c:v>1.0089412776529396</c:v>
                </c:pt>
                <c:pt idx="18">
                  <c:v>1.0095543138966032</c:v>
                </c:pt>
                <c:pt idx="19">
                  <c:v>1.0101383345445736</c:v>
                </c:pt>
                <c:pt idx="20">
                  <c:v>1.0106622278795778</c:v>
                </c:pt>
                <c:pt idx="21">
                  <c:v>1.0111952728186002</c:v>
                </c:pt>
                <c:pt idx="22">
                  <c:v>1.0117804881237076</c:v>
                </c:pt>
                <c:pt idx="23">
                  <c:v>1.0123984594829916</c:v>
                </c:pt>
                <c:pt idx="24">
                  <c:v>1.0130460092031237</c:v>
                </c:pt>
                <c:pt idx="25">
                  <c:v>1.0137324459114498</c:v>
                </c:pt>
                <c:pt idx="26">
                  <c:v>1.0144211354835226</c:v>
                </c:pt>
                <c:pt idx="27">
                  <c:v>1.0150673593542303</c:v>
                </c:pt>
                <c:pt idx="28">
                  <c:v>1.0157016724064785</c:v>
                </c:pt>
                <c:pt idx="29">
                  <c:v>1.016365445087295</c:v>
                </c:pt>
                <c:pt idx="30">
                  <c:v>1.0170909210530836</c:v>
                </c:pt>
                <c:pt idx="31">
                  <c:v>1.0178223542896747</c:v>
                </c:pt>
                <c:pt idx="32">
                  <c:v>1.0185417762968021</c:v>
                </c:pt>
                <c:pt idx="33">
                  <c:v>1.019281556107607</c:v>
                </c:pt>
                <c:pt idx="34">
                  <c:v>1.0200271436586328</c:v>
                </c:pt>
                <c:pt idx="35">
                  <c:v>1.0208103279457368</c:v>
                </c:pt>
                <c:pt idx="36">
                  <c:v>1.0216253390953463</c:v>
                </c:pt>
                <c:pt idx="37">
                  <c:v>1.0224758475001801</c:v>
                </c:pt>
                <c:pt idx="38">
                  <c:v>1.0233406788445532</c:v>
                </c:pt>
                <c:pt idx="39">
                  <c:v>1.024205897924751</c:v>
                </c:pt>
                <c:pt idx="40">
                  <c:v>1.0250759196322374</c:v>
                </c:pt>
                <c:pt idx="41">
                  <c:v>1.0259759729578555</c:v>
                </c:pt>
                <c:pt idx="42">
                  <c:v>1.0268992997302075</c:v>
                </c:pt>
                <c:pt idx="43">
                  <c:v>1.027827712133645</c:v>
                </c:pt>
                <c:pt idx="44">
                  <c:v>1.028747528593414</c:v>
                </c:pt>
                <c:pt idx="45">
                  <c:v>1.0296480455661228</c:v>
                </c:pt>
                <c:pt idx="46">
                  <c:v>1.0305707203088217</c:v>
                </c:pt>
                <c:pt idx="47">
                  <c:v>1.0315048988962019</c:v>
                </c:pt>
                <c:pt idx="48">
                  <c:v>1.0324310612686174</c:v>
                </c:pt>
                <c:pt idx="49">
                  <c:v>1.0333339816467295</c:v>
                </c:pt>
                <c:pt idx="50">
                  <c:v>1.0342160918213092</c:v>
                </c:pt>
                <c:pt idx="51">
                  <c:v>1.0350713746099458</c:v>
                </c:pt>
                <c:pt idx="52">
                  <c:v>1.0358871113831809</c:v>
                </c:pt>
                <c:pt idx="53">
                  <c:v>1.0366376728986082</c:v>
                </c:pt>
                <c:pt idx="54">
                  <c:v>1.0373116177880137</c:v>
                </c:pt>
                <c:pt idx="55">
                  <c:v>1.0379692565286591</c:v>
                </c:pt>
                <c:pt idx="56">
                  <c:v>1.0386389861172189</c:v>
                </c:pt>
                <c:pt idx="57">
                  <c:v>1.0393143728118106</c:v>
                </c:pt>
                <c:pt idx="58">
                  <c:v>1.0399752010567622</c:v>
                </c:pt>
                <c:pt idx="59">
                  <c:v>1.0406524319519261</c:v>
                </c:pt>
                <c:pt idx="60">
                  <c:v>1.0413473903708994</c:v>
                </c:pt>
                <c:pt idx="61">
                  <c:v>1.0420091147139257</c:v>
                </c:pt>
                <c:pt idx="62">
                  <c:v>1.0426686473371907</c:v>
                </c:pt>
                <c:pt idx="63">
                  <c:v>1.043347093086721</c:v>
                </c:pt>
                <c:pt idx="64">
                  <c:v>1.044025510463249</c:v>
                </c:pt>
                <c:pt idx="65">
                  <c:v>1.0446940770487545</c:v>
                </c:pt>
                <c:pt idx="66">
                  <c:v>1.0453526299503657</c:v>
                </c:pt>
                <c:pt idx="67">
                  <c:v>1.0459792826898562</c:v>
                </c:pt>
                <c:pt idx="68">
                  <c:v>1.0466118844823997</c:v>
                </c:pt>
                <c:pt idx="69">
                  <c:v>1.0472950479614673</c:v>
                </c:pt>
                <c:pt idx="70">
                  <c:v>1.0479674672475199</c:v>
                </c:pt>
                <c:pt idx="71">
                  <c:v>1.0486153263449667</c:v>
                </c:pt>
                <c:pt idx="72">
                  <c:v>1.0492709898419101</c:v>
                </c:pt>
                <c:pt idx="73">
                  <c:v>1.0499247781334611</c:v>
                </c:pt>
                <c:pt idx="74">
                  <c:v>1.0505591383190054</c:v>
                </c:pt>
                <c:pt idx="75">
                  <c:v>1.0511847934029224</c:v>
                </c:pt>
                <c:pt idx="76">
                  <c:v>1.0518410114665671</c:v>
                </c:pt>
                <c:pt idx="77">
                  <c:v>1.0525037318247084</c:v>
                </c:pt>
                <c:pt idx="78">
                  <c:v>1.053119465207798</c:v>
                </c:pt>
                <c:pt idx="79">
                  <c:v>1.0537096002208266</c:v>
                </c:pt>
                <c:pt idx="80">
                  <c:v>1.0543195600312878</c:v>
                </c:pt>
                <c:pt idx="81">
                  <c:v>1.0549098846278824</c:v>
                </c:pt>
                <c:pt idx="82">
                  <c:v>1.0554675666189193</c:v>
                </c:pt>
                <c:pt idx="83">
                  <c:v>1.0560578914476941</c:v>
                </c:pt>
                <c:pt idx="84">
                  <c:v>1.0567000242339348</c:v>
                </c:pt>
                <c:pt idx="85">
                  <c:v>1.0573699522999123</c:v>
                </c:pt>
                <c:pt idx="86">
                  <c:v>1.0580833591038385</c:v>
                </c:pt>
                <c:pt idx="87">
                  <c:v>1.0588683194643507</c:v>
                </c:pt>
                <c:pt idx="88">
                  <c:v>1.0596649470066752</c:v>
                </c:pt>
                <c:pt idx="89">
                  <c:v>1.0604585430161162</c:v>
                </c:pt>
                <c:pt idx="90">
                  <c:v>1.0612790100222145</c:v>
                </c:pt>
                <c:pt idx="91">
                  <c:v>1.0621019374452938</c:v>
                </c:pt>
                <c:pt idx="92">
                  <c:v>1.0629038297644282</c:v>
                </c:pt>
                <c:pt idx="93">
                  <c:v>1.0636780051113877</c:v>
                </c:pt>
                <c:pt idx="94">
                  <c:v>1.0644448970026139</c:v>
                </c:pt>
                <c:pt idx="95">
                  <c:v>1.0652171594326516</c:v>
                </c:pt>
                <c:pt idx="96">
                  <c:v>1.0659572766595824</c:v>
                </c:pt>
                <c:pt idx="97">
                  <c:v>1.0666265731224585</c:v>
                </c:pt>
                <c:pt idx="98">
                  <c:v>1.067253837078221</c:v>
                </c:pt>
                <c:pt idx="99">
                  <c:v>1.0678649564144675</c:v>
                </c:pt>
                <c:pt idx="100">
                  <c:v>1.0684291038644269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CIRTest!$AX$15:$AX$115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2.1238732188999868E-3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7-451F-9D1F-613F21D1539F}"/>
            </c:ext>
          </c:extLst>
        </c:ser>
        <c:ser>
          <c:idx val="6"/>
          <c:order val="6"/>
          <c:tx>
            <c:v>exp of integrated intensity (Lando)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CIRTest!$BA$15:$BA$115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1.0001061992996914</c:v>
                </c:pt>
                <c:pt idx="9">
                  <c:v>1.0002124098776739</c:v>
                </c:pt>
                <c:pt idx="10">
                  <c:v>1.0002124098776739</c:v>
                </c:pt>
                <c:pt idx="11">
                  <c:v>1.0002124098776739</c:v>
                </c:pt>
                <c:pt idx="12">
                  <c:v>1.0002124098776739</c:v>
                </c:pt>
                <c:pt idx="13">
                  <c:v>1.0002124098776739</c:v>
                </c:pt>
                <c:pt idx="14">
                  <c:v>1.0002124098776739</c:v>
                </c:pt>
                <c:pt idx="15">
                  <c:v>1.0002124098776739</c:v>
                </c:pt>
                <c:pt idx="16">
                  <c:v>1.0002124098776739</c:v>
                </c:pt>
                <c:pt idx="17">
                  <c:v>1.0002124098776739</c:v>
                </c:pt>
                <c:pt idx="18">
                  <c:v>1.0002124098776739</c:v>
                </c:pt>
                <c:pt idx="19">
                  <c:v>1.0002124098776739</c:v>
                </c:pt>
                <c:pt idx="20">
                  <c:v>1.0002124098776739</c:v>
                </c:pt>
                <c:pt idx="21">
                  <c:v>1.0002124098776739</c:v>
                </c:pt>
                <c:pt idx="22">
                  <c:v>1.0002124098776739</c:v>
                </c:pt>
                <c:pt idx="23">
                  <c:v>1.0002124098776739</c:v>
                </c:pt>
                <c:pt idx="24">
                  <c:v>1.0002124098776739</c:v>
                </c:pt>
                <c:pt idx="25">
                  <c:v>1.0002124098776739</c:v>
                </c:pt>
                <c:pt idx="26">
                  <c:v>1.0002124098776739</c:v>
                </c:pt>
                <c:pt idx="27">
                  <c:v>1.0002124098776739</c:v>
                </c:pt>
                <c:pt idx="28">
                  <c:v>1.0002124098776739</c:v>
                </c:pt>
                <c:pt idx="29">
                  <c:v>1.0002124098776739</c:v>
                </c:pt>
                <c:pt idx="30">
                  <c:v>1.0002124098776739</c:v>
                </c:pt>
                <c:pt idx="31">
                  <c:v>1.0002124098776739</c:v>
                </c:pt>
                <c:pt idx="32">
                  <c:v>1.0002124098776739</c:v>
                </c:pt>
                <c:pt idx="33">
                  <c:v>1.0002124098776739</c:v>
                </c:pt>
                <c:pt idx="34">
                  <c:v>1.0002124098776739</c:v>
                </c:pt>
                <c:pt idx="35">
                  <c:v>1.0002124098776739</c:v>
                </c:pt>
                <c:pt idx="36">
                  <c:v>1.0002124098776739</c:v>
                </c:pt>
                <c:pt idx="37">
                  <c:v>1.0002124098776739</c:v>
                </c:pt>
                <c:pt idx="38">
                  <c:v>1.0002124098776739</c:v>
                </c:pt>
                <c:pt idx="39">
                  <c:v>1.0002124098776739</c:v>
                </c:pt>
                <c:pt idx="40">
                  <c:v>1.0002124098776739</c:v>
                </c:pt>
                <c:pt idx="41">
                  <c:v>1.0002124098776739</c:v>
                </c:pt>
                <c:pt idx="42">
                  <c:v>1.0002124098776739</c:v>
                </c:pt>
                <c:pt idx="43">
                  <c:v>1.0002124098776739</c:v>
                </c:pt>
                <c:pt idx="44">
                  <c:v>1.0002124098776739</c:v>
                </c:pt>
                <c:pt idx="45">
                  <c:v>1.0002124098776739</c:v>
                </c:pt>
                <c:pt idx="46">
                  <c:v>1.0002124098776739</c:v>
                </c:pt>
                <c:pt idx="47">
                  <c:v>1.0002124098776739</c:v>
                </c:pt>
                <c:pt idx="48">
                  <c:v>1.0002124098776739</c:v>
                </c:pt>
                <c:pt idx="49">
                  <c:v>1.0002124098776739</c:v>
                </c:pt>
                <c:pt idx="50">
                  <c:v>1.0002124098776739</c:v>
                </c:pt>
                <c:pt idx="51">
                  <c:v>1.0002124098776739</c:v>
                </c:pt>
                <c:pt idx="52">
                  <c:v>1.0002124098776739</c:v>
                </c:pt>
                <c:pt idx="53">
                  <c:v>1.0002124098776739</c:v>
                </c:pt>
                <c:pt idx="54">
                  <c:v>1.0002124098776739</c:v>
                </c:pt>
                <c:pt idx="55">
                  <c:v>1.0002124098776739</c:v>
                </c:pt>
                <c:pt idx="56">
                  <c:v>1.0002124098776739</c:v>
                </c:pt>
                <c:pt idx="57">
                  <c:v>1.0002124098776739</c:v>
                </c:pt>
                <c:pt idx="58">
                  <c:v>1.0002124098776739</c:v>
                </c:pt>
                <c:pt idx="59">
                  <c:v>1.0002124098776739</c:v>
                </c:pt>
                <c:pt idx="60">
                  <c:v>1.0002124098776739</c:v>
                </c:pt>
                <c:pt idx="61">
                  <c:v>1.0002124098776739</c:v>
                </c:pt>
                <c:pt idx="62">
                  <c:v>1.0002124098776739</c:v>
                </c:pt>
                <c:pt idx="63">
                  <c:v>1.0002124098776739</c:v>
                </c:pt>
                <c:pt idx="64">
                  <c:v>1.0002124098776739</c:v>
                </c:pt>
                <c:pt idx="65">
                  <c:v>1.0002124098776739</c:v>
                </c:pt>
                <c:pt idx="66">
                  <c:v>1.0002124098776739</c:v>
                </c:pt>
                <c:pt idx="67">
                  <c:v>1.0002124098776739</c:v>
                </c:pt>
                <c:pt idx="68">
                  <c:v>1.0002124098776739</c:v>
                </c:pt>
                <c:pt idx="69">
                  <c:v>1.0002124098776739</c:v>
                </c:pt>
                <c:pt idx="70">
                  <c:v>1.0002124098776739</c:v>
                </c:pt>
                <c:pt idx="71">
                  <c:v>1.0002124098776739</c:v>
                </c:pt>
                <c:pt idx="72">
                  <c:v>1.0002124098776739</c:v>
                </c:pt>
                <c:pt idx="73">
                  <c:v>1.0002124098776739</c:v>
                </c:pt>
                <c:pt idx="74">
                  <c:v>1.0002124098776739</c:v>
                </c:pt>
                <c:pt idx="75">
                  <c:v>1.0002124098776739</c:v>
                </c:pt>
                <c:pt idx="76">
                  <c:v>1.0002124098776739</c:v>
                </c:pt>
                <c:pt idx="77">
                  <c:v>1.0002124098776739</c:v>
                </c:pt>
                <c:pt idx="78">
                  <c:v>1.0002124098776739</c:v>
                </c:pt>
                <c:pt idx="79">
                  <c:v>1.0002124098776739</c:v>
                </c:pt>
                <c:pt idx="80">
                  <c:v>1.0002124098776739</c:v>
                </c:pt>
                <c:pt idx="81">
                  <c:v>1.0002124098776739</c:v>
                </c:pt>
                <c:pt idx="82">
                  <c:v>1.0002124098776739</c:v>
                </c:pt>
                <c:pt idx="83">
                  <c:v>1.0002124098776739</c:v>
                </c:pt>
                <c:pt idx="84">
                  <c:v>1.0002124098776739</c:v>
                </c:pt>
                <c:pt idx="85">
                  <c:v>1.0002124098776739</c:v>
                </c:pt>
                <c:pt idx="86">
                  <c:v>1.0002124098776739</c:v>
                </c:pt>
                <c:pt idx="87">
                  <c:v>1.0002124098776739</c:v>
                </c:pt>
                <c:pt idx="88">
                  <c:v>1.0002124098776739</c:v>
                </c:pt>
                <c:pt idx="89">
                  <c:v>1.0002124098776739</c:v>
                </c:pt>
                <c:pt idx="90">
                  <c:v>1.0002124098776739</c:v>
                </c:pt>
                <c:pt idx="91">
                  <c:v>1.0002124098776739</c:v>
                </c:pt>
                <c:pt idx="92">
                  <c:v>1.0002124098776739</c:v>
                </c:pt>
                <c:pt idx="93">
                  <c:v>1.0002124098776739</c:v>
                </c:pt>
                <c:pt idx="94">
                  <c:v>1.0002124098776739</c:v>
                </c:pt>
                <c:pt idx="95">
                  <c:v>1.0002124098776739</c:v>
                </c:pt>
                <c:pt idx="96">
                  <c:v>1.0002124098776739</c:v>
                </c:pt>
                <c:pt idx="97">
                  <c:v>1.0002124098776739</c:v>
                </c:pt>
                <c:pt idx="98">
                  <c:v>1.0002124098776739</c:v>
                </c:pt>
                <c:pt idx="99">
                  <c:v>1.0002124098776739</c:v>
                </c:pt>
                <c:pt idx="100">
                  <c:v>1.0002124098776739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7-451F-9D1F-613F21D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6.2915903921251987E-2"/>
          <c:w val="0.14258164672729071"/>
          <c:h val="0.83179908493732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2"/>
</file>

<file path=xl/ctrlProps/ctrlProp2.xml><?xml version="1.0" encoding="utf-8"?>
<formControlPr xmlns="http://schemas.microsoft.com/office/spreadsheetml/2009/9/main" objectType="Spin" dx="22" fmlaLink="$U$51" max="30000" page="10" val="186"/>
</file>

<file path=xl/ctrlProps/ctrlProp3.xml><?xml version="1.0" encoding="utf-8"?>
<formControlPr xmlns="http://schemas.microsoft.com/office/spreadsheetml/2009/9/main" objectType="Spin" dx="26" fmlaLink="$G$8" max="30000" page="10" val="8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26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tabSelected="1" zoomScale="85" zoomScaleNormal="85" workbookViewId="0">
      <selection activeCell="F29" sqref="F29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9.21875" customWidth="1"/>
    <col min="44" max="45" width="13.88671875" customWidth="1"/>
    <col min="46" max="46" width="41.88671875" customWidth="1"/>
    <col min="49" max="49" width="24.33203125" customWidth="1"/>
    <col min="50" max="50" width="18.21875" customWidth="1"/>
    <col min="52" max="52" width="42.6640625" customWidth="1"/>
    <col min="53" max="53" width="18.5546875" customWidth="1"/>
    <col min="54" max="54" width="9" customWidth="1"/>
    <col min="58" max="58" width="11.5546875" customWidth="1"/>
    <col min="59" max="59" width="19.5546875" customWidth="1"/>
    <col min="60" max="60" width="15" customWidth="1"/>
    <col min="61" max="61" width="20.77734375" customWidth="1"/>
    <col min="62" max="62" width="17.77734375" customWidth="1"/>
    <col min="63" max="63" width="17.33203125" customWidth="1"/>
  </cols>
  <sheetData>
    <row r="1" spans="2:66" x14ac:dyDescent="0.3">
      <c r="Y1" s="9"/>
    </row>
    <row r="2" spans="2:66" ht="23.4" x14ac:dyDescent="0.45">
      <c r="B2" s="61" t="s">
        <v>60</v>
      </c>
    </row>
    <row r="3" spans="2:66" ht="23.4" x14ac:dyDescent="0.45">
      <c r="C3" s="61"/>
    </row>
    <row r="4" spans="2:66" ht="21" x14ac:dyDescent="0.4">
      <c r="B4" s="94" t="s">
        <v>54</v>
      </c>
      <c r="I4" s="18"/>
      <c r="K4" s="69" t="s">
        <v>61</v>
      </c>
      <c r="BG4" t="s">
        <v>66</v>
      </c>
      <c r="BI4" t="s">
        <v>67</v>
      </c>
    </row>
    <row r="5" spans="2:66" ht="15" thickBot="1" x14ac:dyDescent="0.35">
      <c r="I5" s="9"/>
      <c r="Q5" s="13"/>
      <c r="R5" s="13"/>
      <c r="Y5" s="18"/>
      <c r="BD5">
        <v>1000</v>
      </c>
      <c r="BG5" t="e">
        <f>C45</f>
        <v>#VALUE!</v>
      </c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23"/>
      <c r="BG6" t="e">
        <f>[2]!obCall("realizations", BG5, "getRealizations",)</f>
        <v>#VALUE!</v>
      </c>
    </row>
    <row r="7" spans="2:66" ht="25.8" x14ac:dyDescent="0.5">
      <c r="B7" s="50"/>
      <c r="C7" s="18"/>
      <c r="D7" s="18"/>
      <c r="E7" s="18"/>
      <c r="F7" s="18"/>
      <c r="G7" s="71" t="s">
        <v>59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42</v>
      </c>
      <c r="U7" s="18"/>
      <c r="V7" s="18"/>
      <c r="W7" s="18"/>
      <c r="X7" s="18"/>
      <c r="Y7" s="19"/>
      <c r="AD7" s="24"/>
      <c r="AE7" s="33" t="s">
        <v>58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9"/>
    </row>
    <row r="8" spans="2:66" x14ac:dyDescent="0.3">
      <c r="B8" s="50"/>
      <c r="C8" s="18"/>
      <c r="D8" s="18"/>
      <c r="E8" s="18"/>
      <c r="F8" s="18"/>
      <c r="G8" s="51">
        <v>84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9"/>
      <c r="BD8">
        <v>1</v>
      </c>
      <c r="BE8">
        <v>0</v>
      </c>
      <c r="BF8">
        <f>BD5 - 1</f>
        <v>999</v>
      </c>
      <c r="BG8" t="e">
        <f>[2]!obCall("entries"&amp;BD8,  "java.util.Arrays", "copyOfRange",$BG$6,BJ8,BK8)</f>
        <v>#VALUE!</v>
      </c>
      <c r="BH8" t="e">
        <f>[2]!obCall("CVA"&amp;BD8,"main.net.finmath.antonsporrer.masterthesis.function.StatisticalFunctions","getArithmeticMean",BG8)</f>
        <v>#VALUE!</v>
      </c>
      <c r="BI8" t="e">
        <f>[2]!obGet(BH8)</f>
        <v>#VALUE!</v>
      </c>
      <c r="BJ8" t="str">
        <f>[2]!obMake("intStart"&amp;BD8,"int",BE8)</f>
        <v>intStart1 
[1745]</v>
      </c>
      <c r="BK8" t="str">
        <f>[2]!obMake("intEnd"&amp;BD8,"int",BF8)</f>
        <v>intEnd1 
[1706]</v>
      </c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28</v>
      </c>
      <c r="U9" s="18"/>
      <c r="V9" s="100"/>
      <c r="W9" s="42" t="s">
        <v>34</v>
      </c>
      <c r="X9" s="18"/>
      <c r="Y9" s="19"/>
      <c r="AD9" s="24"/>
      <c r="AE9" s="90" t="s">
        <v>15</v>
      </c>
      <c r="AF9" s="18"/>
      <c r="AG9" s="18"/>
      <c r="AH9" s="90" t="s">
        <v>55</v>
      </c>
      <c r="AI9" s="18"/>
      <c r="AJ9" s="18"/>
      <c r="AK9" s="90" t="s">
        <v>56</v>
      </c>
      <c r="AL9" s="18"/>
      <c r="AM9" s="18"/>
      <c r="AN9" s="39" t="s">
        <v>57</v>
      </c>
      <c r="AO9" s="18"/>
      <c r="AP9" s="18"/>
      <c r="AQ9" s="39" t="s">
        <v>59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9"/>
      <c r="BD9">
        <v>2</v>
      </c>
      <c r="BE9">
        <f>BE8 + $BD$5</f>
        <v>1000</v>
      </c>
      <c r="BF9">
        <f>BF8 + $BD$5</f>
        <v>1999</v>
      </c>
      <c r="BG9" t="e">
        <f>[2]!obCall("entries"&amp;BD9,  "java.util.Arrays", "copyOfRange",$BG$6,BJ9,BK9)</f>
        <v>#VALUE!</v>
      </c>
      <c r="BH9" t="e">
        <f>[2]!obCall("CVA"&amp;BD9,"main.net.finmath.antonsporrer.masterthesis.function.StatisticalFunctions","getArithmeticMean",BG9)</f>
        <v>#VALUE!</v>
      </c>
      <c r="BI9" t="e">
        <f>[2]!obGet(BH9)</f>
        <v>#VALUE!</v>
      </c>
      <c r="BJ9" t="str">
        <f>[2]!obMake("intStart"&amp;BD9,"int",BE9)</f>
        <v>intStart2 
[1755]</v>
      </c>
      <c r="BK9" t="str">
        <f>[2]!obMake("intEnd"&amp;BD9,"int",BF9)</f>
        <v>intEnd2 
[1867]</v>
      </c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[1907]</v>
      </c>
      <c r="M10" s="91">
        <v>0</v>
      </c>
      <c r="N10" s="18"/>
      <c r="O10" s="74" t="str">
        <f>L15</f>
        <v>timeDiscretization 
[1911]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[3489]</v>
      </c>
      <c r="AF10" s="18"/>
      <c r="AG10" s="18"/>
      <c r="AH10" s="74" t="str">
        <f>[2]!obCall("productProcessForPlottingAndPricing", T54, "getProductProcess")</f>
        <v>productProcessForPlottingAndPricing 
[3115]</v>
      </c>
      <c r="AI10" s="18"/>
      <c r="AJ10" s="18"/>
      <c r="AK10" s="74" t="str">
        <f>[2]!obCall("underlyingModelForPlotting", AH10, "getUnderlyingModel")</f>
        <v>underlyingModelForPlotting 
[4007]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[3167]</v>
      </c>
      <c r="AO10" s="18"/>
      <c r="AP10" s="18"/>
      <c r="AQ10" s="74" t="str">
        <f>[2]!obMake("pathIndexForPlot", "int", G8)</f>
        <v>pathIndexForPlot 
[2341]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9"/>
      <c r="BD10">
        <v>3</v>
      </c>
      <c r="BE10">
        <f>BE9 + $BD$5</f>
        <v>2000</v>
      </c>
      <c r="BF10">
        <f>BF9 + $BD$5</f>
        <v>2999</v>
      </c>
      <c r="BG10" t="e">
        <f>[2]!obCall("entries"&amp;BD10,  "java.util.Arrays", "copyOfRange",$BG$6,BJ10,BK10)</f>
        <v>#VALUE!</v>
      </c>
      <c r="BH10" t="e">
        <f>[2]!obCall("CVA"&amp;BD10,"main.net.finmath.antonsporrer.masterthesis.function.StatisticalFunctions","getArithmeticMean",BG10)</f>
        <v>#VALUE!</v>
      </c>
      <c r="BI10" t="e">
        <f>[2]!obGet(BH10)</f>
        <v>#VALUE!</v>
      </c>
      <c r="BJ10" t="str">
        <f>[2]!obMake("intStart"&amp;BD10,"int",BE10)</f>
        <v>intStart3 
[1796]</v>
      </c>
      <c r="BK10" t="str">
        <f>[2]!obMake("intEnd"&amp;BD10,"int",BF10)</f>
        <v>intEnd3 
[1705]</v>
      </c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[1902]</v>
      </c>
      <c r="M11" s="91">
        <v>100</v>
      </c>
      <c r="N11" s="18"/>
      <c r="O11" s="74" t="str">
        <f>[2]!obMake("numberOfFactors", "int", P11)</f>
        <v>numberOfFactors 
[1893]</v>
      </c>
      <c r="P11" s="51">
        <v>2</v>
      </c>
      <c r="Q11" s="19"/>
      <c r="R11" s="18"/>
      <c r="S11" s="17"/>
      <c r="T11" s="43" t="s">
        <v>36</v>
      </c>
      <c r="U11" s="41"/>
      <c r="V11" s="18"/>
      <c r="W11" s="40" t="s">
        <v>36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9"/>
      <c r="BD11">
        <v>4</v>
      </c>
      <c r="BE11">
        <f t="shared" ref="BE11:BE20" si="0">BE10 + $BD$5</f>
        <v>3000</v>
      </c>
      <c r="BF11">
        <f t="shared" ref="BF11:BF20" si="1">BF10 + $BD$5</f>
        <v>3999</v>
      </c>
      <c r="BG11" t="e">
        <f>[2]!obCall("entries"&amp;BD11,  "java.util.Arrays", "copyOfRange",$BG$6,BJ11,BK11)</f>
        <v>#VALUE!</v>
      </c>
      <c r="BH11" t="e">
        <f>[2]!obCall("CVA"&amp;BD11,"main.net.finmath.antonsporrer.masterthesis.function.StatisticalFunctions","getArithmeticMean",BG11)</f>
        <v>#VALUE!</v>
      </c>
      <c r="BI11" t="e">
        <f>[2]!obGet(BH11)</f>
        <v>#VALUE!</v>
      </c>
      <c r="BJ11" t="str">
        <f>[2]!obMake("intStart"&amp;BD11,"int",BE11)</f>
        <v>intStart4 
[1815]</v>
      </c>
      <c r="BK11" t="str">
        <f>[2]!obMake("intEnd"&amp;BD11,"int",BF11)</f>
        <v>intEnd4 
[1734]</v>
      </c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[1896]</v>
      </c>
      <c r="M12" s="91">
        <v>0.1</v>
      </c>
      <c r="N12" s="18"/>
      <c r="O12" s="74" t="str">
        <f>[2]!obMake("numberOfPaths", "int",P12)</f>
        <v>numberOfPaths 
[1887]</v>
      </c>
      <c r="P12" s="51">
        <v>500000</v>
      </c>
      <c r="Q12" s="19"/>
      <c r="R12" s="18"/>
      <c r="S12" s="17"/>
      <c r="T12" s="44" t="str">
        <f>[2]!obMake("interCorrelations", "double[][]",U12:U13)</f>
        <v>interCorrelations 
[1904]</v>
      </c>
      <c r="U12" s="86">
        <f>-0.7</f>
        <v>-0.7</v>
      </c>
      <c r="V12" s="18"/>
      <c r="W12" s="37" t="str">
        <f>[2]!obMake("shirtParameter", "double", X12)</f>
        <v>shirtParameter 
[1889]</v>
      </c>
      <c r="X12" s="51">
        <v>0.03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9"/>
      <c r="BD12">
        <v>5</v>
      </c>
      <c r="BE12">
        <f t="shared" si="0"/>
        <v>4000</v>
      </c>
      <c r="BF12">
        <f t="shared" si="1"/>
        <v>4999</v>
      </c>
      <c r="BG12" t="e">
        <f>[2]!obCall("entries"&amp;BD12,  "java.util.Arrays", "copyOfRange",$BG$6,BJ12,BK12)</f>
        <v>#VALUE!</v>
      </c>
      <c r="BH12" t="e">
        <f>[2]!obCall("CVA"&amp;BD12,"main.net.finmath.antonsporrer.masterthesis.function.StatisticalFunctions","getArithmeticMean",BG12)</f>
        <v>#VALUE!</v>
      </c>
      <c r="BI12" t="e">
        <f>[2]!obGet(BH12)</f>
        <v>#VALUE!</v>
      </c>
      <c r="BJ12" t="str">
        <f>[2]!obMake("intStart"&amp;BD12,"int",BE12)</f>
        <v>intStart5 
[1797]</v>
      </c>
      <c r="BK12" t="str">
        <f>[2]!obMake("intEnd"&amp;BD12,"int",BF12)</f>
        <v>intEnd5 
[1876]</v>
      </c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[1881]</v>
      </c>
      <c r="P13" s="51">
        <v>3152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25</v>
      </c>
      <c r="AO13" s="39"/>
      <c r="AP13" s="18"/>
      <c r="AQ13" s="90" t="s">
        <v>62</v>
      </c>
      <c r="AR13" s="39"/>
      <c r="AS13" s="18"/>
      <c r="AT13" s="90" t="s">
        <v>63</v>
      </c>
      <c r="AU13" s="39"/>
      <c r="AV13" s="18"/>
      <c r="AW13" s="90" t="s">
        <v>64</v>
      </c>
      <c r="AX13" s="39"/>
      <c r="AY13" s="18"/>
      <c r="AZ13" s="90" t="s">
        <v>65</v>
      </c>
      <c r="BA13" s="39"/>
      <c r="BB13" s="19"/>
      <c r="BD13">
        <v>6</v>
      </c>
      <c r="BE13">
        <f t="shared" si="0"/>
        <v>5000</v>
      </c>
      <c r="BF13">
        <f t="shared" si="1"/>
        <v>5999</v>
      </c>
      <c r="BG13" t="e">
        <f>[2]!obCall("entries"&amp;BD13,  "java.util.Arrays", "copyOfRange",$BG$6,BJ13,BK13)</f>
        <v>#VALUE!</v>
      </c>
      <c r="BH13" t="e">
        <f>[2]!obCall("CVA"&amp;BD13,"main.net.finmath.antonsporrer.masterthesis.function.StatisticalFunctions","getArithmeticMean",BG13)</f>
        <v>#VALUE!</v>
      </c>
      <c r="BI13" t="e">
        <f>[2]!obGet(BH13)</f>
        <v>#VALUE!</v>
      </c>
      <c r="BJ13" t="str">
        <f>[2]!obMake("intStart"&amp;BD13,"int",BE13)</f>
        <v>intStart6 
[1860]</v>
      </c>
      <c r="BK13" t="str">
        <f>[2]!obMake("intEnd"&amp;BD13,"int",BF13)</f>
        <v>intEnd6 
[1741]</v>
      </c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S14" s="18"/>
      <c r="AT14" s="74"/>
      <c r="AU14" s="74"/>
      <c r="AV14" s="18"/>
      <c r="AW14" s="74"/>
      <c r="AX14" s="74"/>
      <c r="AY14" s="18"/>
      <c r="AZ14" s="74"/>
      <c r="BA14" s="74"/>
      <c r="BB14" s="19"/>
      <c r="BD14">
        <v>7</v>
      </c>
      <c r="BE14">
        <f t="shared" si="0"/>
        <v>6000</v>
      </c>
      <c r="BF14">
        <f t="shared" si="1"/>
        <v>6999</v>
      </c>
      <c r="BG14" t="e">
        <f>[2]!obCall("entries"&amp;BD14,  "java.util.Arrays", "copyOfRange",$BG$6,BJ14,BK14)</f>
        <v>#VALUE!</v>
      </c>
      <c r="BH14" t="e">
        <f>[2]!obCall("CVA"&amp;BD14,"main.net.finmath.antonsporrer.masterthesis.function.StatisticalFunctions","getArithmeticMean",BG14)</f>
        <v>#VALUE!</v>
      </c>
      <c r="BI14" t="e">
        <f>[2]!obGet(BH14)</f>
        <v>#VALUE!</v>
      </c>
      <c r="BJ14" t="str">
        <f>[2]!obMake("intStart"&amp;BD14,"int",BE14)</f>
        <v>intStart7 
[1767]</v>
      </c>
      <c r="BK14" t="str">
        <f>[2]!obMake("intEnd"&amp;BD14,"int",BF14)</f>
        <v>intEnd7 
[1853]</v>
      </c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[1911]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[3171]</v>
      </c>
      <c r="AI15" s="89">
        <f>[2]!obGet([2]!obCall("",AH15,"get", $AQ$10))</f>
        <v>0</v>
      </c>
      <c r="AJ15" s="52"/>
      <c r="AK15" s="89" t="str">
        <f>[2]!obCall("zcbondFairPrice"&amp;AE15, $AK$10, "getZeroCouponBond", [2]!obMake("", "double",AF15), [2]!obMake("", "double", $AF$115))</f>
        <v>zcbondFairPrice0 
[4426]</v>
      </c>
      <c r="AL15" s="89">
        <f>[2]!obGet([2]!obCall("", AK15, "get",$AQ$10))</f>
        <v>0.83862860294620323</v>
      </c>
      <c r="AM15" s="52"/>
      <c r="AN15" s="89" t="str">
        <f>[2]!obCall("couponBondPrice"&amp;AE15,  $AH$10,"getFairValue", [2]!obMake("","int",AE15) )</f>
        <v>couponBondPrice0 
[3272]</v>
      </c>
      <c r="AO15" s="89">
        <f>[2]!obGet([2]!obCall("",  AN15,"get", $AQ$10))</f>
        <v>1.7503014266783818</v>
      </c>
      <c r="AP15" s="52"/>
      <c r="AQ15" s="89" t="str">
        <f>[2]!obCall("intensityCorrelation"&amp;AE15, $T$54, "getIntensity", [2]!obMake("", "int", AE15))</f>
        <v>intensityCorrelation0 
[3744]</v>
      </c>
      <c r="AR15" s="89">
        <f>[2]!obGet([2]!obCall("", AQ15, "get",$AQ$10))</f>
        <v>5.0000000000000001E-3</v>
      </c>
      <c r="AS15" s="52"/>
      <c r="AT15" s="89" t="str">
        <f>[2]!obCall("expOfIntegratedIntensityCorrelation"&amp;AE15, $T$54, "getExpOfIntegratedIntensity", [2]!obMake("", "int", AE15))</f>
        <v>expOfIntegratedIntensityCorrelation0 
[3642]</v>
      </c>
      <c r="AU15" s="89">
        <f>[2]!obGet([2]!obCall("", AT15, "get",$AQ$10))</f>
        <v>1</v>
      </c>
      <c r="AV15" s="18"/>
      <c r="AW15" s="89" t="str">
        <f>[2]!obCall("intensityLando"&amp;AE15, $W$53, "getIntensity", [2]!obMake("", "int", AE15))</f>
        <v>intensityLando0 
[2172]</v>
      </c>
      <c r="AX15" s="89">
        <f>[2]!obGet([2]!obCall("", AW15, "get",$AQ$10))</f>
        <v>0</v>
      </c>
      <c r="AY15" s="52"/>
      <c r="AZ15" s="89" t="str">
        <f>[2]!obCall("expOfIntegratedIntensityLando"&amp;AE15, $W$53, "getExpOfIntegratedIntensity", [2]!obMake("", "int", AE15))</f>
        <v>expOfIntegratedIntensityLando0 
[2324]</v>
      </c>
      <c r="BA15" s="89">
        <f>[2]!obGet([2]!obCall("", AZ15, "get",$AQ$10))</f>
        <v>1</v>
      </c>
      <c r="BB15" s="19"/>
      <c r="BD15">
        <v>8</v>
      </c>
      <c r="BE15">
        <f t="shared" si="0"/>
        <v>7000</v>
      </c>
      <c r="BF15">
        <f t="shared" si="1"/>
        <v>7999</v>
      </c>
      <c r="BG15" t="e">
        <f>[2]!obCall("entries"&amp;BD15,  "java.util.Arrays", "copyOfRange",$BG$6,BJ15,BK15)</f>
        <v>#VALUE!</v>
      </c>
      <c r="BH15" t="e">
        <f>[2]!obCall("CVA"&amp;BD15,"main.net.finmath.antonsporrer.masterthesis.function.StatisticalFunctions","getArithmeticMean",BG15)</f>
        <v>#VALUE!</v>
      </c>
      <c r="BI15" t="e">
        <f>[2]!obGet(BH15)</f>
        <v>#VALUE!</v>
      </c>
      <c r="BJ15" t="str">
        <f>[2]!obMake("intStart"&amp;BD15,"int",BE15)</f>
        <v>intStart8 
[1856]</v>
      </c>
      <c r="BK15" t="str">
        <f>[2]!obMake("intEnd"&amp;BD15,"int",BF15)</f>
        <v>intEnd8 
[1805]</v>
      </c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[1915]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[1910]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[1912]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[4043]</v>
      </c>
      <c r="AI16" s="89">
        <f>[2]!obGet([2]!obCall("",AH16,"get", $AQ$10))</f>
        <v>-1.4991648754315702E-3</v>
      </c>
      <c r="AJ16" s="87"/>
      <c r="AK16" s="89" t="e">
        <f>[2]!obCall("zcbondFairPrice"&amp;AE16, $AK$10, "getZeroCouponBond", [2]!obMake("", "double",AF16), [2]!obMake("", "double", $AF$115))</f>
        <v>#VALUE!</v>
      </c>
      <c r="AL16" s="89" t="e">
        <f>[2]!obGet([2]!obCall("", AK16, "get",$AQ$10))</f>
        <v>#VALUE!</v>
      </c>
      <c r="AM16" s="52"/>
      <c r="AN16" s="89" t="e">
        <f>[2]!obCall("couponBondPrice"&amp;AE16,  $AH$10,"getFairValue", [2]!obMake("","int",AE16) )</f>
        <v>#VALUE!</v>
      </c>
      <c r="AO16" s="89" t="e">
        <f>[2]!obGet([2]!obCall("",  AN16,"get", $AQ$10))</f>
        <v>#VALUE!</v>
      </c>
      <c r="AP16" s="52"/>
      <c r="AQ16" s="89" t="str">
        <f>[2]!obCall("intensityCorrelation"&amp;AE16, $T$54, "getIntensity", [2]!obMake("", "int", AE16))</f>
        <v>intensityCorrelation1 
[3702]</v>
      </c>
      <c r="AR16" s="89">
        <f>[2]!obGet([2]!obCall("", AQ16, "get",$AQ$10))</f>
        <v>4.9121846017769841E-3</v>
      </c>
      <c r="AS16" s="52"/>
      <c r="AT16" s="89" t="str">
        <f>[2]!obCall("expOfIntegratedIntensityCorrelation"&amp;AE16, $T$54, "getExpOfIntegratedIntensity", [2]!obMake("", "int", AE16))</f>
        <v>expOfIntegratedIntensityCorrelation1 
[3333]</v>
      </c>
      <c r="AU16" s="89">
        <f>[2]!obGet([2]!obCall("", AT16, "get",$AQ$10))</f>
        <v>1.000495732064635</v>
      </c>
      <c r="AV16" s="18"/>
      <c r="AW16" s="89" t="str">
        <f>[2]!obCall("intensityLando"&amp;AE16, $W$53, "getIntensity", [2]!obMake("", "int", AE16))</f>
        <v>intensityLando1 
[2094]</v>
      </c>
      <c r="AX16" s="89">
        <f>[2]!obGet([2]!obCall("", AW16, "get",$AQ$10))</f>
        <v>0</v>
      </c>
      <c r="AY16" s="52"/>
      <c r="AZ16" s="89" t="str">
        <f>[2]!obCall("expOfIntegratedIntensityLando"&amp;AE16, $W$53, "getExpOfIntegratedIntensity", [2]!obMake("", "int", AE16))</f>
        <v>expOfIntegratedIntensityLando1 
[2296]</v>
      </c>
      <c r="BA16" s="89">
        <f>[2]!obGet([2]!obCall("", AZ16, "get",$AQ$10))</f>
        <v>1</v>
      </c>
      <c r="BB16" s="19"/>
      <c r="BD16">
        <v>9</v>
      </c>
      <c r="BE16">
        <f t="shared" si="0"/>
        <v>8000</v>
      </c>
      <c r="BF16">
        <f t="shared" si="1"/>
        <v>8999</v>
      </c>
      <c r="BG16" t="e">
        <f>[2]!obCall("entries"&amp;BD16,  "java.util.Arrays", "copyOfRange",$BG$6,BJ16,BK16)</f>
        <v>#VALUE!</v>
      </c>
      <c r="BH16" t="e">
        <f>[2]!obCall("CVA"&amp;BD16,"main.net.finmath.antonsporrer.masterthesis.function.StatisticalFunctions","getArithmeticMean",BG16)</f>
        <v>#VALUE!</v>
      </c>
      <c r="BI16" t="e">
        <f>[2]!obGet(BH16)</f>
        <v>#VALUE!</v>
      </c>
      <c r="BJ16" t="str">
        <f>[2]!obMake("intStart"&amp;BD16,"int",BE16)</f>
        <v>intStart9 
[1774]</v>
      </c>
      <c r="BK16" t="str">
        <f>[2]!obMake("intEnd"&amp;BD16,"int",BF16)</f>
        <v>intEnd9 
[1714]</v>
      </c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[3868]</v>
      </c>
      <c r="AI17" s="89">
        <f>[2]!obGet([2]!obCall("",AH17,"get", $AQ$10))</f>
        <v>3.9374338897934591E-3</v>
      </c>
      <c r="AJ17" s="52"/>
      <c r="AK17" s="89" t="e">
        <f>[2]!obCall("zcbondFairPrice"&amp;AE17, $AK$10, "getZeroCouponBond", [2]!obMake("", "double",AF17), [2]!obMake("", "double", $AF$115))</f>
        <v>#VALUE!</v>
      </c>
      <c r="AL17" s="89" t="e">
        <f>[2]!obGet([2]!obCall("", AK17, "get",$AQ$10))</f>
        <v>#VALUE!</v>
      </c>
      <c r="AM17" s="52"/>
      <c r="AN17" s="89" t="e">
        <f>[2]!obCall("couponBondPrice"&amp;AE17,  $AH$10,"getFairValue", [2]!obMake("","int",AE17) )</f>
        <v>#VALUE!</v>
      </c>
      <c r="AO17" s="89" t="e">
        <f>[2]!obGet([2]!obCall("",  AN17,"get", $AQ$10))</f>
        <v>#VALUE!</v>
      </c>
      <c r="AP17" s="52"/>
      <c r="AQ17" s="89" t="str">
        <f>[2]!obCall("intensityCorrelation"&amp;AE17, $T$54, "getIntensity", [2]!obMake("", "int", AE17))</f>
        <v>intensityCorrelation2 
[3515]</v>
      </c>
      <c r="AR17" s="89">
        <f>[2]!obGet([2]!obCall("", AQ17, "get",$AQ$10))</f>
        <v>4.7938495552030435E-3</v>
      </c>
      <c r="AS17" s="52"/>
      <c r="AT17" s="89" t="str">
        <f>[2]!obCall("expOfIntegratedIntensityCorrelation"&amp;AE17, $T$54, "getExpOfIntegratedIntensity", [2]!obMake("", "int", AE17))</f>
        <v>expOfIntegratedIntensityCorrelation2 
[3632]</v>
      </c>
      <c r="AU17" s="89">
        <f>[2]!obGet([2]!obCall("", AT17, "get",$AQ$10))</f>
        <v>1.0009813921884136</v>
      </c>
      <c r="AV17" s="18"/>
      <c r="AW17" s="89" t="str">
        <f>[2]!obCall("intensityLando"&amp;AE17, $W$53, "getIntensity", [2]!obMake("", "int", AE17))</f>
        <v>intensityLando2 
[2461]</v>
      </c>
      <c r="AX17" s="89">
        <f>[2]!obGet([2]!obCall("", AW17, "get",$AQ$10))</f>
        <v>0</v>
      </c>
      <c r="AY17" s="52"/>
      <c r="AZ17" s="89" t="str">
        <f>[2]!obCall("expOfIntegratedIntensityLando"&amp;AE17, $W$53, "getExpOfIntegratedIntensity", [2]!obMake("", "int", AE17))</f>
        <v>expOfIntegratedIntensityLando2 
[2481]</v>
      </c>
      <c r="BA17" s="89">
        <f>[2]!obGet([2]!obCall("", AZ17, "get",$AQ$10))</f>
        <v>1</v>
      </c>
      <c r="BB17" s="19"/>
      <c r="BD17">
        <v>10</v>
      </c>
      <c r="BE17">
        <f t="shared" si="0"/>
        <v>9000</v>
      </c>
      <c r="BF17">
        <f t="shared" si="1"/>
        <v>9999</v>
      </c>
      <c r="BG17" t="e">
        <f>[2]!obCall("entries"&amp;BD17,  "java.util.Arrays", "copyOfRange",$BG$6,BJ17,BK17)</f>
        <v>#VALUE!</v>
      </c>
      <c r="BH17" t="e">
        <f>[2]!obCall("CVA"&amp;BD17,"main.net.finmath.antonsporrer.masterthesis.function.StatisticalFunctions","getArithmeticMean",BG17)</f>
        <v>#VALUE!</v>
      </c>
      <c r="BI17" t="e">
        <f>[2]!obGet(BH17)</f>
        <v>#VALUE!</v>
      </c>
      <c r="BJ17" t="str">
        <f>[2]!obMake("intStart"&amp;BD17,"int",BE17)</f>
        <v>intStart10 
[1684]</v>
      </c>
      <c r="BK17" t="str">
        <f>[2]!obMake("intEnd"&amp;BD17,"int",BF17)</f>
        <v>intEnd10 
[1804]</v>
      </c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[3425]</v>
      </c>
      <c r="AI18" s="89">
        <f>[2]!obGet([2]!obCall("",AH18,"get", $AQ$10))</f>
        <v>-7.0691200760521237E-3</v>
      </c>
      <c r="AJ18" s="52"/>
      <c r="AK18" s="89" t="e">
        <f>[2]!obCall("zcbondFairPrice"&amp;AE18, $AK$10, "getZeroCouponBond", [2]!obMake("", "double",AF18), [2]!obMake("", "double", $AF$115))</f>
        <v>#VALUE!</v>
      </c>
      <c r="AL18" s="89" t="e">
        <f>[2]!obGet([2]!obCall("", AK18, "get",$AQ$10))</f>
        <v>#VALUE!</v>
      </c>
      <c r="AM18" s="52"/>
      <c r="AN18" s="89" t="e">
        <f>[2]!obCall("couponBondPrice"&amp;AE18,  $AH$10,"getFairValue", [2]!obMake("","int",AE18) )</f>
        <v>#VALUE!</v>
      </c>
      <c r="AO18" s="89" t="e">
        <f>[2]!obGet([2]!obCall("",  AN18,"get", $AQ$10))</f>
        <v>#VALUE!</v>
      </c>
      <c r="AP18" s="52"/>
      <c r="AQ18" s="89" t="str">
        <f>[2]!obCall("intensityCorrelation"&amp;AE18, $T$54, "getIntensity", [2]!obMake("", "int", AE18))</f>
        <v>intensityCorrelation3 
[3523]</v>
      </c>
      <c r="AR18" s="89">
        <f>[2]!obGet([2]!obCall("", AQ18, "get",$AQ$10))</f>
        <v>4.7418242373102994E-3</v>
      </c>
      <c r="AS18" s="52"/>
      <c r="AT18" s="89" t="str">
        <f>[2]!obCall("expOfIntegratedIntensityCorrelation"&amp;AE18, $T$54, "getExpOfIntegratedIntensity", [2]!obMake("", "int", AE18))</f>
        <v>expOfIntegratedIntensityCorrelation3 
[3105]</v>
      </c>
      <c r="AU18" s="89">
        <f>[2]!obGet([2]!obCall("", AT18, "get",$AQ$10))</f>
        <v>1.0014587575808016</v>
      </c>
      <c r="AV18" s="18"/>
      <c r="AW18" s="89" t="str">
        <f>[2]!obCall("intensityLando"&amp;AE18, $W$53, "getIntensity", [2]!obMake("", "int", AE18))</f>
        <v>intensityLando3 
[2332]</v>
      </c>
      <c r="AX18" s="89">
        <f>[2]!obGet([2]!obCall("", AW18, "get",$AQ$10))</f>
        <v>0</v>
      </c>
      <c r="AY18" s="52"/>
      <c r="AZ18" s="89" t="str">
        <f>[2]!obCall("expOfIntegratedIntensityLando"&amp;AE18, $W$53, "getExpOfIntegratedIntensity", [2]!obMake("", "int", AE18))</f>
        <v>expOfIntegratedIntensityLando3 
[2256]</v>
      </c>
      <c r="BA18" s="89">
        <f>[2]!obGet([2]!obCall("", AZ18, "get",$AQ$10))</f>
        <v>1</v>
      </c>
      <c r="BB18" s="19"/>
      <c r="BD18">
        <v>11</v>
      </c>
      <c r="BE18">
        <f t="shared" si="0"/>
        <v>10000</v>
      </c>
      <c r="BF18">
        <f t="shared" si="1"/>
        <v>10999</v>
      </c>
      <c r="BG18" t="e">
        <f>[2]!obCall("entries"&amp;BD18,  "java.util.Arrays", "copyOfRange",$BG$6,BJ18,BK18)</f>
        <v>#VALUE!</v>
      </c>
      <c r="BH18" t="e">
        <f>[2]!obCall("CVA"&amp;BD18,"main.net.finmath.antonsporrer.masterthesis.function.StatisticalFunctions","getArithmeticMean",BG18)</f>
        <v>#VALUE!</v>
      </c>
      <c r="BI18" t="e">
        <f>[2]!obGet(BH18)</f>
        <v>#VALUE!</v>
      </c>
      <c r="BJ18" t="str">
        <f>[2]!obMake("intStart"&amp;BD18,"int",BE18)</f>
        <v>intStart11 
[1781]</v>
      </c>
      <c r="BK18" t="str">
        <f>[2]!obMake("intEnd"&amp;BD18,"int",BF18)</f>
        <v>intEnd11 
[1839]</v>
      </c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[3903]</v>
      </c>
      <c r="AI19" s="89">
        <f>[2]!obGet([2]!obCall("",AH19,"get", $AQ$10))</f>
        <v>-1.3672146662683338E-2</v>
      </c>
      <c r="AJ19" s="52"/>
      <c r="AK19" s="89" t="e">
        <f>[2]!obCall("zcbondFairPrice"&amp;AE19, $AK$10, "getZeroCouponBond", [2]!obMake("", "double",AF19), [2]!obMake("", "double", $AF$115))</f>
        <v>#VALUE!</v>
      </c>
      <c r="AL19" s="89" t="e">
        <f>[2]!obGet([2]!obCall("", AK19, "get",$AQ$10))</f>
        <v>#VALUE!</v>
      </c>
      <c r="AM19" s="52"/>
      <c r="AN19" s="89" t="e">
        <f>[2]!obCall("couponBondPrice"&amp;AE19,  $AH$10,"getFairValue", [2]!obMake("","int",AE19) )</f>
        <v>#VALUE!</v>
      </c>
      <c r="AO19" s="89" t="e">
        <f>[2]!obGet([2]!obCall("",  AN19,"get", $AQ$10))</f>
        <v>#VALUE!</v>
      </c>
      <c r="AP19" s="52"/>
      <c r="AQ19" s="89" t="str">
        <f>[2]!obCall("intensityCorrelation"&amp;AE19, $T$54, "getIntensity", [2]!obMake("", "int", AE19))</f>
        <v>intensityCorrelation4 
[3501]</v>
      </c>
      <c r="AR19" s="89">
        <f>[2]!obGet([2]!obCall("", AQ19, "get",$AQ$10))</f>
        <v>5.2439180890845897E-3</v>
      </c>
      <c r="AS19" s="52"/>
      <c r="AT19" s="89" t="str">
        <f>[2]!obCall("expOfIntegratedIntensityCorrelation"&amp;AE19, $T$54, "getExpOfIntegratedIntensity", [2]!obMake("", "int", AE19))</f>
        <v>expOfIntegratedIntensityCorrelation4 
[3628]</v>
      </c>
      <c r="AU19" s="89">
        <f>[2]!obGet([2]!obCall("", AT19, "get",$AQ$10))</f>
        <v>1.0019588978824019</v>
      </c>
      <c r="AV19" s="18"/>
      <c r="AW19" s="89" t="str">
        <f>[2]!obCall("intensityLando"&amp;AE19, $W$53, "getIntensity", [2]!obMake("", "int", AE19))</f>
        <v>intensityLando4 
[2415]</v>
      </c>
      <c r="AX19" s="89">
        <f>[2]!obGet([2]!obCall("", AW19, "get",$AQ$10))</f>
        <v>0</v>
      </c>
      <c r="AY19" s="52"/>
      <c r="AZ19" s="89" t="str">
        <f>[2]!obCall("expOfIntegratedIntensityLando"&amp;AE19, $W$53, "getExpOfIntegratedIntensity", [2]!obMake("", "int", AE19))</f>
        <v>expOfIntegratedIntensityLando4 
[2240]</v>
      </c>
      <c r="BA19" s="89">
        <f>[2]!obGet([2]!obCall("", AZ19, "get",$AQ$10))</f>
        <v>1</v>
      </c>
      <c r="BB19" s="19"/>
      <c r="BD19">
        <v>12</v>
      </c>
      <c r="BE19">
        <f t="shared" si="0"/>
        <v>11000</v>
      </c>
      <c r="BF19">
        <f t="shared" si="1"/>
        <v>11999</v>
      </c>
      <c r="BG19" t="e">
        <f>[2]!obCall("entries"&amp;BD19,  "java.util.Arrays", "copyOfRange",$BG$6,BJ19,BK19)</f>
        <v>#VALUE!</v>
      </c>
      <c r="BH19" t="e">
        <f>[2]!obCall("CVA"&amp;BD19,"main.net.finmath.antonsporrer.masterthesis.function.StatisticalFunctions","getArithmeticMean",BG19)</f>
        <v>#VALUE!</v>
      </c>
      <c r="BI19" t="e">
        <f>[2]!obGet(BH19)</f>
        <v>#VALUE!</v>
      </c>
      <c r="BJ19" t="str">
        <f>[2]!obMake("intStart"&amp;BD19,"int",BE19)</f>
        <v>intStart12 
[1873]</v>
      </c>
      <c r="BK19" t="str">
        <f>[2]!obMake("intEnd"&amp;BD19,"int",BF19)</f>
        <v>intEnd12 
[1786]</v>
      </c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[3860]</v>
      </c>
      <c r="AI20" s="89">
        <f>[2]!obGet([2]!obCall("",AH20,"get", $AQ$10))</f>
        <v>-1.2680454587313327E-2</v>
      </c>
      <c r="AJ20" s="60"/>
      <c r="AK20" s="89" t="e">
        <f>[2]!obCall("zcbondFairPrice"&amp;AE20, $AK$10, "getZeroCouponBond", [2]!obMake("", "double",AF20), [2]!obMake("", "double", $AF$115))</f>
        <v>#VALUE!</v>
      </c>
      <c r="AL20" s="89" t="e">
        <f>[2]!obGet([2]!obCall("", AK20, "get",$AQ$10))</f>
        <v>#VALUE!</v>
      </c>
      <c r="AM20" s="52"/>
      <c r="AN20" s="89" t="e">
        <f>[2]!obCall("couponBondPrice"&amp;AE20,  $AH$10,"getFairValue", [2]!obMake("","int",AE20) )</f>
        <v>#VALUE!</v>
      </c>
      <c r="AO20" s="89" t="e">
        <f>[2]!obGet([2]!obCall("",  AN20,"get", $AQ$10))</f>
        <v>#VALUE!</v>
      </c>
      <c r="AP20" s="52"/>
      <c r="AQ20" s="89" t="str">
        <f>[2]!obCall("intensityCorrelation"&amp;AE20, $T$54, "getIntensity", [2]!obMake("", "int", AE20))</f>
        <v>intensityCorrelation5 
[3368]</v>
      </c>
      <c r="AR20" s="89">
        <f>[2]!obGet([2]!obCall("", AQ20, "get",$AQ$10))</f>
        <v>5.4166600881579135E-3</v>
      </c>
      <c r="AS20" s="52"/>
      <c r="AT20" s="89" t="str">
        <f>[2]!obCall("expOfIntegratedIntensityCorrelation"&amp;AE20, $T$54, "getExpOfIntegratedIntensity", [2]!obMake("", "int", AE20))</f>
        <v>expOfIntegratedIntensityCorrelation5 
[3345]</v>
      </c>
      <c r="AU20" s="89">
        <f>[2]!obGet([2]!obCall("", AT20, "get",$AQ$10))</f>
        <v>1.0024931133039481</v>
      </c>
      <c r="AV20" s="18"/>
      <c r="AW20" s="89" t="str">
        <f>[2]!obCall("intensityLando"&amp;AE20, $W$53, "getIntensity", [2]!obMake("", "int", AE20))</f>
        <v>intensityLando5 
[2164]</v>
      </c>
      <c r="AX20" s="89">
        <f>[2]!obGet([2]!obCall("", AW20, "get",$AQ$10))</f>
        <v>0</v>
      </c>
      <c r="AY20" s="52"/>
      <c r="AZ20" s="89" t="str">
        <f>[2]!obCall("expOfIntegratedIntensityLando"&amp;AE20, $W$53, "getExpOfIntegratedIntensity", [2]!obMake("", "int", AE20))</f>
        <v>expOfIntegratedIntensityLando5 
[2230]</v>
      </c>
      <c r="BA20" s="89">
        <f>[2]!obGet([2]!obCall("", AZ20, "get",$AQ$10))</f>
        <v>1</v>
      </c>
      <c r="BB20" s="19"/>
      <c r="BD20">
        <v>13</v>
      </c>
      <c r="BE20">
        <f t="shared" si="0"/>
        <v>12000</v>
      </c>
      <c r="BF20">
        <f t="shared" si="1"/>
        <v>12999</v>
      </c>
      <c r="BG20" t="e">
        <f>[2]!obCall("entries"&amp;BD20,  "java.util.Arrays", "copyOfRange",$BG$6,BJ20,BK20)</f>
        <v>#VALUE!</v>
      </c>
      <c r="BH20" t="e">
        <f>[2]!obCall("CVA"&amp;BD20,"main.net.finmath.antonsporrer.masterthesis.function.StatisticalFunctions","getArithmeticMean",BG20)</f>
        <v>#VALUE!</v>
      </c>
      <c r="BI20" t="e">
        <f>[2]!obGet(BH20)</f>
        <v>#VALUE!</v>
      </c>
      <c r="BJ20" t="str">
        <f>[2]!obMake("intStart"&amp;BD20,"int",BE20)</f>
        <v>intStart13 
[1843]</v>
      </c>
      <c r="BK20" t="str">
        <f>[2]!obMake("intEnd"&amp;BD20,"int",BF20)</f>
        <v>intEnd13 
[1724]</v>
      </c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[1915]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[4013]</v>
      </c>
      <c r="AI21" s="89">
        <f>[2]!obGet([2]!obCall("",AH21,"get", $AQ$10))</f>
        <v>-1.7707968871398926E-2</v>
      </c>
      <c r="AJ21" s="52"/>
      <c r="AK21" s="89" t="e">
        <f>[2]!obCall("zcbondFairPrice"&amp;AE21, $AK$10, "getZeroCouponBond", [2]!obMake("", "double",AF21), [2]!obMake("", "double", $AF$115))</f>
        <v>#VALUE!</v>
      </c>
      <c r="AL21" s="89" t="e">
        <f>[2]!obGet([2]!obCall("", AK21, "get",$AQ$10))</f>
        <v>#VALUE!</v>
      </c>
      <c r="AM21" s="52"/>
      <c r="AN21" s="89" t="e">
        <f>[2]!obCall("couponBondPrice"&amp;AE21,  $AH$10,"getFairValue", [2]!obMake("","int",AE21) )</f>
        <v>#VALUE!</v>
      </c>
      <c r="AO21" s="89" t="e">
        <f>[2]!obGet([2]!obCall("",  AN21,"get", $AQ$10))</f>
        <v>#VALUE!</v>
      </c>
      <c r="AP21" s="52"/>
      <c r="AQ21" s="89" t="str">
        <f>[2]!obCall("intensityCorrelation"&amp;AE21, $T$54, "getIntensity", [2]!obMake("", "int", AE21))</f>
        <v>intensityCorrelation6 
[3804]</v>
      </c>
      <c r="AR21" s="89">
        <f>[2]!obGet([2]!obCall("", AQ21, "get",$AQ$10))</f>
        <v>5.220206521753072E-3</v>
      </c>
      <c r="AS21" s="52"/>
      <c r="AT21" s="89" t="str">
        <f>[2]!obCall("expOfIntegratedIntensityCorrelation"&amp;AE21, $T$54, "getExpOfIntegratedIntensity", [2]!obMake("", "int", AE21))</f>
        <v>expOfIntegratedIntensityCorrelation6 
[3468]</v>
      </c>
      <c r="AU21" s="89">
        <f>[2]!obGet([2]!obCall("", AT21, "get",$AQ$10))</f>
        <v>1.0030264243865268</v>
      </c>
      <c r="AV21" s="18"/>
      <c r="AW21" s="89" t="str">
        <f>[2]!obCall("intensityLando"&amp;AE21, $W$53, "getIntensity", [2]!obMake("", "int", AE21))</f>
        <v>intensityLando6 
[2136]</v>
      </c>
      <c r="AX21" s="89">
        <f>[2]!obGet([2]!obCall("", AW21, "get",$AQ$10))</f>
        <v>0</v>
      </c>
      <c r="AY21" s="52"/>
      <c r="AZ21" s="89" t="str">
        <f>[2]!obCall("expOfIntegratedIntensityLando"&amp;AE21, $W$53, "getExpOfIntegratedIntensity", [2]!obMake("", "int", AE21))</f>
        <v>expOfIntegratedIntensityLando6 
[2116]</v>
      </c>
      <c r="BA21" s="89">
        <f>[2]!obGet([2]!obCall("", AZ21, "get",$AQ$10))</f>
        <v>1</v>
      </c>
      <c r="BB21" s="19"/>
      <c r="BD21">
        <v>14</v>
      </c>
      <c r="BE21">
        <f t="shared" ref="BE21:BE84" si="2">BE20 + $BD$5</f>
        <v>13000</v>
      </c>
      <c r="BF21">
        <f t="shared" ref="BF21:BF84" si="3">BF20 + $BD$5</f>
        <v>13999</v>
      </c>
      <c r="BG21" t="e">
        <f>[2]!obCall("entries"&amp;BD21,  "java.util.Arrays", "copyOfRange",$BG$6,BJ21,BK21)</f>
        <v>#VALUE!</v>
      </c>
      <c r="BH21" t="e">
        <f>[2]!obCall("CVA"&amp;BD21,"main.net.finmath.antonsporrer.masterthesis.function.StatisticalFunctions","getArithmeticMean",BG21)</f>
        <v>#VALUE!</v>
      </c>
      <c r="BI21" t="e">
        <f>[2]!obGet(BH21)</f>
        <v>#VALUE!</v>
      </c>
      <c r="BJ21" t="str">
        <f>[2]!obMake("intStart"&amp;BD21,"int",BE21)</f>
        <v>intStart14 
[1841]</v>
      </c>
      <c r="BK21" t="str">
        <f>[2]!obMake("intEnd"&amp;BD21,"int",BF21)</f>
        <v>intEnd14 
[1751]</v>
      </c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38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[3999]</v>
      </c>
      <c r="AI22" s="89">
        <f>[2]!obGet([2]!obCall("",AH22,"get", $AQ$10))</f>
        <v>-1.8109290187865962E-2</v>
      </c>
      <c r="AJ22" s="52"/>
      <c r="AK22" s="89" t="e">
        <f>[2]!obCall("zcbondFairPrice"&amp;AE22, $AK$10, "getZeroCouponBond", [2]!obMake("", "double",AF22), [2]!obMake("", "double", $AF$115))</f>
        <v>#VALUE!</v>
      </c>
      <c r="AL22" s="89" t="e">
        <f>[2]!obGet([2]!obCall("", AK22, "get",$AQ$10))</f>
        <v>#VALUE!</v>
      </c>
      <c r="AM22" s="52"/>
      <c r="AN22" s="89" t="e">
        <f>[2]!obCall("couponBondPrice"&amp;AE22,  $AH$10,"getFairValue", [2]!obMake("","int",AE22) )</f>
        <v>#VALUE!</v>
      </c>
      <c r="AO22" s="89" t="e">
        <f>[2]!obGet([2]!obCall("",  AN22,"get", $AQ$10))</f>
        <v>#VALUE!</v>
      </c>
      <c r="AP22" s="52"/>
      <c r="AQ22" s="89" t="str">
        <f>[2]!obCall("intensityCorrelation"&amp;AE22, $T$54, "getIntensity", [2]!obMake("", "int", AE22))</f>
        <v>intensityCorrelation7 
[3361]</v>
      </c>
      <c r="AR22" s="89">
        <f>[2]!obGet([2]!obCall("", AQ22, "get",$AQ$10))</f>
        <v>5.2919523573965585E-3</v>
      </c>
      <c r="AS22" s="52"/>
      <c r="AT22" s="89" t="str">
        <f>[2]!obCall("expOfIntegratedIntensityCorrelation"&amp;AE22, $T$54, "getExpOfIntegratedIntensity", [2]!obMake("", "int", AE22))</f>
        <v>expOfIntegratedIntensityCorrelation7 
[3733]</v>
      </c>
      <c r="AU22" s="89">
        <f>[2]!obGet([2]!obCall("", AT22, "get",$AQ$10))</f>
        <v>1.0035537616173622</v>
      </c>
      <c r="AV22" s="18"/>
      <c r="AW22" s="89" t="str">
        <f>[2]!obCall("intensityLando"&amp;AE22, $W$53, "getIntensity", [2]!obMake("", "int", AE22))</f>
        <v>intensityLando7 
[2134]</v>
      </c>
      <c r="AX22" s="89">
        <f>[2]!obGet([2]!obCall("", AW22, "get",$AQ$10))</f>
        <v>0</v>
      </c>
      <c r="AY22" s="52"/>
      <c r="AZ22" s="89" t="str">
        <f>[2]!obCall("expOfIntegratedIntensityLando"&amp;AE22, $W$53, "getExpOfIntegratedIntensity", [2]!obMake("", "int", AE22))</f>
        <v>expOfIntegratedIntensityLando7 
[2176]</v>
      </c>
      <c r="BA22" s="89">
        <f>[2]!obGet([2]!obCall("", AZ22, "get",$AQ$10))</f>
        <v>1</v>
      </c>
      <c r="BB22" s="19"/>
      <c r="BD22">
        <v>15</v>
      </c>
      <c r="BE22">
        <f t="shared" si="2"/>
        <v>14000</v>
      </c>
      <c r="BF22">
        <f t="shared" si="3"/>
        <v>14999</v>
      </c>
      <c r="BG22" t="e">
        <f>[2]!obCall("entries"&amp;BD22,  "java.util.Arrays", "copyOfRange",$BG$6,BJ22,BK22)</f>
        <v>#VALUE!</v>
      </c>
      <c r="BH22" t="e">
        <f>[2]!obCall("CVA"&amp;BD22,"main.net.finmath.antonsporrer.masterthesis.function.StatisticalFunctions","getArithmeticMean",BG22)</f>
        <v>#VALUE!</v>
      </c>
      <c r="BI22" t="e">
        <f>[2]!obGet(BH22)</f>
        <v>#VALUE!</v>
      </c>
      <c r="BJ22" t="str">
        <f>[2]!obMake("intStart"&amp;BD22,"int",BE22)</f>
        <v>intStart15 
[1812]</v>
      </c>
      <c r="BK22" t="str">
        <f>[2]!obMake("intEnd"&amp;BD22,"int",BF22)</f>
        <v>intEnd15 
[1793]</v>
      </c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[3401]</v>
      </c>
      <c r="AI23" s="89">
        <f>[2]!obGet([2]!obCall("",AH23,"get", $AQ$10))</f>
        <v>-9.8971076870370354E-3</v>
      </c>
      <c r="AJ23" s="52"/>
      <c r="AK23" s="89" t="e">
        <f>[2]!obCall("zcbondFairPrice"&amp;AE23, $AK$10, "getZeroCouponBond", [2]!obMake("", "double",AF23), [2]!obMake("", "double", $AF$115))</f>
        <v>#VALUE!</v>
      </c>
      <c r="AL23" s="89" t="e">
        <f>[2]!obGet([2]!obCall("", AK23, "get",$AQ$10))</f>
        <v>#VALUE!</v>
      </c>
      <c r="AM23" s="52"/>
      <c r="AN23" s="89" t="e">
        <f>[2]!obCall("couponBondPrice"&amp;AE23,  $AH$10,"getFairValue", [2]!obMake("","int",AE23) )</f>
        <v>#VALUE!</v>
      </c>
      <c r="AO23" s="89" t="e">
        <f>[2]!obGet([2]!obCall("",  AN23,"get", $AQ$10))</f>
        <v>#VALUE!</v>
      </c>
      <c r="AP23" s="52"/>
      <c r="AQ23" s="89" t="str">
        <f>[2]!obCall("intensityCorrelation"&amp;AE23, $T$54, "getIntensity", [2]!obMake("", "int", AE23))</f>
        <v>intensityCorrelation8 
[3075]</v>
      </c>
      <c r="AR23" s="89">
        <f>[2]!obGet([2]!obCall("", AQ23, "get",$AQ$10))</f>
        <v>5.3618413128140585E-3</v>
      </c>
      <c r="AS23" s="52"/>
      <c r="AT23" s="89" t="str">
        <f>[2]!obCall("expOfIntegratedIntensityCorrelation"&amp;AE23, $T$54, "getExpOfIntegratedIntensity", [2]!obMake("", "int", AE23))</f>
        <v>expOfIntegratedIntensityCorrelation8 
[3377]</v>
      </c>
      <c r="AU23" s="89">
        <f>[2]!obGet([2]!obCall("", AT23, "get",$AQ$10))</f>
        <v>1.0040884867616635</v>
      </c>
      <c r="AV23" s="18"/>
      <c r="AW23" s="89" t="str">
        <f>[2]!obCall("intensityLando"&amp;AE23, $W$53, "getIntensity", [2]!obMake("", "int", AE23))</f>
        <v>intensityLando8 
[2328]</v>
      </c>
      <c r="AX23" s="89">
        <f>[2]!obGet([2]!obCall("", AW23, "get",$AQ$10))</f>
        <v>2.1238732188999868E-3</v>
      </c>
      <c r="AY23" s="52"/>
      <c r="AZ23" s="89" t="str">
        <f>[2]!obCall("expOfIntegratedIntensityLando"&amp;AE23, $W$53, "getExpOfIntegratedIntensity", [2]!obMake("", "int", AE23))</f>
        <v>expOfIntegratedIntensityLando8 
[2355]</v>
      </c>
      <c r="BA23" s="89">
        <f>[2]!obGet([2]!obCall("", AZ23, "get",$AQ$10))</f>
        <v>1.0001061992996914</v>
      </c>
      <c r="BB23" s="19"/>
      <c r="BD23">
        <v>16</v>
      </c>
      <c r="BE23">
        <f t="shared" si="2"/>
        <v>15000</v>
      </c>
      <c r="BF23">
        <f t="shared" si="3"/>
        <v>15999</v>
      </c>
      <c r="BG23" t="e">
        <f>[2]!obCall("entries"&amp;BD23,  "java.util.Arrays", "copyOfRange",$BG$6,BJ23,BK23)</f>
        <v>#VALUE!</v>
      </c>
      <c r="BH23" t="e">
        <f>[2]!obCall("CVA"&amp;BD23,"main.net.finmath.antonsporrer.masterthesis.function.StatisticalFunctions","getArithmeticMean",BG23)</f>
        <v>#VALUE!</v>
      </c>
      <c r="BI23" t="e">
        <f>[2]!obGet(BH23)</f>
        <v>#VALUE!</v>
      </c>
      <c r="BJ23" t="str">
        <f>[2]!obMake("intStart"&amp;BD23,"int",BE23)</f>
        <v>intStart16 
[1800]</v>
      </c>
      <c r="BK23" t="str">
        <f>[2]!obMake("intEnd"&amp;BD23,"int",BF23)</f>
        <v>intEnd16 
[1868]</v>
      </c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[2064]</v>
      </c>
      <c r="M24" s="13"/>
      <c r="N24" s="18"/>
      <c r="O24" s="18"/>
      <c r="P24" s="18"/>
      <c r="Q24" s="26"/>
      <c r="R24" s="18"/>
      <c r="S24" s="17"/>
      <c r="T24" s="42" t="s">
        <v>29</v>
      </c>
      <c r="U24" s="18"/>
      <c r="V24" s="25" t="s">
        <v>37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[3953]</v>
      </c>
      <c r="AI24" s="89">
        <f>[2]!obGet([2]!obCall("",AH24,"get", $AQ$10))</f>
        <v>-1.158189373336962E-2</v>
      </c>
      <c r="AJ24" s="87"/>
      <c r="AK24" s="89" t="e">
        <f>[2]!obCall("zcbondFairPrice"&amp;AE24, $AK$10, "getZeroCouponBond", [2]!obMake("", "double",AF24), [2]!obMake("", "double", $AF$115))</f>
        <v>#VALUE!</v>
      </c>
      <c r="AL24" s="89" t="e">
        <f>[2]!obGet([2]!obCall("", AK24, "get",$AQ$10))</f>
        <v>#VALUE!</v>
      </c>
      <c r="AM24" s="52"/>
      <c r="AN24" s="89" t="e">
        <f>[2]!obCall("couponBondPrice"&amp;AE24,  $AH$10,"getFairValue", [2]!obMake("","int",AE24) )</f>
        <v>#VALUE!</v>
      </c>
      <c r="AO24" s="89" t="e">
        <f>[2]!obGet([2]!obCall("",  AN24,"get", $AQ$10))</f>
        <v>#VALUE!</v>
      </c>
      <c r="AP24" s="52"/>
      <c r="AQ24" s="89" t="str">
        <f>[2]!obCall("intensityCorrelation"&amp;AE24, $T$54, "getIntensity", [2]!obMake("", "int", AE24))</f>
        <v>intensityCorrelation9 
[3119]</v>
      </c>
      <c r="AR24" s="89">
        <f>[2]!obGet([2]!obCall("", AQ24, "get",$AQ$10))</f>
        <v>5.2679682793348491E-3</v>
      </c>
      <c r="AS24" s="52"/>
      <c r="AT24" s="89" t="str">
        <f>[2]!obCall("expOfIntegratedIntensityCorrelation"&amp;AE24, $T$54, "getExpOfIntegratedIntensity", [2]!obMake("", "int", AE24))</f>
        <v>expOfIntegratedIntensityCorrelation9 
[3375]</v>
      </c>
      <c r="AU24" s="89">
        <f>[2]!obGet([2]!obCall("", AT24, "get",$AQ$10))</f>
        <v>1.0046222920767163</v>
      </c>
      <c r="AV24" s="18"/>
      <c r="AW24" s="89" t="str">
        <f>[2]!obCall("intensityLando"&amp;AE24, $W$53, "getIntensity", [2]!obMake("", "int", AE24))</f>
        <v>intensityLando9 
[2126]</v>
      </c>
      <c r="AX24" s="89">
        <f>[2]!obGet([2]!obCall("", AW24, "get",$AQ$10))</f>
        <v>0</v>
      </c>
      <c r="AY24" s="52"/>
      <c r="AZ24" s="89" t="str">
        <f>[2]!obCall("expOfIntegratedIntensityLando"&amp;AE24, $W$53, "getExpOfIntegratedIntensity", [2]!obMake("", "int", AE24))</f>
        <v>expOfIntegratedIntensityLando9 
[2086]</v>
      </c>
      <c r="BA24" s="89">
        <f>[2]!obGet([2]!obCall("", AZ24, "get",$AQ$10))</f>
        <v>1.0002124098776739</v>
      </c>
      <c r="BB24" s="19"/>
      <c r="BD24">
        <v>17</v>
      </c>
      <c r="BE24">
        <f t="shared" si="2"/>
        <v>16000</v>
      </c>
      <c r="BF24">
        <f t="shared" si="3"/>
        <v>16999</v>
      </c>
      <c r="BG24" t="e">
        <f>[2]!obCall("entries"&amp;BD24,  "java.util.Arrays", "copyOfRange",$BG$6,BJ24,BK24)</f>
        <v>#VALUE!</v>
      </c>
      <c r="BH24" t="e">
        <f>[2]!obCall("CVA"&amp;BD24,"main.net.finmath.antonsporrer.masterthesis.function.StatisticalFunctions","getArithmeticMean",BG24)</f>
        <v>#VALUE!</v>
      </c>
      <c r="BI24" t="e">
        <f>[2]!obGet(BH24)</f>
        <v>#VALUE!</v>
      </c>
      <c r="BJ24" t="str">
        <f>[2]!obMake("intStart"&amp;BD24,"int",BE24)</f>
        <v>intStart17 
[1819]</v>
      </c>
      <c r="BK24" t="str">
        <f>[2]!obMake("intEnd"&amp;BD24,"int",BF24)</f>
        <v>intEnd17 
[1698]</v>
      </c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[3135]</v>
      </c>
      <c r="AI25" s="89">
        <f>[2]!obGet([2]!obCall("",AH25,"get", $AQ$10))</f>
        <v>-1.5458190366580433E-2</v>
      </c>
      <c r="AJ25" s="52"/>
      <c r="AK25" s="89" t="e">
        <f>[2]!obCall("zcbondFairPrice"&amp;AE25, $AK$10, "getZeroCouponBond", [2]!obMake("", "double",AF25), [2]!obMake("", "double", $AF$115))</f>
        <v>#VALUE!</v>
      </c>
      <c r="AL25" s="89" t="e">
        <f>[2]!obGet([2]!obCall("", AK25, "get",$AQ$10))</f>
        <v>#VALUE!</v>
      </c>
      <c r="AM25" s="52"/>
      <c r="AN25" s="89" t="e">
        <f>[2]!obCall("couponBondPrice"&amp;AE25,  $AH$10,"getFairValue", [2]!obMake("","int",AE25) )</f>
        <v>#VALUE!</v>
      </c>
      <c r="AO25" s="89" t="e">
        <f>[2]!obGet([2]!obCall("",  AN25,"get", $AQ$10))</f>
        <v>#VALUE!</v>
      </c>
      <c r="AP25" s="52"/>
      <c r="AQ25" s="89" t="str">
        <f>[2]!obCall("intensityCorrelation"&amp;AE25, $T$54, "getIntensity", [2]!obMake("", "int", AE25))</f>
        <v>intensityCorrelation10 
[3217]</v>
      </c>
      <c r="AR25" s="89">
        <f>[2]!obGet([2]!obCall("", AQ25, "get",$AQ$10))</f>
        <v>5.0299154257735226E-3</v>
      </c>
      <c r="AS25" s="52"/>
      <c r="AT25" s="89" t="str">
        <f>[2]!obCall("expOfIntegratedIntensityCorrelation"&amp;AE25, $T$54, "getExpOfIntegratedIntensity", [2]!obMake("", "int", AE25))</f>
        <v>expOfIntegratedIntensityCorrelation10 
[3783]</v>
      </c>
      <c r="AU25" s="89">
        <f>[2]!obGet([2]!obCall("", AT25, "get",$AQ$10))</f>
        <v>1.0051396994468766</v>
      </c>
      <c r="AV25" s="18"/>
      <c r="AW25" s="89" t="str">
        <f>[2]!obCall("intensityLando"&amp;AE25, $W$53, "getIntensity", [2]!obMake("", "int", AE25))</f>
        <v>intensityLando10 
[2182]</v>
      </c>
      <c r="AX25" s="89">
        <f>[2]!obGet([2]!obCall("", AW25, "get",$AQ$10))</f>
        <v>0</v>
      </c>
      <c r="AY25" s="52"/>
      <c r="AZ25" s="89" t="str">
        <f>[2]!obCall("expOfIntegratedIntensityLando"&amp;AE25, $W$53, "getExpOfIntegratedIntensity", [2]!obMake("", "int", AE25))</f>
        <v>expOfIntegratedIntensityLando10 
[2403]</v>
      </c>
      <c r="BA25" s="89">
        <f>[2]!obGet([2]!obCall("", AZ25, "get",$AQ$10))</f>
        <v>1.0002124098776739</v>
      </c>
      <c r="BB25" s="19"/>
      <c r="BD25">
        <v>18</v>
      </c>
      <c r="BE25">
        <f t="shared" si="2"/>
        <v>17000</v>
      </c>
      <c r="BF25">
        <f t="shared" si="3"/>
        <v>17999</v>
      </c>
      <c r="BG25" t="e">
        <f>[2]!obCall("entries"&amp;BD25,  "java.util.Arrays", "copyOfRange",$BG$6,BJ25,BK25)</f>
        <v>#VALUE!</v>
      </c>
      <c r="BH25" t="e">
        <f>[2]!obCall("CVA"&amp;BD25,"main.net.finmath.antonsporrer.masterthesis.function.StatisticalFunctions","getArithmeticMean",BG25)</f>
        <v>#VALUE!</v>
      </c>
      <c r="BI25" t="e">
        <f>[2]!obGet(BH25)</f>
        <v>#VALUE!</v>
      </c>
      <c r="BJ25" t="str">
        <f>[2]!obMake("intStart"&amp;BD25,"int",BE25)</f>
        <v>intStart18 
[1764]</v>
      </c>
      <c r="BK25" t="str">
        <f>[2]!obMake("intEnd"&amp;BD25,"int",BF25)</f>
        <v>intEnd18 
[1850]</v>
      </c>
    </row>
    <row r="26" spans="2:72" ht="15" thickTop="1" x14ac:dyDescent="0.3">
      <c r="S26" s="17"/>
      <c r="T26" s="39" t="s">
        <v>36</v>
      </c>
      <c r="U26" s="13"/>
      <c r="V26" s="99" t="str">
        <f>[2]!obMake("paymentDatesZCBond", "double[]", V27:V36)</f>
        <v>paymentDatesZCBond 
[1901]</v>
      </c>
      <c r="W26" s="99" t="str">
        <f>[2]!obMake("coupons0", "double[]", W27:W36)</f>
        <v>coupons0 
[1906]</v>
      </c>
      <c r="X26" s="99" t="str">
        <f>[2]!obMake("periodFactors0", "double[]", X27:X36)</f>
        <v>periodFactors0 
[1886]</v>
      </c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[3913]</v>
      </c>
      <c r="AI26" s="89">
        <f>[2]!obGet([2]!obCall("",AH26,"get", $AQ$10))</f>
        <v>-2.1005593727600434E-2</v>
      </c>
      <c r="AJ26" s="52"/>
      <c r="AK26" s="89" t="e">
        <f>[2]!obCall("zcbondFairPrice"&amp;AE26, $AK$10, "getZeroCouponBond", [2]!obMake("", "double",AF26), [2]!obMake("", "double", $AF$115))</f>
        <v>#VALUE!</v>
      </c>
      <c r="AL26" s="89" t="e">
        <f>[2]!obGet([2]!obCall("", AK26, "get",$AQ$10))</f>
        <v>#VALUE!</v>
      </c>
      <c r="AM26" s="52"/>
      <c r="AN26" s="89" t="e">
        <f>[2]!obCall("couponBondPrice"&amp;AE26,  $AH$10,"getFairValue", [2]!obMake("","int",AE26) )</f>
        <v>#VALUE!</v>
      </c>
      <c r="AO26" s="89" t="e">
        <f>[2]!obGet([2]!obCall("",  AN26,"get", $AQ$10))</f>
        <v>#VALUE!</v>
      </c>
      <c r="AP26" s="52"/>
      <c r="AQ26" s="89" t="str">
        <f>[2]!obCall("intensityCorrelation"&amp;AE26, $T$54, "getIntensity", [2]!obMake("", "int", AE26))</f>
        <v>intensityCorrelation11 
[3350]</v>
      </c>
      <c r="AR26" s="89">
        <f>[2]!obGet([2]!obCall("", AQ26, "get",$AQ$10))</f>
        <v>5.6033402176534231E-3</v>
      </c>
      <c r="AS26" s="52"/>
      <c r="AT26" s="89" t="str">
        <f>[2]!obCall("expOfIntegratedIntensityCorrelation"&amp;AE26, $T$54, "getExpOfIntegratedIntensity", [2]!obMake("", "int", AE26))</f>
        <v>expOfIntegratedIntensityCorrelation11 
[3252]</v>
      </c>
      <c r="AU26" s="89">
        <f>[2]!obGet([2]!obCall("", AT26, "get",$AQ$10))</f>
        <v>1.005674236900199</v>
      </c>
      <c r="AV26" s="18"/>
      <c r="AW26" s="89" t="str">
        <f>[2]!obCall("intensityLando"&amp;AE26, $W$53, "getIntensity", [2]!obMake("", "int", AE26))</f>
        <v>intensityLando11 
[2427]</v>
      </c>
      <c r="AX26" s="89">
        <f>[2]!obGet([2]!obCall("", AW26, "get",$AQ$10))</f>
        <v>0</v>
      </c>
      <c r="AY26" s="52"/>
      <c r="AZ26" s="89" t="str">
        <f>[2]!obCall("expOfIntegratedIntensityLando"&amp;AE26, $W$53, "getExpOfIntegratedIntensity", [2]!obMake("", "int", AE26))</f>
        <v>expOfIntegratedIntensityLando11 
[2254]</v>
      </c>
      <c r="BA26" s="89">
        <f>[2]!obGet([2]!obCall("", AZ26, "get",$AQ$10))</f>
        <v>1.0002124098776739</v>
      </c>
      <c r="BB26" s="19"/>
      <c r="BD26">
        <v>19</v>
      </c>
      <c r="BE26">
        <f t="shared" si="2"/>
        <v>18000</v>
      </c>
      <c r="BF26">
        <f t="shared" si="3"/>
        <v>18999</v>
      </c>
      <c r="BG26" t="e">
        <f>[2]!obCall("entries"&amp;BD26,  "java.util.Arrays", "copyOfRange",$BG$6,BJ26,BK26)</f>
        <v>#VALUE!</v>
      </c>
      <c r="BH26" t="e">
        <f>[2]!obCall("CVA"&amp;BD26,"main.net.finmath.antonsporrer.masterthesis.function.StatisticalFunctions","getArithmeticMean",BG26)</f>
        <v>#VALUE!</v>
      </c>
      <c r="BI26" t="e">
        <f>[2]!obGet(BH26)</f>
        <v>#VALUE!</v>
      </c>
      <c r="BJ26" t="str">
        <f>[2]!obMake("intStart"&amp;BD26,"int",BE26)</f>
        <v>intStart19 
[1826]</v>
      </c>
      <c r="BK26" t="str">
        <f>[2]!obMake("intEnd"&amp;BD26,"int",BF26)</f>
        <v>intEnd19 
[1687]</v>
      </c>
    </row>
    <row r="27" spans="2:72" ht="15" thickBot="1" x14ac:dyDescent="0.35">
      <c r="S27" s="17"/>
      <c r="T27" s="37" t="str">
        <f>L44</f>
        <v>hullWhiteModel 
[1909]</v>
      </c>
      <c r="U27" s="13"/>
      <c r="V27" s="53">
        <v>1</v>
      </c>
      <c r="W27" s="54">
        <v>0.1</v>
      </c>
      <c r="X27" s="54">
        <v>1</v>
      </c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[3417]</v>
      </c>
      <c r="AI27" s="89">
        <f>[2]!obGet([2]!obCall("",AH27,"get", $AQ$10))</f>
        <v>-1.0777128642799397E-2</v>
      </c>
      <c r="AJ27" s="52"/>
      <c r="AK27" s="89" t="e">
        <f>[2]!obCall("zcbondFairPrice"&amp;AE27, $AK$10, "getZeroCouponBond", [2]!obMake("", "double",AF27), [2]!obMake("", "double", $AF$115))</f>
        <v>#VALUE!</v>
      </c>
      <c r="AL27" s="89" t="e">
        <f>[2]!obGet([2]!obCall("", AK27, "get",$AQ$10))</f>
        <v>#VALUE!</v>
      </c>
      <c r="AM27" s="52"/>
      <c r="AN27" s="89" t="e">
        <f>[2]!obCall("couponBondPrice"&amp;AE27,  $AH$10,"getFairValue", [2]!obMake("","int",AE27) )</f>
        <v>#VALUE!</v>
      </c>
      <c r="AO27" s="89" t="e">
        <f>[2]!obGet([2]!obCall("",  AN27,"get", $AQ$10))</f>
        <v>#VALUE!</v>
      </c>
      <c r="AP27" s="52"/>
      <c r="AQ27" s="89" t="str">
        <f>[2]!obCall("intensityCorrelation"&amp;AE27, $T$54, "getIntensity", [2]!obMake("", "int", AE27))</f>
        <v>intensityCorrelation12 
[3656]</v>
      </c>
      <c r="AR27" s="89">
        <f>[2]!obGet([2]!obCall("", AQ27, "get",$AQ$10))</f>
        <v>5.3049266763256012E-3</v>
      </c>
      <c r="AS27" s="52"/>
      <c r="AT27" s="89" t="str">
        <f>[2]!obCall("expOfIntegratedIntensityCorrelation"&amp;AE27, $T$54, "getExpOfIntegratedIntensity", [2]!obMake("", "int", AE27))</f>
        <v>expOfIntegratedIntensityCorrelation12 
[3759]</v>
      </c>
      <c r="AU27" s="89">
        <f>[2]!obGet([2]!obCall("", AT27, "get",$AQ$10))</f>
        <v>1.0062228946584548</v>
      </c>
      <c r="AV27" s="18"/>
      <c r="AW27" s="89" t="str">
        <f>[2]!obCall("intensityLando"&amp;AE27, $W$53, "getIntensity", [2]!obMake("", "int", AE27))</f>
        <v>intensityLando12 
[2104]</v>
      </c>
      <c r="AX27" s="89">
        <f>[2]!obGet([2]!obCall("", AW27, "get",$AQ$10))</f>
        <v>0</v>
      </c>
      <c r="AY27" s="52"/>
      <c r="AZ27" s="89" t="str">
        <f>[2]!obCall("expOfIntegratedIntensityLando"&amp;AE27, $W$53, "getExpOfIntegratedIntensity", [2]!obMake("", "int", AE27))</f>
        <v>expOfIntegratedIntensityLando12 
[2090]</v>
      </c>
      <c r="BA27" s="89">
        <f>[2]!obGet([2]!obCall("", AZ27, "get",$AQ$10))</f>
        <v>1.0002124098776739</v>
      </c>
      <c r="BB27" s="19"/>
      <c r="BD27">
        <v>20</v>
      </c>
      <c r="BE27">
        <f t="shared" si="2"/>
        <v>19000</v>
      </c>
      <c r="BF27">
        <f t="shared" si="3"/>
        <v>19999</v>
      </c>
      <c r="BG27" t="e">
        <f>[2]!obCall("entries"&amp;BD27,  "java.util.Arrays", "copyOfRange",$BG$6,BJ27,BK27)</f>
        <v>#VALUE!</v>
      </c>
      <c r="BH27" t="e">
        <f>[2]!obCall("CVA"&amp;BD27,"main.net.finmath.antonsporrer.masterthesis.function.StatisticalFunctions","getArithmeticMean",BG27)</f>
        <v>#VALUE!</v>
      </c>
      <c r="BI27" t="e">
        <f>[2]!obGet(BH27)</f>
        <v>#VALUE!</v>
      </c>
      <c r="BJ27" t="str">
        <f>[2]!obMake("intStart"&amp;BD27,"int",BE27)</f>
        <v>intStart20 
[1691]</v>
      </c>
      <c r="BK27" t="str">
        <f>[2]!obMake("intEnd"&amp;BD27,"int",BF27)</f>
        <v>intEnd20 
[1857]</v>
      </c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paymentDatesZCBond 
[1901]</v>
      </c>
      <c r="U28" s="18"/>
      <c r="V28" s="55">
        <v>2</v>
      </c>
      <c r="W28" s="56">
        <v>0.1</v>
      </c>
      <c r="X28" s="56">
        <v>1</v>
      </c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[4019]</v>
      </c>
      <c r="AI28" s="89">
        <f>[2]!obGet([2]!obCall("",AH28,"get", $AQ$10))</f>
        <v>-1.0182674664710508E-2</v>
      </c>
      <c r="AJ28" s="52"/>
      <c r="AK28" s="89" t="e">
        <f>[2]!obCall("zcbondFairPrice"&amp;AE28, $AK$10, "getZeroCouponBond", [2]!obMake("", "double",AF28), [2]!obMake("", "double", $AF$115))</f>
        <v>#VALUE!</v>
      </c>
      <c r="AL28" s="89" t="e">
        <f>[2]!obGet([2]!obCall("", AK28, "get",$AQ$10))</f>
        <v>#VALUE!</v>
      </c>
      <c r="AM28" s="52"/>
      <c r="AN28" s="89" t="e">
        <f>[2]!obCall("couponBondPrice"&amp;AE28,  $AH$10,"getFairValue", [2]!obMake("","int",AE28) )</f>
        <v>#VALUE!</v>
      </c>
      <c r="AO28" s="89" t="e">
        <f>[2]!obGet([2]!obCall("",  AN28,"get", $AQ$10))</f>
        <v>#VALUE!</v>
      </c>
      <c r="AP28" s="52"/>
      <c r="AQ28" s="89" t="str">
        <f>[2]!obCall("intensityCorrelation"&amp;AE28, $T$54, "getIntensity", [2]!obMake("", "int", AE28))</f>
        <v>intensityCorrelation13 
[3077]</v>
      </c>
      <c r="AR28" s="89">
        <f>[2]!obGet([2]!obCall("", AQ28, "get",$AQ$10))</f>
        <v>5.1243832953999412E-3</v>
      </c>
      <c r="AS28" s="52"/>
      <c r="AT28" s="89" t="str">
        <f>[2]!obCall("expOfIntegratedIntensityCorrelation"&amp;AE28, $T$54, "getExpOfIntegratedIntensity", [2]!obMake("", "int", AE28))</f>
        <v>expOfIntegratedIntensityCorrelation13 
[3509]</v>
      </c>
      <c r="AU28" s="89">
        <f>[2]!obGet([2]!obCall("", AT28, "get",$AQ$10))</f>
        <v>1.0067477420149076</v>
      </c>
      <c r="AV28" s="18"/>
      <c r="AW28" s="89" t="str">
        <f>[2]!obCall("intensityLando"&amp;AE28, $W$53, "getIntensity", [2]!obMake("", "int", AE28))</f>
        <v>intensityLando13 
[2168]</v>
      </c>
      <c r="AX28" s="89">
        <f>[2]!obGet([2]!obCall("", AW28, "get",$AQ$10))</f>
        <v>0</v>
      </c>
      <c r="AY28" s="52"/>
      <c r="AZ28" s="89" t="str">
        <f>[2]!obCall("expOfIntegratedIntensityLando"&amp;AE28, $W$53, "getExpOfIntegratedIntensity", [2]!obMake("", "int", AE28))</f>
        <v>expOfIntegratedIntensityLando13 
[2381]</v>
      </c>
      <c r="BA28" s="89">
        <f>[2]!obGet([2]!obCall("", AZ28, "get",$AQ$10))</f>
        <v>1.0002124098776739</v>
      </c>
      <c r="BB28" s="19"/>
      <c r="BD28">
        <v>21</v>
      </c>
      <c r="BE28">
        <f t="shared" si="2"/>
        <v>20000</v>
      </c>
      <c r="BF28">
        <f t="shared" si="3"/>
        <v>20999</v>
      </c>
      <c r="BG28" t="e">
        <f>[2]!obCall("entries"&amp;BD28,  "java.util.Arrays", "copyOfRange",$BG$6,BJ28,BK28)</f>
        <v>#VALUE!</v>
      </c>
      <c r="BH28" t="e">
        <f>[2]!obCall("CVA"&amp;BD28,"main.net.finmath.antonsporrer.masterthesis.function.StatisticalFunctions","getArithmeticMean",BG28)</f>
        <v>#VALUE!</v>
      </c>
      <c r="BI28" t="e">
        <f>[2]!obGet(BH28)</f>
        <v>#VALUE!</v>
      </c>
      <c r="BJ28" t="str">
        <f>[2]!obMake("intStart"&amp;BD28,"int",BE28)</f>
        <v>intStart21 
[1880]</v>
      </c>
      <c r="BK28" t="str">
        <f>[2]!obMake("intEnd"&amp;BD28,"int",BF28)</f>
        <v>intEnd21 
[1801]</v>
      </c>
    </row>
    <row r="29" spans="2:72" ht="25.8" x14ac:dyDescent="0.5">
      <c r="B29" s="50"/>
      <c r="C29" s="33" t="s">
        <v>52</v>
      </c>
      <c r="D29" s="18"/>
      <c r="E29" s="18"/>
      <c r="F29" s="33"/>
      <c r="G29" s="18"/>
      <c r="H29" s="66"/>
      <c r="K29" s="17"/>
      <c r="L29" s="68" t="s">
        <v>43</v>
      </c>
      <c r="M29" s="18"/>
      <c r="N29" s="33"/>
      <c r="O29" s="33"/>
      <c r="P29" s="18"/>
      <c r="Q29" s="19"/>
      <c r="S29" s="17"/>
      <c r="T29" s="37" t="str">
        <f>W26</f>
        <v>coupons0 
[1906]</v>
      </c>
      <c r="U29" s="18"/>
      <c r="V29" s="55">
        <v>3</v>
      </c>
      <c r="W29" s="56">
        <v>0.1</v>
      </c>
      <c r="X29" s="56">
        <v>1</v>
      </c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[3950]</v>
      </c>
      <c r="AI29" s="89">
        <f>[2]!obGet([2]!obCall("",AH29,"get", $AQ$10))</f>
        <v>-1.128915225308191E-2</v>
      </c>
      <c r="AJ29" s="52"/>
      <c r="AK29" s="89" t="e">
        <f>[2]!obCall("zcbondFairPrice"&amp;AE29, $AK$10, "getZeroCouponBond", [2]!obMake("", "double",AF29), [2]!obMake("", "double", $AF$115))</f>
        <v>#VALUE!</v>
      </c>
      <c r="AL29" s="89" t="e">
        <f>[2]!obGet([2]!obCall("", AK29, "get",$AQ$10))</f>
        <v>#VALUE!</v>
      </c>
      <c r="AM29" s="52"/>
      <c r="AN29" s="89" t="e">
        <f>[2]!obCall("couponBondPrice"&amp;AE29,  $AH$10,"getFairValue", [2]!obMake("","int",AE29) )</f>
        <v>#VALUE!</v>
      </c>
      <c r="AO29" s="89" t="e">
        <f>[2]!obGet([2]!obCall("",  AN29,"get", $AQ$10))</f>
        <v>#VALUE!</v>
      </c>
      <c r="AP29" s="52"/>
      <c r="AQ29" s="89" t="str">
        <f>[2]!obCall("intensityCorrelation"&amp;AE29, $T$54, "getIntensity", [2]!obMake("", "int", AE29))</f>
        <v>intensityCorrelation14 
[3832]</v>
      </c>
      <c r="AR29" s="89">
        <f>[2]!obGet([2]!obCall("", AQ29, "get",$AQ$10))</f>
        <v>5.0677803507126768E-3</v>
      </c>
      <c r="AS29" s="52"/>
      <c r="AT29" s="89" t="str">
        <f>[2]!obCall("expOfIntegratedIntensityCorrelation"&amp;AE29, $T$54, "getExpOfIntegratedIntensity", [2]!obMake("", "int", AE29))</f>
        <v>expOfIntegratedIntensityCorrelation14 
[3808]</v>
      </c>
      <c r="AU29" s="89">
        <f>[2]!obGet([2]!obCall("", AT29, "get",$AQ$10))</f>
        <v>1.007260919650411</v>
      </c>
      <c r="AV29" s="18"/>
      <c r="AW29" s="89" t="str">
        <f>[2]!obCall("intensityLando"&amp;AE29, $W$53, "getIntensity", [2]!obMake("", "int", AE29))</f>
        <v>intensityLando14 
[2302]</v>
      </c>
      <c r="AX29" s="89">
        <f>[2]!obGet([2]!obCall("", AW29, "get",$AQ$10))</f>
        <v>0</v>
      </c>
      <c r="AY29" s="52"/>
      <c r="AZ29" s="89" t="str">
        <f>[2]!obCall("expOfIntegratedIntensityLando"&amp;AE29, $W$53, "getExpOfIntegratedIntensity", [2]!obMake("", "int", AE29))</f>
        <v>expOfIntegratedIntensityLando14 
[2453]</v>
      </c>
      <c r="BA29" s="89">
        <f>[2]!obGet([2]!obCall("", AZ29, "get",$AQ$10))</f>
        <v>1.0002124098776739</v>
      </c>
      <c r="BB29" s="26"/>
      <c r="BC29" s="10"/>
      <c r="BD29">
        <v>22</v>
      </c>
      <c r="BE29">
        <f t="shared" si="2"/>
        <v>21000</v>
      </c>
      <c r="BF29">
        <f t="shared" si="3"/>
        <v>21999</v>
      </c>
      <c r="BG29" t="e">
        <f>[2]!obCall("entries"&amp;BD29,  "java.util.Arrays", "copyOfRange",$BG$6,BJ29,BK29)</f>
        <v>#VALUE!</v>
      </c>
      <c r="BH29" t="e">
        <f>[2]!obCall("CVA"&amp;BD29,"main.net.finmath.antonsporrer.masterthesis.function.StatisticalFunctions","getArithmeticMean",BG29)</f>
        <v>#VALUE!</v>
      </c>
      <c r="BI29" t="e">
        <f>[2]!obGet(BH29)</f>
        <v>#VALUE!</v>
      </c>
      <c r="BJ29" t="str">
        <f>[2]!obMake("intStart"&amp;BD29,"int",BE29)</f>
        <v>intStart22 
[1738]</v>
      </c>
      <c r="BK29" t="str">
        <f>[2]!obMake("intEnd"&amp;BD29,"int",BF29)</f>
        <v>intEnd22 
[1864]</v>
      </c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37" t="str">
        <f>X26</f>
        <v>periodFactors0 
[1886]</v>
      </c>
      <c r="U30" s="18"/>
      <c r="V30" s="55">
        <v>4</v>
      </c>
      <c r="W30" s="56">
        <v>0.1</v>
      </c>
      <c r="X30" s="56">
        <v>1</v>
      </c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[3148]</v>
      </c>
      <c r="AI30" s="89">
        <f>[2]!obGet([2]!obCall("",AH30,"get", $AQ$10))</f>
        <v>-9.7472213511914478E-3</v>
      </c>
      <c r="AJ30" s="52"/>
      <c r="AK30" s="89" t="e">
        <f>[2]!obCall("zcbondFairPrice"&amp;AE30, $AK$10, "getZeroCouponBond", [2]!obMake("", "double",AF30), [2]!obMake("", "double", $AF$115))</f>
        <v>#VALUE!</v>
      </c>
      <c r="AL30" s="89" t="e">
        <f>[2]!obGet([2]!obCall("", AK30, "get",$AQ$10))</f>
        <v>#VALUE!</v>
      </c>
      <c r="AM30" s="52"/>
      <c r="AN30" s="89" t="e">
        <f>[2]!obCall("couponBondPrice"&amp;AE30,  $AH$10,"getFairValue", [2]!obMake("","int",AE30) )</f>
        <v>#VALUE!</v>
      </c>
      <c r="AO30" s="89" t="e">
        <f>[2]!obGet([2]!obCall("",  AN30,"get", $AQ$10))</f>
        <v>#VALUE!</v>
      </c>
      <c r="AP30" s="52"/>
      <c r="AQ30" s="89" t="str">
        <f>[2]!obCall("intensityCorrelation"&amp;AE30, $T$54, "getIntensity", [2]!obMake("", "int", AE30))</f>
        <v>intensityCorrelation15 
[3741]</v>
      </c>
      <c r="AR30" s="89">
        <f>[2]!obGet([2]!obCall("", AQ30, "get",$AQ$10))</f>
        <v>5.3854543938081723E-3</v>
      </c>
      <c r="AS30" s="52"/>
      <c r="AT30" s="89" t="str">
        <f>[2]!obCall("expOfIntegratedIntensityCorrelation"&amp;AE30, $T$54, "getExpOfIntegratedIntensity", [2]!obMake("", "int", AE30))</f>
        <v>expOfIntegratedIntensityCorrelation15 
[3755]</v>
      </c>
      <c r="AU30" s="89">
        <f>[2]!obGet([2]!obCall("", AT30, "get",$AQ$10))</f>
        <v>1.0077875139958854</v>
      </c>
      <c r="AV30" s="18"/>
      <c r="AW30" s="89" t="str">
        <f>[2]!obCall("intensityLando"&amp;AE30, $W$53, "getIntensity", [2]!obMake("", "int", AE30))</f>
        <v>intensityLando15 
[2196]</v>
      </c>
      <c r="AX30" s="89">
        <f>[2]!obGet([2]!obCall("", AW30, "get",$AQ$10))</f>
        <v>0</v>
      </c>
      <c r="AY30" s="52"/>
      <c r="AZ30" s="89" t="str">
        <f>[2]!obCall("expOfIntegratedIntensityLando"&amp;AE30, $W$53, "getExpOfIntegratedIntensity", [2]!obMake("", "int", AE30))</f>
        <v>expOfIntegratedIntensityLando15 
[2409]</v>
      </c>
      <c r="BA30" s="89">
        <f>[2]!obGet([2]!obCall("", AZ30, "get",$AQ$10))</f>
        <v>1.0002124098776739</v>
      </c>
      <c r="BB30" s="19"/>
      <c r="BD30">
        <v>23</v>
      </c>
      <c r="BE30">
        <f t="shared" si="2"/>
        <v>22000</v>
      </c>
      <c r="BF30">
        <f t="shared" si="3"/>
        <v>22999</v>
      </c>
      <c r="BG30" t="e">
        <f>[2]!obCall("entries"&amp;BD30,  "java.util.Arrays", "copyOfRange",$BG$6,BJ30,BK30)</f>
        <v>#VALUE!</v>
      </c>
      <c r="BH30" t="e">
        <f>[2]!obCall("CVA"&amp;BD30,"main.net.finmath.antonsporrer.masterthesis.function.StatisticalFunctions","getArithmeticMean",BG30)</f>
        <v>#VALUE!</v>
      </c>
      <c r="BI30" t="e">
        <f>[2]!obGet(BH30)</f>
        <v>#VALUE!</v>
      </c>
      <c r="BJ30" t="str">
        <f>[2]!obMake("intStart"&amp;BD30,"int",BE30)</f>
        <v>intStart23 
[1833]</v>
      </c>
      <c r="BK30" t="str">
        <f>[2]!obMake("intEnd"&amp;BD30,"int",BF30)</f>
        <v>intEnd23 
[1731]</v>
      </c>
      <c r="BT30" s="10"/>
    </row>
    <row r="31" spans="2:72" ht="15.6" x14ac:dyDescent="0.3">
      <c r="B31" s="50"/>
      <c r="C31" s="85" t="s">
        <v>49</v>
      </c>
      <c r="D31" s="18"/>
      <c r="E31" s="18"/>
      <c r="F31" s="85" t="s">
        <v>33</v>
      </c>
      <c r="G31" s="18"/>
      <c r="H31" s="66"/>
      <c r="K31" s="17"/>
      <c r="L31" s="42" t="s">
        <v>27</v>
      </c>
      <c r="M31" s="18"/>
      <c r="N31" s="42" t="s">
        <v>44</v>
      </c>
      <c r="O31" s="42"/>
      <c r="P31" s="18"/>
      <c r="Q31" s="19"/>
      <c r="S31" s="17"/>
      <c r="T31" s="18"/>
      <c r="U31" s="18"/>
      <c r="V31" s="55">
        <v>5</v>
      </c>
      <c r="W31" s="56">
        <v>0.1</v>
      </c>
      <c r="X31" s="56">
        <v>1</v>
      </c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[3975]</v>
      </c>
      <c r="AI31" s="89">
        <f>[2]!obGet([2]!obCall("",AH31,"get", $AQ$10))</f>
        <v>-1.4859455314029872E-2</v>
      </c>
      <c r="AJ31" s="52"/>
      <c r="AK31" s="89" t="e">
        <f>[2]!obCall("zcbondFairPrice"&amp;AE31, $AK$10, "getZeroCouponBond", [2]!obMake("", "double",AF31), [2]!obMake("", "double", $AF$115))</f>
        <v>#VALUE!</v>
      </c>
      <c r="AL31" s="89" t="e">
        <f>[2]!obGet([2]!obCall("", AK31, "get",$AQ$10))</f>
        <v>#VALUE!</v>
      </c>
      <c r="AM31" s="52"/>
      <c r="AN31" s="89" t="e">
        <f>[2]!obCall("couponBondPrice"&amp;AE31,  $AH$10,"getFairValue", [2]!obMake("","int",AE31) )</f>
        <v>#VALUE!</v>
      </c>
      <c r="AO31" s="89" t="e">
        <f>[2]!obGet([2]!obCall("",  AN31,"get", $AQ$10))</f>
        <v>#VALUE!</v>
      </c>
      <c r="AP31" s="52"/>
      <c r="AQ31" s="89" t="str">
        <f>[2]!obCall("intensityCorrelation"&amp;AE31, $T$54, "getIntensity", [2]!obMake("", "int", AE31))</f>
        <v>intensityCorrelation16 
[3821]</v>
      </c>
      <c r="AR31" s="89">
        <f>[2]!obGet([2]!obCall("", AQ31, "get",$AQ$10))</f>
        <v>5.7932415581654967E-3</v>
      </c>
      <c r="AS31" s="52"/>
      <c r="AT31" s="89" t="str">
        <f>[2]!obCall("expOfIntegratedIntensityCorrelation"&amp;AE31, $T$54, "getExpOfIntegratedIntensity", [2]!obMake("", "int", AE31))</f>
        <v>expOfIntegratedIntensityCorrelation16 
[3236]</v>
      </c>
      <c r="AU31" s="89">
        <f>[2]!obGet([2]!obCall("", AT31, "get",$AQ$10))</f>
        <v>1.0083509589558717</v>
      </c>
      <c r="AV31" s="18"/>
      <c r="AW31" s="89" t="str">
        <f>[2]!obCall("intensityLando"&amp;AE31, $W$53, "getIntensity", [2]!obMake("", "int", AE31))</f>
        <v>intensityLando16 
[2467]</v>
      </c>
      <c r="AX31" s="89">
        <f>[2]!obGet([2]!obCall("", AW31, "get",$AQ$10))</f>
        <v>0</v>
      </c>
      <c r="AY31" s="52"/>
      <c r="AZ31" s="89" t="str">
        <f>[2]!obCall("expOfIntegratedIntensityLando"&amp;AE31, $W$53, "getExpOfIntegratedIntensity", [2]!obMake("", "int", AE31))</f>
        <v>expOfIntegratedIntensityLando16 
[2298]</v>
      </c>
      <c r="BA31" s="89">
        <f>[2]!obGet([2]!obCall("", AZ31, "get",$AQ$10))</f>
        <v>1.0002124098776739</v>
      </c>
      <c r="BB31" s="19"/>
      <c r="BD31">
        <v>24</v>
      </c>
      <c r="BE31">
        <f t="shared" si="2"/>
        <v>23000</v>
      </c>
      <c r="BF31">
        <f t="shared" si="3"/>
        <v>23999</v>
      </c>
      <c r="BG31" t="e">
        <f>[2]!obCall("entries"&amp;BD31,  "java.util.Arrays", "copyOfRange",$BG$6,BJ31,BK31)</f>
        <v>#VALUE!</v>
      </c>
      <c r="BH31" t="e">
        <f>[2]!obCall("CVA"&amp;BD31,"main.net.finmath.antonsporrer.masterthesis.function.StatisticalFunctions","getArithmeticMean",BG31)</f>
        <v>#VALUE!</v>
      </c>
      <c r="BI31" t="e">
        <f>[2]!obGet(BH31)</f>
        <v>#VALUE!</v>
      </c>
      <c r="BJ31" t="str">
        <f>[2]!obMake("intStart"&amp;BD31,"int",BE31)</f>
        <v>intStart24 
[1744]</v>
      </c>
      <c r="BK31" t="str">
        <f>[2]!obMake("intEnd"&amp;BD31,"int",BF31)</f>
        <v>intEnd24 
[1681]</v>
      </c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6">
        <v>0.1</v>
      </c>
      <c r="X32" s="56">
        <v>1</v>
      </c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[3285]</v>
      </c>
      <c r="AI32" s="89">
        <f>[2]!obGet([2]!obCall("",AH32,"get", $AQ$10))</f>
        <v>-4.7192516713760336E-3</v>
      </c>
      <c r="AJ32" s="52"/>
      <c r="AK32" s="89" t="e">
        <f>[2]!obCall("zcbondFairPrice"&amp;AE32, $AK$10, "getZeroCouponBond", [2]!obMake("", "double",AF32), [2]!obMake("", "double", $AF$115))</f>
        <v>#VALUE!</v>
      </c>
      <c r="AL32" s="89" t="e">
        <f>[2]!obGet([2]!obCall("", AK32, "get",$AQ$10))</f>
        <v>#VALUE!</v>
      </c>
      <c r="AM32" s="52"/>
      <c r="AN32" s="89" t="e">
        <f>[2]!obCall("couponBondPrice"&amp;AE32,  $AH$10,"getFairValue", [2]!obMake("","int",AE32) )</f>
        <v>#VALUE!</v>
      </c>
      <c r="AO32" s="89" t="e">
        <f>[2]!obGet([2]!obCall("",  AN32,"get", $AQ$10))</f>
        <v>#VALUE!</v>
      </c>
      <c r="AP32" s="52"/>
      <c r="AQ32" s="89" t="str">
        <f>[2]!obCall("intensityCorrelation"&amp;AE32, $T$54, "getIntensity", [2]!obMake("", "int", AE32))</f>
        <v>intensityCorrelation17 
[3638]</v>
      </c>
      <c r="AR32" s="89">
        <f>[2]!obGet([2]!obCall("", AQ32, "get",$AQ$10))</f>
        <v>5.9119284356559162E-3</v>
      </c>
      <c r="AS32" s="52"/>
      <c r="AT32" s="89" t="str">
        <f>[2]!obCall("expOfIntegratedIntensityCorrelation"&amp;AE32, $T$54, "getExpOfIntegratedIntensity", [2]!obMake("", "int", AE32))</f>
        <v>expOfIntegratedIntensityCorrelation17 
[3072]</v>
      </c>
      <c r="AU32" s="89">
        <f>[2]!obGet([2]!obCall("", AT32, "get",$AQ$10))</f>
        <v>1.0089412776529396</v>
      </c>
      <c r="AV32" s="18"/>
      <c r="AW32" s="89" t="str">
        <f>[2]!obCall("intensityLando"&amp;AE32, $W$53, "getIntensity", [2]!obMake("", "int", AE32))</f>
        <v>intensityLando17 
[2417]</v>
      </c>
      <c r="AX32" s="89">
        <f>[2]!obGet([2]!obCall("", AW32, "get",$AQ$10))</f>
        <v>0</v>
      </c>
      <c r="AY32" s="52"/>
      <c r="AZ32" s="89" t="str">
        <f>[2]!obCall("expOfIntegratedIntensityLando"&amp;AE32, $W$53, "getExpOfIntegratedIntensity", [2]!obMake("", "int", AE32))</f>
        <v>expOfIntegratedIntensityLando17 
[2320]</v>
      </c>
      <c r="BA32" s="89">
        <f>[2]!obGet([2]!obCall("", AZ32, "get",$AQ$10))</f>
        <v>1.0002124098776739</v>
      </c>
      <c r="BB32" s="19"/>
      <c r="BD32">
        <v>25</v>
      </c>
      <c r="BE32">
        <f t="shared" si="2"/>
        <v>24000</v>
      </c>
      <c r="BF32">
        <f t="shared" si="3"/>
        <v>24999</v>
      </c>
      <c r="BG32" t="e">
        <f>[2]!obCall("entries"&amp;BD32,  "java.util.Arrays", "copyOfRange",$BG$6,BJ32,BK32)</f>
        <v>#VALUE!</v>
      </c>
      <c r="BH32" t="e">
        <f>[2]!obCall("CVA"&amp;BD32,"main.net.finmath.antonsporrer.masterthesis.function.StatisticalFunctions","getArithmeticMean",BG32)</f>
        <v>#VALUE!</v>
      </c>
      <c r="BI32" t="e">
        <f>[2]!obGet(BH32)</f>
        <v>#VALUE!</v>
      </c>
      <c r="BJ32" t="str">
        <f>[2]!obMake("intStart"&amp;BD32,"int",BE32)</f>
        <v>intStart25 
[1753]</v>
      </c>
      <c r="BK32" t="str">
        <f>[2]!obMake("intEnd"&amp;BD32,"int",BF32)</f>
        <v>intEnd25 
[1778]</v>
      </c>
      <c r="BT32" s="10"/>
    </row>
    <row r="33" spans="1:114" x14ac:dyDescent="0.3">
      <c r="B33" s="50"/>
      <c r="C33" s="39" t="s">
        <v>36</v>
      </c>
      <c r="D33" s="39"/>
      <c r="E33" s="18"/>
      <c r="F33" s="39" t="s">
        <v>35</v>
      </c>
      <c r="G33" s="18"/>
      <c r="H33" s="66"/>
      <c r="K33" s="17"/>
      <c r="L33" s="39" t="s">
        <v>36</v>
      </c>
      <c r="M33" s="18"/>
      <c r="N33" s="38" t="s">
        <v>36</v>
      </c>
      <c r="O33" s="105"/>
      <c r="P33" s="106"/>
      <c r="Q33" s="19"/>
      <c r="S33" s="17"/>
      <c r="T33" s="37" t="str">
        <f>[2]!obMake("cbConditionalFairValueProcess", "main.net.finmath.antonsporrer.masterthesis.montecarlo.product.CouponBondConditionalFairValueProcess", T27:T30 )</f>
        <v>cbConditionalFairValueProcess 
[1914]</v>
      </c>
      <c r="U33" s="18"/>
      <c r="V33" s="55">
        <v>7</v>
      </c>
      <c r="W33" s="56">
        <v>0.1</v>
      </c>
      <c r="X33" s="56">
        <v>1</v>
      </c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[3298]</v>
      </c>
      <c r="AI33" s="89">
        <f>[2]!obGet([2]!obCall("",AH33,"get", $AQ$10))</f>
        <v>-2.5431956903434168E-3</v>
      </c>
      <c r="AJ33" s="52"/>
      <c r="AK33" s="89" t="str">
        <f>[2]!obCall("zcbondFairPrice"&amp;AE33, $AK$10, "getZeroCouponBond", [2]!obMake("", "double",AF33), [2]!obMake("", "double", $AF$115))</f>
        <v>zcbondFairPrice18 
[4078]</v>
      </c>
      <c r="AL33" s="89">
        <f>[2]!obGet([2]!obCall("", AK33, "get",$AQ$10))</f>
        <v>0.84615463374435995</v>
      </c>
      <c r="AM33" s="52"/>
      <c r="AN33" s="89" t="e">
        <f>[2]!obCall("couponBondPrice"&amp;AE33,  $AH$10,"getFairValue", [2]!obMake("","int",AE33) )</f>
        <v>#VALUE!</v>
      </c>
      <c r="AO33" s="89" t="e">
        <f>[2]!obGet([2]!obCall("",  AN33,"get", $AQ$10))</f>
        <v>#VALUE!</v>
      </c>
      <c r="AP33" s="52"/>
      <c r="AQ33" s="89" t="str">
        <f>[2]!obCall("intensityCorrelation"&amp;AE33, $T$54, "getIntensity", [2]!obMake("", "int", AE33))</f>
        <v>intensityCorrelation18 
[3231]</v>
      </c>
      <c r="AR33" s="89">
        <f>[2]!obGet([2]!obCall("", AQ33, "get",$AQ$10))</f>
        <v>6.2364510818172436E-3</v>
      </c>
      <c r="AS33" s="52"/>
      <c r="AT33" s="89" t="str">
        <f>[2]!obCall("expOfIntegratedIntensityCorrelation"&amp;AE33, $T$54, "getExpOfIntegratedIntensity", [2]!obMake("", "int", AE33))</f>
        <v>expOfIntegratedIntensityCorrelation18 
[3677]</v>
      </c>
      <c r="AU33" s="89">
        <f>[2]!obGet([2]!obCall("", AT33, "get",$AQ$10))</f>
        <v>1.0095543138966032</v>
      </c>
      <c r="AV33" s="18"/>
      <c r="AW33" s="89" t="str">
        <f>[2]!obCall("intensityLando"&amp;AE33, $W$53, "getIntensity", [2]!obMake("", "int", AE33))</f>
        <v>intensityLando18 
[2340]</v>
      </c>
      <c r="AX33" s="89">
        <f>[2]!obGet([2]!obCall("", AW33, "get",$AQ$10))</f>
        <v>0</v>
      </c>
      <c r="AY33" s="52"/>
      <c r="AZ33" s="89" t="str">
        <f>[2]!obCall("expOfIntegratedIntensityLando"&amp;AE33, $W$53, "getExpOfIntegratedIntensity", [2]!obMake("", "int", AE33))</f>
        <v>expOfIntegratedIntensityLando18 
[2465]</v>
      </c>
      <c r="BA33" s="89">
        <f>[2]!obGet([2]!obCall("", AZ33, "get",$AQ$10))</f>
        <v>1.0002124098776739</v>
      </c>
      <c r="BB33" s="19"/>
      <c r="BD33">
        <v>26</v>
      </c>
      <c r="BE33">
        <f t="shared" si="2"/>
        <v>25000</v>
      </c>
      <c r="BF33">
        <f t="shared" si="3"/>
        <v>25999</v>
      </c>
      <c r="BG33" t="e">
        <f>[2]!obCall("entries"&amp;BD33,  "java.util.Arrays", "copyOfRange",$BG$6,BJ33,BK33)</f>
        <v>#VALUE!</v>
      </c>
      <c r="BH33" t="e">
        <f>[2]!obCall("CVA"&amp;BD33,"main.net.finmath.antonsporrer.masterthesis.function.StatisticalFunctions","getArithmeticMean",BG33)</f>
        <v>#VALUE!</v>
      </c>
      <c r="BI33" t="e">
        <f>[2]!obGet(BH33)</f>
        <v>#VALUE!</v>
      </c>
      <c r="BJ33" t="str">
        <f>[2]!obMake("intStart"&amp;BD33,"int",BE33)</f>
        <v>intStart26 
[1809]</v>
      </c>
      <c r="BK33" t="str">
        <f>[2]!obMake("intEnd"&amp;BD33,"int",BF33)</f>
        <v>intEnd26 
[1717]</v>
      </c>
      <c r="BT33" s="10"/>
    </row>
    <row r="34" spans="1:114" x14ac:dyDescent="0.3">
      <c r="B34" s="50"/>
      <c r="C34" s="73" t="str">
        <f>[2]!obMake("lossGivenDefault1", "double", D34)</f>
        <v>lossGivenDefault1 
[1882]</v>
      </c>
      <c r="D34" s="101">
        <v>1</v>
      </c>
      <c r="E34" s="18"/>
      <c r="F34" s="74" t="str">
        <f>C34</f>
        <v>lossGivenDefault1 
[1882]</v>
      </c>
      <c r="G34" s="18"/>
      <c r="H34" s="66"/>
      <c r="K34" s="17"/>
      <c r="L34" s="37" t="str">
        <f>L10</f>
        <v>td.initialTime 
[1907]</v>
      </c>
      <c r="M34" s="18"/>
      <c r="N34" s="37" t="str">
        <f>[2]!obMake("initialValue", "double", O34)</f>
        <v>initialValue 
[1883]</v>
      </c>
      <c r="O34" s="107">
        <v>5.0000000000000001E-3</v>
      </c>
      <c r="P34" s="108"/>
      <c r="Q34" s="19"/>
      <c r="S34" s="17"/>
      <c r="T34" s="18"/>
      <c r="U34" s="18"/>
      <c r="V34" s="55">
        <v>8</v>
      </c>
      <c r="W34" s="56">
        <v>0.1</v>
      </c>
      <c r="X34" s="56">
        <v>1</v>
      </c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[3441]</v>
      </c>
      <c r="AI34" s="89">
        <f>[2]!obGet([2]!obCall("",AH34,"get", $AQ$10))</f>
        <v>2.1231621479698995E-2</v>
      </c>
      <c r="AJ34" s="52"/>
      <c r="AK34" s="89" t="e">
        <f>[2]!obCall("zcbondFairPrice"&amp;AE34, $AK$10, "getZeroCouponBond", [2]!obMake("", "double",AF34), [2]!obMake("", "double", $AF$115))</f>
        <v>#VALUE!</v>
      </c>
      <c r="AL34" s="89" t="e">
        <f>[2]!obGet([2]!obCall("", AK34, "get",$AQ$10))</f>
        <v>#VALUE!</v>
      </c>
      <c r="AM34" s="52"/>
      <c r="AN34" s="89" t="e">
        <f>[2]!obCall("couponBondPrice"&amp;AE34,  $AH$10,"getFairValue", [2]!obMake("","int",AE34) )</f>
        <v>#VALUE!</v>
      </c>
      <c r="AO34" s="89" t="e">
        <f>[2]!obGet([2]!obCall("",  AN34,"get", $AQ$10))</f>
        <v>#VALUE!</v>
      </c>
      <c r="AP34" s="52"/>
      <c r="AQ34" s="89" t="str">
        <f>[2]!obCall("intensityCorrelation"&amp;AE34, $T$54, "getIntensity", [2]!obMake("", "int", AE34))</f>
        <v>intensityCorrelation19 
[3813]</v>
      </c>
      <c r="AR34" s="89">
        <f>[2]!obGet([2]!obCall("", AQ34, "get",$AQ$10))</f>
        <v>5.3300744427234887E-3</v>
      </c>
      <c r="AS34" s="52"/>
      <c r="AT34" s="89" t="str">
        <f>[2]!obCall("expOfIntegratedIntensityCorrelation"&amp;AE34, $T$54, "getExpOfIntegratedIntensity", [2]!obMake("", "int", AE34))</f>
        <v>expOfIntegratedIntensityCorrelation19 
[3815]</v>
      </c>
      <c r="AU34" s="89">
        <f>[2]!obGet([2]!obCall("", AT34, "get",$AQ$10))</f>
        <v>1.0101383345445736</v>
      </c>
      <c r="AV34" s="18"/>
      <c r="AW34" s="89" t="str">
        <f>[2]!obCall("intensityLando"&amp;AE34, $W$53, "getIntensity", [2]!obMake("", "int", AE34))</f>
        <v>intensityLando19 
[2351]</v>
      </c>
      <c r="AX34" s="89">
        <f>[2]!obGet([2]!obCall("", AW34, "get",$AQ$10))</f>
        <v>0</v>
      </c>
      <c r="AY34" s="52"/>
      <c r="AZ34" s="89" t="str">
        <f>[2]!obCall("expOfIntegratedIntensityLando"&amp;AE34, $W$53, "getExpOfIntegratedIntensity", [2]!obMake("", "int", AE34))</f>
        <v>expOfIntegratedIntensityLando19 
[2312]</v>
      </c>
      <c r="BA34" s="89">
        <f>[2]!obGet([2]!obCall("", AZ34, "get",$AQ$10))</f>
        <v>1.0002124098776739</v>
      </c>
      <c r="BB34" s="19"/>
      <c r="BD34">
        <v>27</v>
      </c>
      <c r="BE34">
        <f t="shared" si="2"/>
        <v>26000</v>
      </c>
      <c r="BF34">
        <f t="shared" si="3"/>
        <v>26999</v>
      </c>
      <c r="BG34" t="e">
        <f>[2]!obCall("entries"&amp;BD34,  "java.util.Arrays", "copyOfRange",$BG$6,BJ34,BK34)</f>
        <v>#VALUE!</v>
      </c>
      <c r="BH34" t="e">
        <f>[2]!obCall("CVA"&amp;BD34,"main.net.finmath.antonsporrer.masterthesis.function.StatisticalFunctions","getArithmeticMean",BG34)</f>
        <v>#VALUE!</v>
      </c>
      <c r="BI34" t="e">
        <f>[2]!obGet(BH34)</f>
        <v>#VALUE!</v>
      </c>
      <c r="BJ34" t="str">
        <f>[2]!obMake("intStart"&amp;BD34,"int",BE34)</f>
        <v>intStart27 
[1837]</v>
      </c>
      <c r="BK34" t="str">
        <f>[2]!obMake("intEnd"&amp;BD34,"int",BF34)</f>
        <v>intEnd27 
[1808]</v>
      </c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[1902]</v>
      </c>
      <c r="M35" s="18"/>
      <c r="N35" s="37" t="str">
        <f>[2]!obMake("kappa","double",O35)</f>
        <v>kappa 
[1903]</v>
      </c>
      <c r="O35" s="107">
        <v>0.05</v>
      </c>
      <c r="P35" s="108"/>
      <c r="Q35" s="19"/>
      <c r="S35" s="17"/>
      <c r="T35" s="18"/>
      <c r="U35" s="18"/>
      <c r="V35" s="55">
        <v>9</v>
      </c>
      <c r="W35" s="56">
        <v>0.1</v>
      </c>
      <c r="X35" s="56">
        <v>1</v>
      </c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[3961]</v>
      </c>
      <c r="AI35" s="89">
        <f>[2]!obGet([2]!obCall("",AH35,"get", $AQ$10))</f>
        <v>2.4620742723759262E-2</v>
      </c>
      <c r="AJ35" s="52"/>
      <c r="AK35" s="89" t="e">
        <f>[2]!obCall("zcbondFairPrice"&amp;AE35, $AK$10, "getZeroCouponBond", [2]!obMake("", "double",AF35), [2]!obMake("", "double", $AF$115))</f>
        <v>#VALUE!</v>
      </c>
      <c r="AL35" s="89" t="e">
        <f>[2]!obGet([2]!obCall("", AK35, "get",$AQ$10))</f>
        <v>#VALUE!</v>
      </c>
      <c r="AM35" s="52"/>
      <c r="AN35" s="89" t="e">
        <f>[2]!obCall("couponBondPrice"&amp;AE35,  $AH$10,"getFairValue", [2]!obMake("","int",AE35) )</f>
        <v>#VALUE!</v>
      </c>
      <c r="AO35" s="89" t="e">
        <f>[2]!obGet([2]!obCall("",  AN35,"get", $AQ$10))</f>
        <v>#VALUE!</v>
      </c>
      <c r="AP35" s="52"/>
      <c r="AQ35" s="89" t="str">
        <f>[2]!obCall("intensityCorrelation"&amp;AE35, $T$54, "getIntensity", [2]!obMake("", "int", AE35))</f>
        <v>intensityCorrelation20 
[3775]</v>
      </c>
      <c r="AR35" s="89">
        <f>[2]!obGet([2]!obCall("", AQ35, "get",$AQ$10))</f>
        <v>5.0399414110510023E-3</v>
      </c>
      <c r="AS35" s="52"/>
      <c r="AT35" s="89" t="str">
        <f>[2]!obCall("expOfIntegratedIntensityCorrelation"&amp;AE35, $T$54, "getExpOfIntegratedIntensity", [2]!obMake("", "int", AE35))</f>
        <v>expOfIntegratedIntensityCorrelation20 
[3834]</v>
      </c>
      <c r="AU35" s="89">
        <f>[2]!obGet([2]!obCall("", AT35, "get",$AQ$10))</f>
        <v>1.0106622278795778</v>
      </c>
      <c r="AV35" s="18"/>
      <c r="AW35" s="89" t="str">
        <f>[2]!obCall("intensityLando"&amp;AE35, $W$53, "getIntensity", [2]!obMake("", "int", AE35))</f>
        <v>intensityLando20 
[2377]</v>
      </c>
      <c r="AX35" s="89">
        <f>[2]!obGet([2]!obCall("", AW35, "get",$AQ$10))</f>
        <v>0</v>
      </c>
      <c r="AY35" s="52"/>
      <c r="AZ35" s="89" t="str">
        <f>[2]!obCall("expOfIntegratedIntensityLando"&amp;AE35, $W$53, "getExpOfIntegratedIntensity", [2]!obMake("", "int", AE35))</f>
        <v>expOfIntegratedIntensityLando20 
[2218]</v>
      </c>
      <c r="BA35" s="89">
        <f>[2]!obGet([2]!obCall("", AZ35, "get",$AQ$10))</f>
        <v>1.0002124098776739</v>
      </c>
      <c r="BB35" s="19"/>
      <c r="BD35">
        <v>28</v>
      </c>
      <c r="BE35">
        <f t="shared" si="2"/>
        <v>27000</v>
      </c>
      <c r="BF35">
        <f t="shared" si="3"/>
        <v>27999</v>
      </c>
      <c r="BG35" t="e">
        <f>[2]!obCall("entries"&amp;BD35,  "java.util.Arrays", "copyOfRange",$BG$6,BJ35,BK35)</f>
        <v>#VALUE!</v>
      </c>
      <c r="BH35" t="e">
        <f>[2]!obCall("CVA"&amp;BD35,"main.net.finmath.antonsporrer.masterthesis.function.StatisticalFunctions","getArithmeticMean",BG35)</f>
        <v>#VALUE!</v>
      </c>
      <c r="BI35" t="e">
        <f>[2]!obGet(BH35)</f>
        <v>#VALUE!</v>
      </c>
      <c r="BJ35" t="str">
        <f>[2]!obMake("intStart"&amp;BD35,"int",BE35)</f>
        <v>intStart28 
[1771]</v>
      </c>
      <c r="BK35" t="str">
        <f>[2]!obMake("intEnd"&amp;BD35,"int",BF35)</f>
        <v>intEnd28 
[1794]</v>
      </c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[1896]</v>
      </c>
      <c r="M36" s="18"/>
      <c r="N36" s="37" t="str">
        <f>[2]!obMake("mu","double",O36)</f>
        <v>mu 
[1885]</v>
      </c>
      <c r="O36" s="107">
        <v>5.0000000000000001E-3</v>
      </c>
      <c r="P36" s="108"/>
      <c r="Q36" s="19"/>
      <c r="S36" s="17"/>
      <c r="T36" s="18"/>
      <c r="U36" s="18"/>
      <c r="V36" s="58">
        <v>10</v>
      </c>
      <c r="W36" s="57">
        <v>0.1</v>
      </c>
      <c r="X36" s="57">
        <v>1</v>
      </c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[3933]</v>
      </c>
      <c r="AI36" s="89">
        <f>[2]!obGet([2]!obCall("",AH36,"get", $AQ$10))</f>
        <v>2.1601182969677342E-2</v>
      </c>
      <c r="AJ36" s="52"/>
      <c r="AK36" s="89" t="e">
        <f>[2]!obCall("zcbondFairPrice"&amp;AE36, $AK$10, "getZeroCouponBond", [2]!obMake("", "double",AF36), [2]!obMake("", "double", $AF$115))</f>
        <v>#VALUE!</v>
      </c>
      <c r="AL36" s="89" t="e">
        <f>[2]!obGet([2]!obCall("", AK36, "get",$AQ$10))</f>
        <v>#VALUE!</v>
      </c>
      <c r="AM36" s="52"/>
      <c r="AN36" s="89" t="e">
        <f>[2]!obCall("couponBondPrice"&amp;AE36,  $AH$10,"getFairValue", [2]!obMake("","int",AE36) )</f>
        <v>#VALUE!</v>
      </c>
      <c r="AO36" s="89" t="e">
        <f>[2]!obGet([2]!obCall("",  AN36,"get", $AQ$10))</f>
        <v>#VALUE!</v>
      </c>
      <c r="AP36" s="52"/>
      <c r="AQ36" s="89" t="str">
        <f>[2]!obCall("intensityCorrelation"&amp;AE36, $T$54, "getIntensity", [2]!obMake("", "int", AE36))</f>
        <v>intensityCorrelation21 
[3338]</v>
      </c>
      <c r="AR36" s="89">
        <f>[2]!obGet([2]!obCall("", AQ36, "get",$AQ$10))</f>
        <v>5.5057068591844293E-3</v>
      </c>
      <c r="AS36" s="52"/>
      <c r="AT36" s="89" t="str">
        <f>[2]!obCall("expOfIntegratedIntensityCorrelation"&amp;AE36, $T$54, "getExpOfIntegratedIntensity", [2]!obMake("", "int", AE36))</f>
        <v>expOfIntegratedIntensityCorrelation21 
[3670]</v>
      </c>
      <c r="AU36" s="89">
        <f>[2]!obGet([2]!obCall("", AT36, "get",$AQ$10))</f>
        <v>1.0111952728186002</v>
      </c>
      <c r="AV36" s="18"/>
      <c r="AW36" s="89" t="str">
        <f>[2]!obCall("intensityLando"&amp;AE36, $W$53, "getIntensity", [2]!obMake("", "int", AE36))</f>
        <v>intensityLando21 
[2248]</v>
      </c>
      <c r="AX36" s="89">
        <f>[2]!obGet([2]!obCall("", AW36, "get",$AQ$10))</f>
        <v>0</v>
      </c>
      <c r="AY36" s="52"/>
      <c r="AZ36" s="89" t="str">
        <f>[2]!obCall("expOfIntegratedIntensityLando"&amp;AE36, $W$53, "getExpOfIntegratedIntensity", [2]!obMake("", "int", AE36))</f>
        <v>expOfIntegratedIntensityLando21 
[2242]</v>
      </c>
      <c r="BA36" s="89">
        <f>[2]!obGet([2]!obCall("", AZ36, "get",$AQ$10))</f>
        <v>1.0002124098776739</v>
      </c>
      <c r="BB36" s="19"/>
      <c r="BD36">
        <v>29</v>
      </c>
      <c r="BE36">
        <f t="shared" si="2"/>
        <v>28000</v>
      </c>
      <c r="BF36">
        <f t="shared" si="3"/>
        <v>28999</v>
      </c>
      <c r="BG36" t="e">
        <f>[2]!obCall("entries"&amp;BD36,  "java.util.Arrays", "copyOfRange",$BG$6,BJ36,BK36)</f>
        <v>#VALUE!</v>
      </c>
      <c r="BH36" t="e">
        <f>[2]!obCall("CVA"&amp;BD36,"main.net.finmath.antonsporrer.masterthesis.function.StatisticalFunctions","getArithmeticMean",BG36)</f>
        <v>#VALUE!</v>
      </c>
      <c r="BI36" t="e">
        <f>[2]!obGet(BH36)</f>
        <v>#VALUE!</v>
      </c>
      <c r="BJ36" t="str">
        <f>[2]!obMake("intStart"&amp;BD36,"int",BE36)</f>
        <v>intStart29 
[1721]</v>
      </c>
      <c r="BK36" t="str">
        <f>[2]!obMake("intEnd"&amp;BD36,"int",BF36)</f>
        <v>intEnd29 
[1847]</v>
      </c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[1913]</v>
      </c>
      <c r="D37" s="18"/>
      <c r="E37" s="18"/>
      <c r="F37" s="74" t="str">
        <f>[2]!obMake("constraintWorstCaseCVA","main.net.finmath.antonsporrer.masterthesis.montecarlo.cva.ConstrainedWorstCaseCVA", F34)</f>
        <v>constraintWorstCaseCVA 
[1908]</v>
      </c>
      <c r="G37" s="18"/>
      <c r="H37" s="66"/>
      <c r="K37" s="17"/>
      <c r="L37" s="37" t="str">
        <f>L49</f>
        <v>meanReversionArrayHW 
[1895]</v>
      </c>
      <c r="M37" s="18"/>
      <c r="N37" s="37" t="str">
        <f>[2]!obMake("nu","double", O37)</f>
        <v>nu 
[1892]</v>
      </c>
      <c r="O37" s="107">
        <v>1.4999999999999999E-2</v>
      </c>
      <c r="P37" s="108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[3907]</v>
      </c>
      <c r="AI37" s="89">
        <f>[2]!obGet([2]!obCall("",AH37,"get", $AQ$10))</f>
        <v>1.821685985662258E-2</v>
      </c>
      <c r="AJ37" s="52"/>
      <c r="AK37" s="89" t="e">
        <f>[2]!obCall("zcbondFairPrice"&amp;AE37, $AK$10, "getZeroCouponBond", [2]!obMake("", "double",AF37), [2]!obMake("", "double", $AF$115))</f>
        <v>#VALUE!</v>
      </c>
      <c r="AL37" s="89" t="e">
        <f>[2]!obGet([2]!obCall("", AK37, "get",$AQ$10))</f>
        <v>#VALUE!</v>
      </c>
      <c r="AM37" s="52"/>
      <c r="AN37" s="89" t="e">
        <f>[2]!obCall("couponBondPrice"&amp;AE37,  $AH$10,"getFairValue", [2]!obMake("","int",AE37) )</f>
        <v>#VALUE!</v>
      </c>
      <c r="AO37" s="89" t="e">
        <f>[2]!obGet([2]!obCall("",  AN37,"get", $AQ$10))</f>
        <v>#VALUE!</v>
      </c>
      <c r="AP37" s="52"/>
      <c r="AQ37" s="89" t="str">
        <f>[2]!obCall("intensityCorrelation"&amp;AE37, $T$54, "getIntensity", [2]!obMake("", "int", AE37))</f>
        <v>intensityCorrelation22 
[3856]</v>
      </c>
      <c r="AR37" s="89">
        <f>[2]!obGet([2]!obCall("", AQ37, "get",$AQ$10))</f>
        <v>6.0656689868509089E-3</v>
      </c>
      <c r="AS37" s="52"/>
      <c r="AT37" s="89" t="str">
        <f>[2]!obCall("expOfIntegratedIntensityCorrelation"&amp;AE37, $T$54, "getExpOfIntegratedIntensity", [2]!obMake("", "int", AE37))</f>
        <v>expOfIntegratedIntensityCorrelation22 
[3720]</v>
      </c>
      <c r="AU37" s="89">
        <f>[2]!obGet([2]!obCall("", AT37, "get",$AQ$10))</f>
        <v>1.0117804881237076</v>
      </c>
      <c r="AV37" s="18"/>
      <c r="AW37" s="89" t="str">
        <f>[2]!obCall("intensityLando"&amp;AE37, $W$53, "getIntensity", [2]!obMake("", "int", AE37))</f>
        <v>intensityLando22 
[2334]</v>
      </c>
      <c r="AX37" s="89">
        <f>[2]!obGet([2]!obCall("", AW37, "get",$AQ$10))</f>
        <v>0</v>
      </c>
      <c r="AY37" s="52"/>
      <c r="AZ37" s="89" t="str">
        <f>[2]!obCall("expOfIntegratedIntensityLando"&amp;AE37, $W$53, "getExpOfIntegratedIntensity", [2]!obMake("", "int", AE37))</f>
        <v>expOfIntegratedIntensityLando22 
[2144]</v>
      </c>
      <c r="BA37" s="89">
        <f>[2]!obGet([2]!obCall("", AZ37, "get",$AQ$10))</f>
        <v>1.0002124098776739</v>
      </c>
      <c r="BB37" s="19"/>
      <c r="BD37">
        <v>30</v>
      </c>
      <c r="BE37">
        <f t="shared" si="2"/>
        <v>29000</v>
      </c>
      <c r="BF37">
        <f t="shared" si="3"/>
        <v>29999</v>
      </c>
      <c r="BG37" t="e">
        <f>[2]!obCall("entries"&amp;BD37,  "java.util.Arrays", "copyOfRange",$BG$6,BJ37,BK37)</f>
        <v>#VALUE!</v>
      </c>
      <c r="BH37" t="e">
        <f>[2]!obCall("CVA"&amp;BD37,"main.net.finmath.antonsporrer.masterthesis.function.StatisticalFunctions","getArithmeticMean",BG37)</f>
        <v>#VALUE!</v>
      </c>
      <c r="BI37" t="e">
        <f>[2]!obGet(BH37)</f>
        <v>#VALUE!</v>
      </c>
      <c r="BJ37" t="str">
        <f>[2]!obMake("intStart"&amp;BD37,"int",BE37)</f>
        <v>intStart30 
[1787]</v>
      </c>
      <c r="BK37" t="str">
        <f>[2]!obMake("intEnd"&amp;BD37,"int",BF37)</f>
        <v>intEnd30 
[1760]</v>
      </c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[1897]</v>
      </c>
      <c r="M38" s="18"/>
      <c r="N38" s="37" t="str">
        <f>L24</f>
        <v>process 
[2064]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[3140]</v>
      </c>
      <c r="AI38" s="89">
        <f>[2]!obGet([2]!obCall("",AH38,"get", $AQ$10))</f>
        <v>1.7385391510444659E-2</v>
      </c>
      <c r="AJ38" s="52"/>
      <c r="AK38" s="89" t="e">
        <f>[2]!obCall("zcbondFairPrice"&amp;AE38, $AK$10, "getZeroCouponBond", [2]!obMake("", "double",AF38), [2]!obMake("", "double", $AF$115))</f>
        <v>#VALUE!</v>
      </c>
      <c r="AL38" s="89" t="e">
        <f>[2]!obGet([2]!obCall("", AK38, "get",$AQ$10))</f>
        <v>#VALUE!</v>
      </c>
      <c r="AM38" s="52"/>
      <c r="AN38" s="89" t="e">
        <f>[2]!obCall("couponBondPrice"&amp;AE38,  $AH$10,"getFairValue", [2]!obMake("","int",AE38) )</f>
        <v>#VALUE!</v>
      </c>
      <c r="AO38" s="89" t="e">
        <f>[2]!obGet([2]!obCall("",  AN38,"get", $AQ$10))</f>
        <v>#VALUE!</v>
      </c>
      <c r="AP38" s="52"/>
      <c r="AQ38" s="89" t="str">
        <f>[2]!obCall("intensityCorrelation"&amp;AE38, $T$54, "getIntensity", [2]!obMake("", "int", AE38))</f>
        <v>intensityCorrelation23 
[3248]</v>
      </c>
      <c r="AR38" s="89">
        <f>[2]!obGet([2]!obCall("", AQ38, "get",$AQ$10))</f>
        <v>6.1461244262585599E-3</v>
      </c>
      <c r="AS38" s="52"/>
      <c r="AT38" s="89" t="str">
        <f>[2]!obCall("expOfIntegratedIntensityCorrelation"&amp;AE38, $T$54, "getExpOfIntegratedIntensity", [2]!obMake("", "int", AE38))</f>
        <v>expOfIntegratedIntensityCorrelation23 
[3095]</v>
      </c>
      <c r="AU38" s="89">
        <f>[2]!obGet([2]!obCall("", AT38, "get",$AQ$10))</f>
        <v>1.0123984594829916</v>
      </c>
      <c r="AV38" s="18"/>
      <c r="AW38" s="89" t="str">
        <f>[2]!obCall("intensityLando"&amp;AE38, $W$53, "getIntensity", [2]!obMake("", "int", AE38))</f>
        <v>intensityLando23 
[2184]</v>
      </c>
      <c r="AX38" s="89">
        <f>[2]!obGet([2]!obCall("", AW38, "get",$AQ$10))</f>
        <v>0</v>
      </c>
      <c r="AY38" s="52"/>
      <c r="AZ38" s="89" t="str">
        <f>[2]!obCall("expOfIntegratedIntensityLando"&amp;AE38, $W$53, "getExpOfIntegratedIntensity", [2]!obMake("", "int", AE38))</f>
        <v>expOfIntegratedIntensityLando23 
[2407]</v>
      </c>
      <c r="BA38" s="89">
        <f>[2]!obGet([2]!obCall("", AZ38, "get",$AQ$10))</f>
        <v>1.0002124098776739</v>
      </c>
      <c r="BB38" s="19"/>
      <c r="BD38">
        <v>31</v>
      </c>
      <c r="BE38">
        <f t="shared" si="2"/>
        <v>30000</v>
      </c>
      <c r="BF38">
        <f t="shared" si="3"/>
        <v>30999</v>
      </c>
      <c r="BG38" t="e">
        <f>[2]!obCall("entries"&amp;BD38,  "java.util.Arrays", "copyOfRange",$BG$6,BJ38,BK38)</f>
        <v>#VALUE!</v>
      </c>
      <c r="BH38" t="e">
        <f>[2]!obCall("CVA"&amp;BD38,"main.net.finmath.antonsporrer.masterthesis.function.StatisticalFunctions","getArithmeticMean",BG38)</f>
        <v>#VALUE!</v>
      </c>
      <c r="BI38" t="e">
        <f>[2]!obGet(BH38)</f>
        <v>#VALUE!</v>
      </c>
      <c r="BJ38" t="str">
        <f>[2]!obMake("intStart"&amp;BD38,"int",BE38)</f>
        <v>intStart31 
[1688]</v>
      </c>
      <c r="BK38" t="str">
        <f>[2]!obMake("intEnd"&amp;BD38,"int",BF38)</f>
        <v>intEnd31 
[1785]</v>
      </c>
      <c r="BT38" s="10"/>
    </row>
    <row r="39" spans="1:114" x14ac:dyDescent="0.3">
      <c r="B39" s="50"/>
      <c r="C39" s="14" t="s">
        <v>40</v>
      </c>
      <c r="D39" s="23"/>
      <c r="E39" s="18"/>
      <c r="F39" s="14" t="s">
        <v>47</v>
      </c>
      <c r="G39" s="23"/>
      <c r="H39" s="66"/>
      <c r="K39" s="17"/>
      <c r="L39" s="37" t="str">
        <f>N49</f>
        <v>forwardRatesArrayHW 
[1898]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[3940]</v>
      </c>
      <c r="AI39" s="89">
        <f>[2]!obGet([2]!obCall("",AH39,"get", $AQ$10))</f>
        <v>1.0552601481740536E-2</v>
      </c>
      <c r="AJ39" s="52"/>
      <c r="AK39" s="89" t="e">
        <f>[2]!obCall("zcbondFairPrice"&amp;AE39, $AK$10, "getZeroCouponBond", [2]!obMake("", "double",AF39), [2]!obMake("", "double", $AF$115))</f>
        <v>#VALUE!</v>
      </c>
      <c r="AL39" s="89" t="e">
        <f>[2]!obGet([2]!obCall("", AK39, "get",$AQ$10))</f>
        <v>#VALUE!</v>
      </c>
      <c r="AM39" s="52"/>
      <c r="AN39" s="89" t="e">
        <f>[2]!obCall("couponBondPrice"&amp;AE39,  $AH$10,"getFairValue", [2]!obMake("","int",AE39) )</f>
        <v>#VALUE!</v>
      </c>
      <c r="AO39" s="89" t="e">
        <f>[2]!obGet([2]!obCall("",  AN39,"get", $AQ$10))</f>
        <v>#VALUE!</v>
      </c>
      <c r="AP39" s="52"/>
      <c r="AQ39" s="89" t="str">
        <f>[2]!obCall("intensityCorrelation"&amp;AE39, $T$54, "getIntensity", [2]!obMake("", "int", AE39))</f>
        <v>intensityCorrelation24 
[3385]</v>
      </c>
      <c r="AR39" s="89">
        <f>[2]!obGet([2]!obCall("", AQ39, "get",$AQ$10))</f>
        <v>6.642174679565239E-3</v>
      </c>
      <c r="AS39" s="52"/>
      <c r="AT39" s="89" t="str">
        <f>[2]!obCall("expOfIntegratedIntensityCorrelation"&amp;AE39, $T$54, "getExpOfIntegratedIntensity", [2]!obMake("", "int", AE39))</f>
        <v>expOfIntegratedIntensityCorrelation24 
[3477]</v>
      </c>
      <c r="AU39" s="89">
        <f>[2]!obGet([2]!obCall("", AT39, "get",$AQ$10))</f>
        <v>1.0130460092031237</v>
      </c>
      <c r="AV39" s="18"/>
      <c r="AW39" s="89" t="str">
        <f>[2]!obCall("intensityLando"&amp;AE39, $W$53, "getIntensity", [2]!obMake("", "int", AE39))</f>
        <v>intensityLando24 
[2373]</v>
      </c>
      <c r="AX39" s="89">
        <f>[2]!obGet([2]!obCall("", AW39, "get",$AQ$10))</f>
        <v>0</v>
      </c>
      <c r="AY39" s="52"/>
      <c r="AZ39" s="89" t="str">
        <f>[2]!obCall("expOfIntegratedIntensityLando"&amp;AE39, $W$53, "getExpOfIntegratedIntensity", [2]!obMake("", "int", AE39))</f>
        <v>expOfIntegratedIntensityLando24 
[2110]</v>
      </c>
      <c r="BA39" s="89">
        <f>[2]!obGet([2]!obCall("", AZ39, "get",$AQ$10))</f>
        <v>1.0002124098776739</v>
      </c>
      <c r="BB39" s="19"/>
      <c r="BD39">
        <v>32</v>
      </c>
      <c r="BE39">
        <f t="shared" si="2"/>
        <v>31000</v>
      </c>
      <c r="BF39">
        <f t="shared" si="3"/>
        <v>31999</v>
      </c>
      <c r="BG39" t="e">
        <f>[2]!obCall("entries"&amp;BD39,  "java.util.Arrays", "copyOfRange",$BG$6,BJ39,BK39)</f>
        <v>#VALUE!</v>
      </c>
      <c r="BH39" t="e">
        <f>[2]!obCall("CVA"&amp;BD39,"main.net.finmath.antonsporrer.masterthesis.function.StatisticalFunctions","getArithmeticMean",BG39)</f>
        <v>#VALUE!</v>
      </c>
      <c r="BI39" t="e">
        <f>[2]!obGet(BH39)</f>
        <v>#VALUE!</v>
      </c>
      <c r="BJ39" t="str">
        <f>[2]!obMake("intStart"&amp;BD39,"int",BE39)</f>
        <v>intStart32 
[1746]</v>
      </c>
      <c r="BK39" t="str">
        <f>[2]!obMake("intEnd"&amp;BD39,"int",BF39)</f>
        <v>intEnd32 
[1761]</v>
      </c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[1887]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[3276]</v>
      </c>
      <c r="AI40" s="89">
        <f>[2]!obGet([2]!obCall("",AH40,"get", $AQ$10))</f>
        <v>9.925121416447226E-3</v>
      </c>
      <c r="AJ40" s="52"/>
      <c r="AK40" s="89" t="e">
        <f>[2]!obCall("zcbondFairPrice"&amp;AE40, $AK$10, "getZeroCouponBond", [2]!obMake("", "double",AF40), [2]!obMake("", "double", $AF$115))</f>
        <v>#VALUE!</v>
      </c>
      <c r="AL40" s="89" t="e">
        <f>[2]!obGet([2]!obCall("", AK40, "get",$AQ$10))</f>
        <v>#VALUE!</v>
      </c>
      <c r="AM40" s="52"/>
      <c r="AN40" s="89" t="e">
        <f>[2]!obCall("couponBondPrice"&amp;AE40,  $AH$10,"getFairValue", [2]!obMake("","int",AE40) )</f>
        <v>#VALUE!</v>
      </c>
      <c r="AO40" s="89" t="e">
        <f>[2]!obGet([2]!obCall("",  AN40,"get", $AQ$10))</f>
        <v>#VALUE!</v>
      </c>
      <c r="AP40" s="52"/>
      <c r="AQ40" s="89" t="str">
        <f>[2]!obCall("intensityCorrelation"&amp;AE40, $T$54, "getIntensity", [2]!obMake("", "int", AE40))</f>
        <v>intensityCorrelation25 
[3675]</v>
      </c>
      <c r="AR40" s="89">
        <f>[2]!obGet([2]!obCall("", AQ40, "get",$AQ$10))</f>
        <v>6.9051715109421184E-3</v>
      </c>
      <c r="AS40" s="52"/>
      <c r="AT40" s="89" t="str">
        <f>[2]!obCall("expOfIntegratedIntensityCorrelation"&amp;AE40, $T$54, "getExpOfIntegratedIntensity", [2]!obMake("", "int", AE40))</f>
        <v>expOfIntegratedIntensityCorrelation25 
[3748]</v>
      </c>
      <c r="AU40" s="89">
        <f>[2]!obGet([2]!obCall("", AT40, "get",$AQ$10))</f>
        <v>1.0137324459114498</v>
      </c>
      <c r="AV40" s="18"/>
      <c r="AW40" s="89" t="str">
        <f>[2]!obCall("intensityLando"&amp;AE40, $W$53, "getIntensity", [2]!obMake("", "int", AE40))</f>
        <v>intensityLando25 
[2216]</v>
      </c>
      <c r="AX40" s="89">
        <f>[2]!obGet([2]!obCall("", AW40, "get",$AQ$10))</f>
        <v>0</v>
      </c>
      <c r="AY40" s="52"/>
      <c r="AZ40" s="89" t="str">
        <f>[2]!obCall("expOfIntegratedIntensityLando"&amp;AE40, $W$53, "getExpOfIntegratedIntensity", [2]!obMake("", "int", AE40))</f>
        <v>expOfIntegratedIntensityLando25 
[2336]</v>
      </c>
      <c r="BA40" s="89">
        <f>[2]!obGet([2]!obCall("", AZ40, "get",$AQ$10))</f>
        <v>1.0002124098776739</v>
      </c>
      <c r="BB40" s="19"/>
      <c r="BD40">
        <v>33</v>
      </c>
      <c r="BE40">
        <f t="shared" si="2"/>
        <v>32000</v>
      </c>
      <c r="BF40">
        <f t="shared" si="3"/>
        <v>32999</v>
      </c>
      <c r="BG40" t="e">
        <f>[2]!obCall("entries"&amp;BD40,  "java.util.Arrays", "copyOfRange",$BG$6,BJ40,BK40)</f>
        <v>#VALUE!</v>
      </c>
      <c r="BH40" t="e">
        <f>[2]!obCall("CVA"&amp;BD40,"main.net.finmath.antonsporrer.masterthesis.function.StatisticalFunctions","getArithmeticMean",BG40)</f>
        <v>#VALUE!</v>
      </c>
      <c r="BI40" t="e">
        <f>[2]!obGet(BH40)</f>
        <v>#VALUE!</v>
      </c>
      <c r="BJ40" t="str">
        <f>[2]!obMake("intStart"&amp;BD40,"int",BE40)</f>
        <v>intStart33 
[1695]</v>
      </c>
      <c r="BK40" t="str">
        <f>[2]!obMake("intEnd"&amp;BD40,"int",BF40)</f>
        <v>intEnd33 
[1823]</v>
      </c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45</v>
      </c>
      <c r="D41" s="78"/>
      <c r="E41" s="18"/>
      <c r="F41" s="77" t="s">
        <v>45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[1905]</v>
      </c>
      <c r="M41" s="18"/>
      <c r="N41" s="37" t="str">
        <f>[2]!obMake("cirModel",obLibs&amp;"main.net.finmath.antonsporrer.masterthesis.montecarlo.intensitymodel.CIRModel",N34:N37,L24)</f>
        <v>cirModel 
[2554]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[3579]</v>
      </c>
      <c r="AI41" s="89">
        <f>[2]!obGet([2]!obCall("",AH41,"get", $AQ$10))</f>
        <v>2.3477495397176869E-2</v>
      </c>
      <c r="AJ41" s="52"/>
      <c r="AK41" s="89" t="e">
        <f>[2]!obCall("zcbondFairPrice"&amp;AE41, $AK$10, "getZeroCouponBond", [2]!obMake("", "double",AF41), [2]!obMake("", "double", $AF$115))</f>
        <v>#VALUE!</v>
      </c>
      <c r="AL41" s="89" t="e">
        <f>[2]!obGet([2]!obCall("", AK41, "get",$AQ$10))</f>
        <v>#VALUE!</v>
      </c>
      <c r="AM41" s="52"/>
      <c r="AN41" s="89" t="e">
        <f>[2]!obCall("couponBondPrice"&amp;AE41,  $AH$10,"getFairValue", [2]!obMake("","int",AE41) )</f>
        <v>#VALUE!</v>
      </c>
      <c r="AO41" s="89" t="e">
        <f>[2]!obGet([2]!obCall("",  AN41,"get", $AQ$10))</f>
        <v>#VALUE!</v>
      </c>
      <c r="AP41" s="52"/>
      <c r="AQ41" s="89" t="str">
        <f>[2]!obCall("intensityCorrelation"&amp;AE41, $T$54, "getIntensity", [2]!obMake("", "int", AE41))</f>
        <v>intensityCorrelation26 
[3486]</v>
      </c>
      <c r="AR41" s="89">
        <f>[2]!obGet([2]!obCall("", AQ41, "get",$AQ$10))</f>
        <v>6.6774211459461139E-3</v>
      </c>
      <c r="AS41" s="52"/>
      <c r="AT41" s="89" t="str">
        <f>[2]!obCall("expOfIntegratedIntensityCorrelation"&amp;AE41, $T$54, "getExpOfIntegratedIntensity", [2]!obMake("", "int", AE41))</f>
        <v>expOfIntegratedIntensityCorrelation26 
[3622]</v>
      </c>
      <c r="AU41" s="89">
        <f>[2]!obGet([2]!obCall("", AT41, "get",$AQ$10))</f>
        <v>1.0144211354835226</v>
      </c>
      <c r="AV41" s="18"/>
      <c r="AW41" s="89" t="str">
        <f>[2]!obCall("intensityLando"&amp;AE41, $W$53, "getIntensity", [2]!obMake("", "int", AE41))</f>
        <v>intensityLando26 
[2140]</v>
      </c>
      <c r="AX41" s="89">
        <f>[2]!obGet([2]!obCall("", AW41, "get",$AQ$10))</f>
        <v>0</v>
      </c>
      <c r="AY41" s="52"/>
      <c r="AZ41" s="89" t="str">
        <f>[2]!obCall("expOfIntegratedIntensityLando"&amp;AE41, $W$53, "getExpOfIntegratedIntensity", [2]!obMake("", "int", AE41))</f>
        <v>expOfIntegratedIntensityLando26 
[2487]</v>
      </c>
      <c r="BA41" s="89">
        <f>[2]!obGet([2]!obCall("", AZ41, "get",$AQ$10))</f>
        <v>1.0002124098776739</v>
      </c>
      <c r="BB41" s="19"/>
      <c r="BD41">
        <v>34</v>
      </c>
      <c r="BE41">
        <f t="shared" si="2"/>
        <v>33000</v>
      </c>
      <c r="BF41">
        <f t="shared" si="3"/>
        <v>33999</v>
      </c>
      <c r="BG41" t="e">
        <f>[2]!obCall("entries"&amp;BD41,  "java.util.Arrays", "copyOfRange",$BG$6,BJ41,BK41)</f>
        <v>#VALUE!</v>
      </c>
      <c r="BH41" t="e">
        <f>[2]!obCall("CVA"&amp;BD41,"main.net.finmath.antonsporrer.masterthesis.function.StatisticalFunctions","getArithmeticMean",BG41)</f>
        <v>#VALUE!</v>
      </c>
      <c r="BI41" t="e">
        <f>[2]!obGet(BH41)</f>
        <v>#VALUE!</v>
      </c>
      <c r="BJ41" t="str">
        <f>[2]!obMake("intStart"&amp;BD41,"int",BE41)</f>
        <v>intStart34 
[1870]</v>
      </c>
      <c r="BK41" t="str">
        <f>[2]!obMake("intEnd"&amp;BD41,"int",BF41)</f>
        <v>intEnd34 
[1728]</v>
      </c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[1900]</v>
      </c>
      <c r="D42" s="80" t="s">
        <v>22</v>
      </c>
      <c r="E42" s="18"/>
      <c r="F42" s="82" t="str">
        <f>[2]!obMake("penaltyFactorCBCorrIntensity", "double", G42)</f>
        <v>penaltyFactorCBCorrIntensity 
[1890]</v>
      </c>
      <c r="G42" s="102">
        <v>10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51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[3435]</v>
      </c>
      <c r="AI42" s="89">
        <f>[2]!obGet([2]!obCall("",AH42,"get", $AQ$10))</f>
        <v>3.6604447103397102E-2</v>
      </c>
      <c r="AJ42" s="52"/>
      <c r="AK42" s="89" t="e">
        <f>[2]!obCall("zcbondFairPrice"&amp;AE42, $AK$10, "getZeroCouponBond", [2]!obMake("", "double",AF42), [2]!obMake("", "double", $AF$115))</f>
        <v>#VALUE!</v>
      </c>
      <c r="AL42" s="89" t="e">
        <f>[2]!obGet([2]!obCall("", AK42, "get",$AQ$10))</f>
        <v>#VALUE!</v>
      </c>
      <c r="AM42" s="52"/>
      <c r="AN42" s="89" t="e">
        <f>[2]!obCall("couponBondPrice"&amp;AE42,  $AH$10,"getFairValue", [2]!obMake("","int",AE42) )</f>
        <v>#VALUE!</v>
      </c>
      <c r="AO42" s="89" t="e">
        <f>[2]!obGet([2]!obCall("",  AN42,"get", $AQ$10))</f>
        <v>#VALUE!</v>
      </c>
      <c r="AP42" s="52"/>
      <c r="AQ42" s="89" t="str">
        <f>[2]!obCall("intensityCorrelation"&amp;AE42, $T$54, "getIntensity", [2]!obMake("", "int", AE42))</f>
        <v>intensityCorrelation27 
[3335]</v>
      </c>
      <c r="AR42" s="89">
        <f>[2]!obGet([2]!obCall("", AQ42, "get",$AQ$10))</f>
        <v>6.0592638698437184E-3</v>
      </c>
      <c r="AS42" s="52"/>
      <c r="AT42" s="89" t="str">
        <f>[2]!obCall("expOfIntegratedIntensityCorrelation"&amp;AE42, $T$54, "getExpOfIntegratedIntensity", [2]!obMake("", "int", AE42))</f>
        <v>expOfIntegratedIntensityCorrelation27 
[3214]</v>
      </c>
      <c r="AU42" s="89">
        <f>[2]!obGet([2]!obCall("", AT42, "get",$AQ$10))</f>
        <v>1.0150673593542303</v>
      </c>
      <c r="AV42" s="18"/>
      <c r="AW42" s="89" t="str">
        <f>[2]!obCall("intensityLando"&amp;AE42, $W$53, "getIntensity", [2]!obMake("", "int", AE42))</f>
        <v>intensityLando27 
[2326]</v>
      </c>
      <c r="AX42" s="89">
        <f>[2]!obGet([2]!obCall("", AW42, "get",$AQ$10))</f>
        <v>0</v>
      </c>
      <c r="AY42" s="52"/>
      <c r="AZ42" s="89" t="str">
        <f>[2]!obCall("expOfIntegratedIntensityLando"&amp;AE42, $W$53, "getExpOfIntegratedIntensity", [2]!obMake("", "int", AE42))</f>
        <v>expOfIntegratedIntensityLando27 
[2202]</v>
      </c>
      <c r="BA42" s="89">
        <f>[2]!obGet([2]!obCall("", AZ42, "get",$AQ$10))</f>
        <v>1.0002124098776739</v>
      </c>
      <c r="BB42" s="26"/>
      <c r="BC42" s="10"/>
      <c r="BD42">
        <v>35</v>
      </c>
      <c r="BE42">
        <f t="shared" si="2"/>
        <v>34000</v>
      </c>
      <c r="BF42">
        <f t="shared" si="3"/>
        <v>34999</v>
      </c>
      <c r="BG42" t="e">
        <f>[2]!obCall("entries"&amp;BD42,  "java.util.Arrays", "copyOfRange",$BG$6,BJ42,BK42)</f>
        <v>#VALUE!</v>
      </c>
      <c r="BH42" t="e">
        <f>[2]!obCall("CVA"&amp;BD42,"main.net.finmath.antonsporrer.masterthesis.function.StatisticalFunctions","getArithmeticMean",BG42)</f>
        <v>#VALUE!</v>
      </c>
      <c r="BI42" t="e">
        <f>[2]!obGet(BH42)</f>
        <v>#VALUE!</v>
      </c>
      <c r="BJ42" t="str">
        <f>[2]!obMake("intStart"&amp;BD42,"int",BE42)</f>
        <v>intStart35 
[1702]</v>
      </c>
      <c r="BK42" t="str">
        <f>[2]!obMake("intEnd"&amp;BD42,"int",BF42)</f>
        <v>intEnd35 
[1777]</v>
      </c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[3943]</v>
      </c>
      <c r="AI43" s="89">
        <f>[2]!obGet([2]!obCall("",AH43,"get", $AQ$10))</f>
        <v>3.2481117315493913E-2</v>
      </c>
      <c r="AJ43" s="52"/>
      <c r="AK43" s="89" t="e">
        <f>[2]!obCall("zcbondFairPrice"&amp;AE43, $AK$10, "getZeroCouponBond", [2]!obMake("", "double",AF43), [2]!obMake("", "double", $AF$115))</f>
        <v>#VALUE!</v>
      </c>
      <c r="AL43" s="89" t="e">
        <f>[2]!obGet([2]!obCall("", AK43, "get",$AQ$10))</f>
        <v>#VALUE!</v>
      </c>
      <c r="AM43" s="52"/>
      <c r="AN43" s="89" t="e">
        <f>[2]!obCall("couponBondPrice"&amp;AE43,  $AH$10,"getFairValue", [2]!obMake("","int",AE43) )</f>
        <v>#VALUE!</v>
      </c>
      <c r="AO43" s="89" t="e">
        <f>[2]!obGet([2]!obCall("",  AN43,"get", $AQ$10))</f>
        <v>#VALUE!</v>
      </c>
      <c r="AP43" s="52"/>
      <c r="AQ43" s="89" t="str">
        <f>[2]!obCall("intensityCorrelation"&amp;AE43, $T$54, "getIntensity", [2]!obMake("", "int", AE43))</f>
        <v>intensityCorrelation28 
[3715]</v>
      </c>
      <c r="AR43" s="89">
        <f>[2]!obGet([2]!obCall("", AQ43, "get",$AQ$10))</f>
        <v>6.4347827293750569E-3</v>
      </c>
      <c r="AS43" s="52"/>
      <c r="AT43" s="89" t="str">
        <f>[2]!obCall("expOfIntegratedIntensityCorrelation"&amp;AE43, $T$54, "getExpOfIntegratedIntensity", [2]!obMake("", "int", AE43))</f>
        <v>expOfIntegratedIntensityCorrelation28 
[3653]</v>
      </c>
      <c r="AU43" s="89">
        <f>[2]!obGet([2]!obCall("", AT43, "get",$AQ$10))</f>
        <v>1.0157016724064785</v>
      </c>
      <c r="AV43" s="18"/>
      <c r="AW43" s="89" t="str">
        <f>[2]!obCall("intensityLando"&amp;AE43, $W$53, "getIntensity", [2]!obMake("", "int", AE43))</f>
        <v>intensityLando28 
[2178]</v>
      </c>
      <c r="AX43" s="89">
        <f>[2]!obGet([2]!obCall("", AW43, "get",$AQ$10))</f>
        <v>0</v>
      </c>
      <c r="AY43" s="52"/>
      <c r="AZ43" s="89" t="str">
        <f>[2]!obCall("expOfIntegratedIntensityLando"&amp;AE43, $W$53, "getExpOfIntegratedIntensity", [2]!obMake("", "int", AE43))</f>
        <v>expOfIntegratedIntensityLando28 
[2413]</v>
      </c>
      <c r="BA43" s="89">
        <f>[2]!obGet([2]!obCall("", AZ43, "get",$AQ$10))</f>
        <v>1.0002124098776739</v>
      </c>
      <c r="BB43" s="26"/>
      <c r="BC43" s="10"/>
      <c r="BD43">
        <v>36</v>
      </c>
      <c r="BE43">
        <f t="shared" si="2"/>
        <v>35000</v>
      </c>
      <c r="BF43">
        <f t="shared" si="3"/>
        <v>35999</v>
      </c>
      <c r="BG43" t="e">
        <f>[2]!obCall("entries"&amp;BD43,  "java.util.Arrays", "copyOfRange",$BG$6,BJ43,BK43)</f>
        <v>#VALUE!</v>
      </c>
      <c r="BH43" t="e">
        <f>[2]!obCall("CVA"&amp;BD43,"main.net.finmath.antonsporrer.masterthesis.function.StatisticalFunctions","getArithmeticMean",BG43)</f>
        <v>#VALUE!</v>
      </c>
      <c r="BI43" t="e">
        <f>[2]!obGet(BH43)</f>
        <v>#VALUE!</v>
      </c>
      <c r="BJ43" t="str">
        <f>[2]!obMake("intStart"&amp;BD43,"int",BE43)</f>
        <v>intStart36 
[1816]</v>
      </c>
      <c r="BK43" t="str">
        <f>[2]!obMake("intEnd"&amp;BD43,"int",BF43)</f>
        <v>intEnd36 
[1735]</v>
      </c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50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[1909]</v>
      </c>
      <c r="M44" s="18"/>
      <c r="N44" s="18"/>
      <c r="O44" s="18"/>
      <c r="P44" s="18"/>
      <c r="Q44" s="19"/>
      <c r="S44" s="17"/>
      <c r="T44" s="25" t="s">
        <v>31</v>
      </c>
      <c r="U44" s="18"/>
      <c r="V44" s="18"/>
      <c r="W44" s="25" t="s">
        <v>32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[4033]</v>
      </c>
      <c r="AI44" s="89">
        <f>[2]!obGet([2]!obCall("",AH44,"get", $AQ$10))</f>
        <v>2.5627756709076598E-2</v>
      </c>
      <c r="AJ44" s="52"/>
      <c r="AK44" s="89" t="e">
        <f>[2]!obCall("zcbondFairPrice"&amp;AE44, $AK$10, "getZeroCouponBond", [2]!obMake("", "double",AF44), [2]!obMake("", "double", $AF$115))</f>
        <v>#VALUE!</v>
      </c>
      <c r="AL44" s="89" t="e">
        <f>[2]!obGet([2]!obCall("", AK44, "get",$AQ$10))</f>
        <v>#VALUE!</v>
      </c>
      <c r="AM44" s="52"/>
      <c r="AN44" s="89" t="e">
        <f>[2]!obCall("couponBondPrice"&amp;AE44,  $AH$10,"getFairValue", [2]!obMake("","int",AE44) )</f>
        <v>#VALUE!</v>
      </c>
      <c r="AO44" s="89" t="e">
        <f>[2]!obGet([2]!obCall("",  AN44,"get", $AQ$10))</f>
        <v>#VALUE!</v>
      </c>
      <c r="AP44" s="52"/>
      <c r="AQ44" s="89" t="str">
        <f>[2]!obCall("intensityCorrelation"&amp;AE44, $T$54, "getIntensity", [2]!obMake("", "int", AE44))</f>
        <v>intensityCorrelation29 
[3666]</v>
      </c>
      <c r="AR44" s="89">
        <f>[2]!obGet([2]!obCall("", AQ44, "get",$AQ$10))</f>
        <v>6.631177517906742E-3</v>
      </c>
      <c r="AS44" s="52"/>
      <c r="AT44" s="89" t="str">
        <f>[2]!obCall("expOfIntegratedIntensityCorrelation"&amp;AE44, $T$54, "getExpOfIntegratedIntensity", [2]!obMake("", "int", AE44))</f>
        <v>expOfIntegratedIntensityCorrelation29 
[3636]</v>
      </c>
      <c r="AU44" s="89">
        <f>[2]!obGet([2]!obCall("", AT44, "get",$AQ$10))</f>
        <v>1.016365445087295</v>
      </c>
      <c r="AV44" s="18"/>
      <c r="AW44" s="89" t="str">
        <f>[2]!obCall("intensityLando"&amp;AE44, $W$53, "getIntensity", [2]!obMake("", "int", AE44))</f>
        <v>intensityLando29 
[2124]</v>
      </c>
      <c r="AX44" s="89">
        <f>[2]!obGet([2]!obCall("", AW44, "get",$AQ$10))</f>
        <v>0</v>
      </c>
      <c r="AY44" s="52"/>
      <c r="AZ44" s="89" t="str">
        <f>[2]!obCall("expOfIntegratedIntensityLando"&amp;AE44, $W$53, "getExpOfIntegratedIntensity", [2]!obMake("", "int", AE44))</f>
        <v>expOfIntegratedIntensityLando29 
[2361]</v>
      </c>
      <c r="BA44" s="89">
        <f>[2]!obGet([2]!obCall("", AZ44, "get",$AQ$10))</f>
        <v>1.0002124098776739</v>
      </c>
      <c r="BB44" s="26"/>
      <c r="BC44" s="10"/>
      <c r="BD44">
        <v>37</v>
      </c>
      <c r="BE44">
        <f t="shared" si="2"/>
        <v>36000</v>
      </c>
      <c r="BF44">
        <f t="shared" si="3"/>
        <v>36999</v>
      </c>
      <c r="BG44" t="e">
        <f>[2]!obCall("entries"&amp;BD44,  "java.util.Arrays", "copyOfRange",$BG$6,BJ44,BK44)</f>
        <v>#VALUE!</v>
      </c>
      <c r="BH44" t="e">
        <f>[2]!obCall("CVA"&amp;BD44,"main.net.finmath.antonsporrer.masterthesis.function.StatisticalFunctions","getArithmeticMean",BG44)</f>
        <v>#VALUE!</v>
      </c>
      <c r="BI44" t="e">
        <f>[2]!obGet(BH44)</f>
        <v>#VALUE!</v>
      </c>
      <c r="BJ44" t="str">
        <f>[2]!obMake("intStart"&amp;BD44,"int",BE44)</f>
        <v>intStart37 
[1798]</v>
      </c>
      <c r="BK44" t="str">
        <f>[2]!obMake("intEnd"&amp;BD44,"int",BF44)</f>
        <v>intEnd37 
[1756]</v>
      </c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e">
        <f>[2]!obCall("cvaRandomVariable1_1", C37, "getCVA", T54, C42  )</f>
        <v>#VALUE!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[3199]</v>
      </c>
      <c r="AI45" s="89">
        <f>[2]!obGet([2]!obCall("",AH45,"get", $AQ$10))</f>
        <v>-1.7930264924811319E-3</v>
      </c>
      <c r="AJ45" s="52"/>
      <c r="AK45" s="89" t="e">
        <f>[2]!obCall("zcbondFairPrice"&amp;AE45, $AK$10, "getZeroCouponBond", [2]!obMake("", "double",AF45), [2]!obMake("", "double", $AF$115))</f>
        <v>#VALUE!</v>
      </c>
      <c r="AL45" s="89" t="e">
        <f>[2]!obGet([2]!obCall("", AK45, "get",$AQ$10))</f>
        <v>#VALUE!</v>
      </c>
      <c r="AM45" s="52"/>
      <c r="AN45" s="89" t="e">
        <f>[2]!obCall("couponBondPrice"&amp;AE45,  $AH$10,"getFairValue", [2]!obMake("","int",AE45) )</f>
        <v>#VALUE!</v>
      </c>
      <c r="AO45" s="89" t="e">
        <f>[2]!obGet([2]!obCall("",  AN45,"get", $AQ$10))</f>
        <v>#VALUE!</v>
      </c>
      <c r="AP45" s="52"/>
      <c r="AQ45" s="89" t="str">
        <f>[2]!obCall("intensityCorrelation"&amp;AE45, $T$54, "getIntensity", [2]!obMake("", "int", AE45))</f>
        <v>intensityCorrelation30 
[3817]</v>
      </c>
      <c r="AR45" s="89">
        <f>[2]!obGet([2]!obCall("", AQ45, "get",$AQ$10))</f>
        <v>7.6396179345907525E-3</v>
      </c>
      <c r="AS45" s="52"/>
      <c r="AT45" s="89" t="str">
        <f>[2]!obCall("expOfIntegratedIntensityCorrelation"&amp;AE45, $T$54, "getExpOfIntegratedIntensity", [2]!obMake("", "int", AE45))</f>
        <v>expOfIntegratedIntensityCorrelation30 
[3823]</v>
      </c>
      <c r="AU45" s="89">
        <f>[2]!obGet([2]!obCall("", AT45, "get",$AQ$10))</f>
        <v>1.0170909210530836</v>
      </c>
      <c r="AV45" s="18"/>
      <c r="AW45" s="89" t="str">
        <f>[2]!obCall("intensityLando"&amp;AE45, $W$53, "getIntensity", [2]!obMake("", "int", AE45))</f>
        <v>intensityLando30 
[2186]</v>
      </c>
      <c r="AX45" s="89">
        <f>[2]!obGet([2]!obCall("", AW45, "get",$AQ$10))</f>
        <v>0</v>
      </c>
      <c r="AY45" s="52"/>
      <c r="AZ45" s="89" t="str">
        <f>[2]!obCall("expOfIntegratedIntensityLando"&amp;AE45, $W$53, "getExpOfIntegratedIntensity", [2]!obMake("", "int", AE45))</f>
        <v>expOfIntegratedIntensityLando30 
[2310]</v>
      </c>
      <c r="BA45" s="89">
        <f>[2]!obGet([2]!obCall("", AZ45, "get",$AQ$10))</f>
        <v>1.0002124098776739</v>
      </c>
      <c r="BB45" s="26"/>
      <c r="BC45" s="10"/>
      <c r="BD45">
        <v>38</v>
      </c>
      <c r="BE45">
        <f t="shared" si="2"/>
        <v>37000</v>
      </c>
      <c r="BF45">
        <f t="shared" si="3"/>
        <v>37999</v>
      </c>
      <c r="BG45" t="e">
        <f>[2]!obCall("entries"&amp;BD45,  "java.util.Arrays", "copyOfRange",$BG$6,BJ45,BK45)</f>
        <v>#VALUE!</v>
      </c>
      <c r="BH45" t="e">
        <f>[2]!obCall("CVA"&amp;BD45,"main.net.finmath.antonsporrer.masterthesis.function.StatisticalFunctions","getArithmeticMean",BG45)</f>
        <v>#VALUE!</v>
      </c>
      <c r="BI45" t="e">
        <f>[2]!obGet(BH45)</f>
        <v>#VALUE!</v>
      </c>
      <c r="BJ45" t="str">
        <f>[2]!obMake("intStart"&amp;BD45,"int",BE45)</f>
        <v>intStart38 
[1861]</v>
      </c>
      <c r="BK45" t="str">
        <f>[2]!obMake("intEnd"&amp;BD45,"int",BF45)</f>
        <v>intEnd38 
[1742]</v>
      </c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36</v>
      </c>
      <c r="U46" s="41"/>
      <c r="V46" s="18"/>
      <c r="W46" s="39" t="s">
        <v>36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[3985]</v>
      </c>
      <c r="AI46" s="89">
        <f>[2]!obGet([2]!obCall("",AH46,"get", $AQ$10))</f>
        <v>1.274068383559704E-2</v>
      </c>
      <c r="AJ46" s="52"/>
      <c r="AK46" s="89" t="e">
        <f>[2]!obCall("zcbondFairPrice"&amp;AE46, $AK$10, "getZeroCouponBond", [2]!obMake("", "double",AF46), [2]!obMake("", "double", $AF$115))</f>
        <v>#VALUE!</v>
      </c>
      <c r="AL46" s="89" t="e">
        <f>[2]!obGet([2]!obCall("", AK46, "get",$AQ$10))</f>
        <v>#VALUE!</v>
      </c>
      <c r="AM46" s="52"/>
      <c r="AN46" s="89" t="e">
        <f>[2]!obCall("couponBondPrice"&amp;AE46,  $AH$10,"getFairValue", [2]!obMake("","int",AE46) )</f>
        <v>#VALUE!</v>
      </c>
      <c r="AO46" s="89" t="e">
        <f>[2]!obGet([2]!obCall("",  AN46,"get", $AQ$10))</f>
        <v>#VALUE!</v>
      </c>
      <c r="AP46" s="52"/>
      <c r="AQ46" s="89" t="str">
        <f>[2]!obCall("intensityCorrelation"&amp;AE46, $T$54, "getIntensity", [2]!obMake("", "int", AE46))</f>
        <v>intensityCorrelation31 
[3757]</v>
      </c>
      <c r="AR46" s="89">
        <f>[2]!obGet([2]!obCall("", AQ46, "get",$AQ$10))</f>
        <v>6.7380614870170205E-3</v>
      </c>
      <c r="AS46" s="52"/>
      <c r="AT46" s="89" t="str">
        <f>[2]!obCall("expOfIntegratedIntensityCorrelation"&amp;AE46, $T$54, "getExpOfIntegratedIntensity", [2]!obMake("", "int", AE46))</f>
        <v>expOfIntegratedIntensityCorrelation31 
[3083]</v>
      </c>
      <c r="AU46" s="89">
        <f>[2]!obGet([2]!obCall("", AT46, "get",$AQ$10))</f>
        <v>1.0178223542896747</v>
      </c>
      <c r="AV46" s="18"/>
      <c r="AW46" s="89" t="str">
        <f>[2]!obCall("intensityLando"&amp;AE46, $W$53, "getIntensity", [2]!obMake("", "int", AE46))</f>
        <v>intensityLando31 
[2431]</v>
      </c>
      <c r="AX46" s="89">
        <f>[2]!obGet([2]!obCall("", AW46, "get",$AQ$10))</f>
        <v>0</v>
      </c>
      <c r="AY46" s="52"/>
      <c r="AZ46" s="89" t="str">
        <f>[2]!obCall("expOfIntegratedIntensityLando"&amp;AE46, $W$53, "getExpOfIntegratedIntensity", [2]!obMake("", "int", AE46))</f>
        <v>expOfIntegratedIntensityLando31 
[2198]</v>
      </c>
      <c r="BA46" s="89">
        <f>[2]!obGet([2]!obCall("", AZ46, "get",$AQ$10))</f>
        <v>1.0002124098776739</v>
      </c>
      <c r="BB46" s="26"/>
      <c r="BC46" s="10"/>
      <c r="BD46">
        <v>39</v>
      </c>
      <c r="BE46">
        <f t="shared" si="2"/>
        <v>38000</v>
      </c>
      <c r="BF46">
        <f t="shared" si="3"/>
        <v>38999</v>
      </c>
      <c r="BG46" t="e">
        <f>[2]!obCall("entries"&amp;BD46,  "java.util.Arrays", "copyOfRange",$BG$6,BJ46,BK46)</f>
        <v>#VALUE!</v>
      </c>
      <c r="BH46" t="e">
        <f>[2]!obCall("CVA"&amp;BD46,"main.net.finmath.antonsporrer.masterthesis.function.StatisticalFunctions","getArithmeticMean",BG46)</f>
        <v>#VALUE!</v>
      </c>
      <c r="BI46" t="e">
        <f>[2]!obGet(BH46)</f>
        <v>#VALUE!</v>
      </c>
      <c r="BJ46" t="str">
        <f>[2]!obMake("intStart"&amp;BD46,"int",BE46)</f>
        <v>intStart39 
[1768]</v>
      </c>
      <c r="BK46" t="str">
        <f>[2]!obMake("intEnd"&amp;BD46,"int",BF46)</f>
        <v>intEnd39 
[1854]</v>
      </c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39</v>
      </c>
      <c r="D47" s="78"/>
      <c r="E47" s="18"/>
      <c r="F47" s="77" t="s">
        <v>46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[1909]</v>
      </c>
      <c r="U47" s="92"/>
      <c r="V47" s="18"/>
      <c r="W47" s="74" t="str">
        <f>T27</f>
        <v>hullWhiteModel 
[1909]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[4038]</v>
      </c>
      <c r="AI47" s="89">
        <f>[2]!obGet([2]!obCall("",AH47,"get", $AQ$10))</f>
        <v>1.4948124146222912E-3</v>
      </c>
      <c r="AJ47" s="52"/>
      <c r="AK47" s="89" t="e">
        <f>[2]!obCall("zcbondFairPrice"&amp;AE47, $AK$10, "getZeroCouponBond", [2]!obMake("", "double",AF47), [2]!obMake("", "double", $AF$115))</f>
        <v>#VALUE!</v>
      </c>
      <c r="AL47" s="89" t="e">
        <f>[2]!obGet([2]!obCall("", AK47, "get",$AQ$10))</f>
        <v>#VALUE!</v>
      </c>
      <c r="AM47" s="52"/>
      <c r="AN47" s="89" t="e">
        <f>[2]!obCall("couponBondPrice"&amp;AE47,  $AH$10,"getFairValue", [2]!obMake("","int",AE47) )</f>
        <v>#VALUE!</v>
      </c>
      <c r="AO47" s="89" t="e">
        <f>[2]!obGet([2]!obCall("",  AN47,"get", $AQ$10))</f>
        <v>#VALUE!</v>
      </c>
      <c r="AP47" s="52"/>
      <c r="AQ47" s="89" t="str">
        <f>[2]!obCall("intensityCorrelation"&amp;AE47, $T$54, "getIntensity", [2]!obMake("", "int", AE47))</f>
        <v>intensityCorrelation32 
[3250]</v>
      </c>
      <c r="AR47" s="89">
        <f>[2]!obGet([2]!obCall("", AQ47, "get",$AQ$10))</f>
        <v>7.3934393826437326E-3</v>
      </c>
      <c r="AS47" s="52"/>
      <c r="AT47" s="89" t="str">
        <f>[2]!obCall("expOfIntegratedIntensityCorrelation"&amp;AE47, $T$54, "getExpOfIntegratedIntensity", [2]!obMake("", "int", AE47))</f>
        <v>expOfIntegratedIntensityCorrelation32 
[3081]</v>
      </c>
      <c r="AU47" s="89">
        <f>[2]!obGet([2]!obCall("", AT47, "get",$AQ$10))</f>
        <v>1.0185417762968021</v>
      </c>
      <c r="AV47" s="18"/>
      <c r="AW47" s="89" t="str">
        <f>[2]!obCall("intensityLando"&amp;AE47, $W$53, "getIntensity", [2]!obMake("", "int", AE47))</f>
        <v>intensityLando32 
[2423]</v>
      </c>
      <c r="AX47" s="89">
        <f>[2]!obGet([2]!obCall("", AW47, "get",$AQ$10))</f>
        <v>0</v>
      </c>
      <c r="AY47" s="52"/>
      <c r="AZ47" s="89" t="str">
        <f>[2]!obCall("expOfIntegratedIntensityLando"&amp;AE47, $W$53, "getExpOfIntegratedIntensity", [2]!obMake("", "int", AE47))</f>
        <v>expOfIntegratedIntensityLando32 
[2383]</v>
      </c>
      <c r="BA47" s="89">
        <f>[2]!obGet([2]!obCall("", AZ47, "get",$AQ$10))</f>
        <v>1.0002124098776739</v>
      </c>
      <c r="BB47" s="26"/>
      <c r="BC47" s="10"/>
      <c r="BD47">
        <v>40</v>
      </c>
      <c r="BE47">
        <f t="shared" si="2"/>
        <v>39000</v>
      </c>
      <c r="BF47">
        <f t="shared" si="3"/>
        <v>39999</v>
      </c>
      <c r="BG47" t="e">
        <f>[2]!obCall("entries"&amp;BD47,  "java.util.Arrays", "copyOfRange",$BG$6,BJ47,BK47)</f>
        <v>#VALUE!</v>
      </c>
      <c r="BH47" t="e">
        <f>[2]!obCall("CVA"&amp;BD47,"main.net.finmath.antonsporrer.masterthesis.function.StatisticalFunctions","getArithmeticMean",BG47)</f>
        <v>#VALUE!</v>
      </c>
      <c r="BI47" t="e">
        <f>[2]!obGet(BH47)</f>
        <v>#VALUE!</v>
      </c>
      <c r="BJ47" t="str">
        <f>[2]!obMake("intStart"&amp;BD47,"int",BE47)</f>
        <v>intStart40 
[1863]</v>
      </c>
      <c r="BK47" t="str">
        <f>[2]!obMake("intEnd"&amp;BD47,"int",BF47)</f>
        <v>intEnd40 
[1806]</v>
      </c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e">
        <f>[2]!obCall("cvaValue1_1", C45, "getAverage")</f>
        <v>#VALUE!</v>
      </c>
      <c r="D48" s="103" t="e">
        <f>[2]!obGet(C48)</f>
        <v>#VALUE!</v>
      </c>
      <c r="E48" s="18"/>
      <c r="F48" s="83" t="s">
        <v>69</v>
      </c>
      <c r="G48" s="103" t="e">
        <f>[2]!obGet(F48)</f>
        <v>#VALUE!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cbConditionalFairValueProcess 
[1914]</v>
      </c>
      <c r="U48" s="93"/>
      <c r="V48" s="18"/>
      <c r="W48" s="74" t="str">
        <f>T33</f>
        <v>cbConditionalFairValueProcess 
[1914]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[3157]</v>
      </c>
      <c r="AI48" s="89">
        <f>[2]!obGet([2]!obCall("",AH48,"get", $AQ$10))</f>
        <v>-5.1577464984536633E-3</v>
      </c>
      <c r="AJ48" s="52"/>
      <c r="AK48" s="89" t="e">
        <f>[2]!obCall("zcbondFairPrice"&amp;AE48, $AK$10, "getZeroCouponBond", [2]!obMake("", "double",AF48), [2]!obMake("", "double", $AF$115))</f>
        <v>#VALUE!</v>
      </c>
      <c r="AL48" s="89" t="e">
        <f>[2]!obGet([2]!obCall("", AK48, "get",$AQ$10))</f>
        <v>#VALUE!</v>
      </c>
      <c r="AM48" s="52"/>
      <c r="AN48" s="89" t="e">
        <f>[2]!obCall("couponBondPrice"&amp;AE48,  $AH$10,"getFairValue", [2]!obMake("","int",AE48) )</f>
        <v>#VALUE!</v>
      </c>
      <c r="AO48" s="89" t="e">
        <f>[2]!obGet([2]!obCall("",  AN48,"get", $AQ$10))</f>
        <v>#VALUE!</v>
      </c>
      <c r="AP48" s="52"/>
      <c r="AQ48" s="89" t="str">
        <f>[2]!obCall("intensityCorrelation"&amp;AE48, $T$54, "getIntensity", [2]!obMake("", "int", AE48))</f>
        <v>intensityCorrelation33 
[3239]</v>
      </c>
      <c r="AR48" s="89">
        <f>[2]!obGet([2]!obCall("", AQ48, "get",$AQ$10))</f>
        <v>7.1275415392819032E-3</v>
      </c>
      <c r="AS48" s="52"/>
      <c r="AT48" s="89" t="str">
        <f>[2]!obCall("expOfIntegratedIntensityCorrelation"&amp;AE48, $T$54, "getExpOfIntegratedIntensity", [2]!obMake("", "int", AE48))</f>
        <v>expOfIntegratedIntensityCorrelation33 
[3088]</v>
      </c>
      <c r="AU48" s="89">
        <f>[2]!obGet([2]!obCall("", AT48, "get",$AQ$10))</f>
        <v>1.019281556107607</v>
      </c>
      <c r="AV48" s="18"/>
      <c r="AW48" s="89" t="str">
        <f>[2]!obCall("intensityLando"&amp;AE48, $W$53, "getIntensity", [2]!obMake("", "int", AE48))</f>
        <v>intensityLando33 
[2150]</v>
      </c>
      <c r="AX48" s="89">
        <f>[2]!obGet([2]!obCall("", AW48, "get",$AQ$10))</f>
        <v>0</v>
      </c>
      <c r="AY48" s="52"/>
      <c r="AZ48" s="89" t="str">
        <f>[2]!obCall("expOfIntegratedIntensityLando"&amp;AE48, $W$53, "getExpOfIntegratedIntensity", [2]!obMake("", "int", AE48))</f>
        <v>expOfIntegratedIntensityLando33 
[2483]</v>
      </c>
      <c r="BA48" s="89">
        <f>[2]!obGet([2]!obCall("", AZ48, "get",$AQ$10))</f>
        <v>1.0002124098776739</v>
      </c>
      <c r="BB48" s="26"/>
      <c r="BC48" s="10"/>
      <c r="BD48">
        <v>41</v>
      </c>
      <c r="BE48">
        <f t="shared" si="2"/>
        <v>40000</v>
      </c>
      <c r="BF48">
        <f t="shared" si="3"/>
        <v>40999</v>
      </c>
      <c r="BG48" t="e">
        <f>[2]!obCall("entries"&amp;BD48,  "java.util.Arrays", "copyOfRange",$BG$6,BJ48,BK48)</f>
        <v>#VALUE!</v>
      </c>
      <c r="BH48" t="e">
        <f>[2]!obCall("CVA"&amp;BD48,"main.net.finmath.antonsporrer.masterthesis.function.StatisticalFunctions","getArithmeticMean",BG48)</f>
        <v>#VALUE!</v>
      </c>
      <c r="BI48" t="e">
        <f>[2]!obGet(BH48)</f>
        <v>#VALUE!</v>
      </c>
      <c r="BJ48" t="str">
        <f>[2]!obMake("intStart"&amp;BD48,"int",BE48)</f>
        <v>intStart41 
[1775]</v>
      </c>
      <c r="BK48" t="str">
        <f>[2]!obMake("intEnd"&amp;BD48,"int",BF48)</f>
        <v>intEnd41 
[1790]</v>
      </c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[1895]</v>
      </c>
      <c r="M49" s="31" t="str">
        <f>[2]!obMake("volatilitesArrayHW", "double[]",M50:M150)</f>
        <v>volatilitesArrayHW 
[1897]</v>
      </c>
      <c r="N49" s="31" t="str">
        <f>[2]!obMake("forwardRatesArrayHW", "double[]",N50:N54)</f>
        <v>forwardRatesArrayHW 
[1898]</v>
      </c>
      <c r="O49" s="13"/>
      <c r="P49" s="18"/>
      <c r="Q49" s="19"/>
      <c r="S49" s="17"/>
      <c r="T49" s="73" t="str">
        <f>N41</f>
        <v>cirModel 
[2554]</v>
      </c>
      <c r="U49" s="93"/>
      <c r="V49" s="18"/>
      <c r="W49" s="74" t="str">
        <f>[2]!obMake("seed_LandosIntensitySimulation", "int", U51)</f>
        <v>seed_LandosIntensitySimulation 
[1894]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[3294]</v>
      </c>
      <c r="AI49" s="89">
        <f>[2]!obGet([2]!obCall("",AH49,"get", $AQ$10))</f>
        <v>-1.1455126399390721E-2</v>
      </c>
      <c r="AJ49" s="52"/>
      <c r="AK49" s="89" t="e">
        <f>[2]!obCall("zcbondFairPrice"&amp;AE49, $AK$10, "getZeroCouponBond", [2]!obMake("", "double",AF49), [2]!obMake("", "double", $AF$115))</f>
        <v>#VALUE!</v>
      </c>
      <c r="AL49" s="89" t="e">
        <f>[2]!obGet([2]!obCall("", AK49, "get",$AQ$10))</f>
        <v>#VALUE!</v>
      </c>
      <c r="AM49" s="52"/>
      <c r="AN49" s="89" t="e">
        <f>[2]!obCall("couponBondPrice"&amp;AE49,  $AH$10,"getFairValue", [2]!obMake("","int",AE49) )</f>
        <v>#VALUE!</v>
      </c>
      <c r="AO49" s="89" t="e">
        <f>[2]!obGet([2]!obCall("",  AN49,"get", $AQ$10))</f>
        <v>#VALUE!</v>
      </c>
      <c r="AP49" s="52"/>
      <c r="AQ49" s="89" t="str">
        <f>[2]!obCall("intensityCorrelation"&amp;AE49, $T$54, "getIntensity", [2]!obMake("", "int", AE49))</f>
        <v>intensityCorrelation34 
[3854]</v>
      </c>
      <c r="AR49" s="89">
        <f>[2]!obGet([2]!obCall("", AQ49, "get",$AQ$10))</f>
        <v>7.4967786400436257E-3</v>
      </c>
      <c r="AS49" s="52"/>
      <c r="AT49" s="89" t="str">
        <f>[2]!obCall("expOfIntegratedIntensityCorrelation"&amp;AE49, $T$54, "getExpOfIntegratedIntensity", [2]!obMake("", "int", AE49))</f>
        <v>expOfIntegratedIntensityCorrelation34 
[3788]</v>
      </c>
      <c r="AU49" s="89">
        <f>[2]!obGet([2]!obCall("", AT49, "get",$AQ$10))</f>
        <v>1.0200271436586328</v>
      </c>
      <c r="AV49" s="18"/>
      <c r="AW49" s="89" t="str">
        <f>[2]!obCall("intensityLando"&amp;AE49, $W$53, "getIntensity", [2]!obMake("", "int", AE49))</f>
        <v>intensityLando34 
[2112]</v>
      </c>
      <c r="AX49" s="89">
        <f>[2]!obGet([2]!obCall("", AW49, "get",$AQ$10))</f>
        <v>0</v>
      </c>
      <c r="AY49" s="52"/>
      <c r="AZ49" s="89" t="str">
        <f>[2]!obCall("expOfIntegratedIntensityLando"&amp;AE49, $W$53, "getExpOfIntegratedIntensity", [2]!obMake("", "int", AE49))</f>
        <v>expOfIntegratedIntensityLando34 
[2260]</v>
      </c>
      <c r="BA49" s="89">
        <f>[2]!obGet([2]!obCall("", AZ49, "get",$AQ$10))</f>
        <v>1.0002124098776739</v>
      </c>
      <c r="BB49" s="26"/>
      <c r="BC49" s="10"/>
      <c r="BD49">
        <v>42</v>
      </c>
      <c r="BE49">
        <f t="shared" si="2"/>
        <v>41000</v>
      </c>
      <c r="BF49">
        <f t="shared" si="3"/>
        <v>41999</v>
      </c>
      <c r="BG49" t="e">
        <f>[2]!obCall("entries"&amp;BD49,  "java.util.Arrays", "copyOfRange",$BG$6,BJ49,BK49)</f>
        <v>#VALUE!</v>
      </c>
      <c r="BH49" t="e">
        <f>[2]!obCall("CVA"&amp;BD49,"main.net.finmath.antonsporrer.masterthesis.function.StatisticalFunctions","getArithmeticMean",BG49)</f>
        <v>#VALUE!</v>
      </c>
      <c r="BI49" t="e">
        <f>[2]!obGet(BH49)</f>
        <v>#VALUE!</v>
      </c>
      <c r="BJ49" t="str">
        <f>[2]!obMake("intStart"&amp;BD49,"int",BE49)</f>
        <v>intStart42 
[1685]</v>
      </c>
      <c r="BK49" t="str">
        <f>[2]!obMake("intEnd"&amp;BD49,"int",BF49)</f>
        <v>intEnd42 
[1747]</v>
      </c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41</v>
      </c>
      <c r="D50" s="23"/>
      <c r="E50" s="18"/>
      <c r="F50" s="14" t="s">
        <v>48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str">
        <f>T16</f>
        <v>correlation 
[1910]</v>
      </c>
      <c r="U50" s="76"/>
      <c r="V50" s="18"/>
      <c r="W50" s="74" t="str">
        <f>W16</f>
        <v>intensityFunctionSwitchShiftFloor 
[1912]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[3865]</v>
      </c>
      <c r="AI50" s="89">
        <f>[2]!obGet([2]!obCall("",AH50,"get", $AQ$10))</f>
        <v>-2.6993222390565452E-2</v>
      </c>
      <c r="AJ50" s="52"/>
      <c r="AK50" s="89" t="e">
        <f>[2]!obCall("zcbondFairPrice"&amp;AE50, $AK$10, "getZeroCouponBond", [2]!obMake("", "double",AF50), [2]!obMake("", "double", $AF$115))</f>
        <v>#VALUE!</v>
      </c>
      <c r="AL50" s="89" t="e">
        <f>[2]!obGet([2]!obCall("", AK50, "get",$AQ$10))</f>
        <v>#VALUE!</v>
      </c>
      <c r="AM50" s="52"/>
      <c r="AN50" s="89" t="e">
        <f>[2]!obCall("couponBondPrice"&amp;AE50,  $AH$10,"getFairValue", [2]!obMake("","int",AE50) )</f>
        <v>#VALUE!</v>
      </c>
      <c r="AO50" s="89" t="e">
        <f>[2]!obGet([2]!obCall("",  AN50,"get", $AQ$10))</f>
        <v>#VALUE!</v>
      </c>
      <c r="AP50" s="52"/>
      <c r="AQ50" s="89" t="str">
        <f>[2]!obCall("intensityCorrelation"&amp;AE50, $T$54, "getIntensity", [2]!obMake("", "int", AE50))</f>
        <v>intensityCorrelation35 
[3811]</v>
      </c>
      <c r="AR50" s="89">
        <f>[2]!obGet([2]!obCall("", AQ50, "get",$AQ$10))</f>
        <v>7.8534750954378143E-3</v>
      </c>
      <c r="AS50" s="52"/>
      <c r="AT50" s="89" t="str">
        <f>[2]!obCall("expOfIntegratedIntensityCorrelation"&amp;AE50, $T$54, "getExpOfIntegratedIntensity", [2]!obMake("", "int", AE50))</f>
        <v>expOfIntegratedIntensityCorrelation35 
[3348]</v>
      </c>
      <c r="AU50" s="89">
        <f>[2]!obGet([2]!obCall("", AT50, "get",$AQ$10))</f>
        <v>1.0208103279457368</v>
      </c>
      <c r="AV50" s="18"/>
      <c r="AW50" s="89" t="str">
        <f>[2]!obCall("intensityLando"&amp;AE50, $W$53, "getIntensity", [2]!obMake("", "int", AE50))</f>
        <v>intensityLando35 
[2264]</v>
      </c>
      <c r="AX50" s="89">
        <f>[2]!obGet([2]!obCall("", AW50, "get",$AQ$10))</f>
        <v>0</v>
      </c>
      <c r="AY50" s="52"/>
      <c r="AZ50" s="89" t="str">
        <f>[2]!obCall("expOfIntegratedIntensityLando"&amp;AE50, $W$53, "getExpOfIntegratedIntensity", [2]!obMake("", "int", AE50))</f>
        <v>expOfIntegratedIntensityLando35 
[2114]</v>
      </c>
      <c r="BA50" s="89">
        <f>[2]!obGet([2]!obCall("", AZ50, "get",$AQ$10))</f>
        <v>1.0002124098776739</v>
      </c>
      <c r="BB50" s="26"/>
      <c r="BC50" s="10"/>
      <c r="BD50">
        <v>43</v>
      </c>
      <c r="BE50">
        <f t="shared" si="2"/>
        <v>42000</v>
      </c>
      <c r="BF50">
        <f t="shared" si="3"/>
        <v>42999</v>
      </c>
      <c r="BG50" t="e">
        <f>[2]!obCall("entries"&amp;BD50,  "java.util.Arrays", "copyOfRange",$BG$6,BJ50,BK50)</f>
        <v>#VALUE!</v>
      </c>
      <c r="BH50" t="e">
        <f>[2]!obCall("CVA"&amp;BD50,"main.net.finmath.antonsporrer.masterthesis.function.StatisticalFunctions","getArithmeticMean",BG50)</f>
        <v>#VALUE!</v>
      </c>
      <c r="BI50" t="e">
        <f>[2]!obGet(BH50)</f>
        <v>#VALUE!</v>
      </c>
      <c r="BJ50" t="str">
        <f>[2]!obMake("intStart"&amp;BD50,"int",BE50)</f>
        <v>intStart43 
[1782]</v>
      </c>
      <c r="BK50" t="str">
        <f>[2]!obMake("intEnd"&amp;BD50,"int",BF50)</f>
        <v>intEnd43 
[1713]</v>
      </c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[1888]</v>
      </c>
      <c r="U51" s="101">
        <v>186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[3946]</v>
      </c>
      <c r="AI51" s="89">
        <f>[2]!obGet([2]!obCall("",AH51,"get", $AQ$10))</f>
        <v>-3.1027573300970071E-2</v>
      </c>
      <c r="AJ51" s="52"/>
      <c r="AK51" s="89" t="e">
        <f>[2]!obCall("zcbondFairPrice"&amp;AE51, $AK$10, "getZeroCouponBond", [2]!obMake("", "double",AF51), [2]!obMake("", "double", $AF$115))</f>
        <v>#VALUE!</v>
      </c>
      <c r="AL51" s="89" t="e">
        <f>[2]!obGet([2]!obCall("", AK51, "get",$AQ$10))</f>
        <v>#VALUE!</v>
      </c>
      <c r="AM51" s="52"/>
      <c r="AN51" s="89" t="e">
        <f>[2]!obCall("couponBondPrice"&amp;AE51,  $AH$10,"getFairValue", [2]!obMake("","int",AE51) )</f>
        <v>#VALUE!</v>
      </c>
      <c r="AO51" s="89" t="e">
        <f>[2]!obGet([2]!obCall("",  AN51,"get", $AQ$10))</f>
        <v>#VALUE!</v>
      </c>
      <c r="AP51" s="52"/>
      <c r="AQ51" s="89" t="str">
        <f>[2]!obCall("intensityCorrelation"&amp;AE51, $T$54, "getIntensity", [2]!obMake("", "int", AE51))</f>
        <v>intensityCorrelation36 
[3466]</v>
      </c>
      <c r="AR51" s="89">
        <f>[2]!obGet([2]!obCall("", AQ51, "get",$AQ$10))</f>
        <v>8.1080791609811215E-3</v>
      </c>
      <c r="AS51" s="52"/>
      <c r="AT51" s="89" t="str">
        <f>[2]!obCall("expOfIntegratedIntensityCorrelation"&amp;AE51, $T$54, "getExpOfIntegratedIntensity", [2]!obMake("", "int", AE51))</f>
        <v>expOfIntegratedIntensityCorrelation36 
[3648]</v>
      </c>
      <c r="AU51" s="89">
        <f>[2]!obGet([2]!obCall("", AT51, "get",$AQ$10))</f>
        <v>1.0216253390953463</v>
      </c>
      <c r="AV51" s="18"/>
      <c r="AW51" s="89" t="str">
        <f>[2]!obCall("intensityLando"&amp;AE51, $W$53, "getIntensity", [2]!obMake("", "int", AE51))</f>
        <v>intensityLando36 
[2088]</v>
      </c>
      <c r="AX51" s="89">
        <f>[2]!obGet([2]!obCall("", AW51, "get",$AQ$10))</f>
        <v>0</v>
      </c>
      <c r="AY51" s="52"/>
      <c r="AZ51" s="89" t="str">
        <f>[2]!obCall("expOfIntegratedIntensityLando"&amp;AE51, $W$53, "getExpOfIntegratedIntensity", [2]!obMake("", "int", AE51))</f>
        <v>expOfIntegratedIntensityLando36 
[2395]</v>
      </c>
      <c r="BA51" s="89">
        <f>[2]!obGet([2]!obCall("", AZ51, "get",$AQ$10))</f>
        <v>1.0002124098776739</v>
      </c>
      <c r="BB51" s="26"/>
      <c r="BC51" s="10"/>
      <c r="BD51">
        <v>44</v>
      </c>
      <c r="BE51">
        <f t="shared" si="2"/>
        <v>43000</v>
      </c>
      <c r="BF51">
        <f t="shared" si="3"/>
        <v>43999</v>
      </c>
      <c r="BG51" t="e">
        <f>[2]!obCall("entries"&amp;BD51,  "java.util.Arrays", "copyOfRange",$BG$6,BJ51,BK51)</f>
        <v>#VALUE!</v>
      </c>
      <c r="BH51" t="e">
        <f>[2]!obCall("CVA"&amp;BD51,"main.net.finmath.antonsporrer.masterthesis.function.StatisticalFunctions","getArithmeticMean",BG51)</f>
        <v>#VALUE!</v>
      </c>
      <c r="BI51" t="e">
        <f>[2]!obGet(BH51)</f>
        <v>#VALUE!</v>
      </c>
      <c r="BJ51" t="str">
        <f>[2]!obMake("intStart"&amp;BD51,"int",BE51)</f>
        <v>intStart44 
[1835]</v>
      </c>
      <c r="BK51" t="str">
        <f>[2]!obMake("intEnd"&amp;BD51,"int",BF51)</f>
        <v>intEnd44 
[1709]</v>
      </c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45</v>
      </c>
      <c r="D52" s="78"/>
      <c r="E52" s="18"/>
      <c r="F52" s="77" t="s">
        <v>45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[3151]</v>
      </c>
      <c r="AI52" s="89">
        <f>[2]!obGet([2]!obCall("",AH52,"get", $AQ$10))</f>
        <v>-3.1336386017891883E-2</v>
      </c>
      <c r="AJ52" s="52"/>
      <c r="AK52" s="89" t="str">
        <f>[2]!obCall("zcbondFairPrice"&amp;AE52, $AK$10, "getZeroCouponBond", [2]!obMake("", "double",AF52), [2]!obMake("", "double", $AF$115))</f>
        <v>zcbondFairPrice37 
[4343]</v>
      </c>
      <c r="AL52" s="89">
        <f>[2]!obGet([2]!obCall("", AK52, "get",$AQ$10))</f>
        <v>0.98288259399747824</v>
      </c>
      <c r="AM52" s="52"/>
      <c r="AN52" s="89" t="e">
        <f>[2]!obCall("couponBondPrice"&amp;AE52,  $AH$10,"getFairValue", [2]!obMake("","int",AE52) )</f>
        <v>#VALUE!</v>
      </c>
      <c r="AO52" s="89" t="e">
        <f>[2]!obGet([2]!obCall("",  AN52,"get", $AQ$10))</f>
        <v>#VALUE!</v>
      </c>
      <c r="AP52" s="52"/>
      <c r="AQ52" s="89" t="str">
        <f>[2]!obCall("intensityCorrelation"&amp;AE52, $T$54, "getIntensity", [2]!obMake("", "int", AE52))</f>
        <v>intensityCorrelation37 
[3689]</v>
      </c>
      <c r="AR52" s="89">
        <f>[2]!obGet([2]!obCall("", AQ52, "get",$AQ$10))</f>
        <v>8.5350979868382675E-3</v>
      </c>
      <c r="AS52" s="52"/>
      <c r="AT52" s="89" t="str">
        <f>[2]!obCall("expOfIntegratedIntensityCorrelation"&amp;AE52, $T$54, "getExpOfIntegratedIntensity", [2]!obMake("", "int", AE52))</f>
        <v>expOfIntegratedIntensityCorrelation37 
[3371]</v>
      </c>
      <c r="AU52" s="89">
        <f>[2]!obGet([2]!obCall("", AT52, "get",$AQ$10))</f>
        <v>1.0224758475001801</v>
      </c>
      <c r="AV52" s="18"/>
      <c r="AW52" s="89" t="str">
        <f>[2]!obCall("intensityLando"&amp;AE52, $W$53, "getIntensity", [2]!obMake("", "int", AE52))</f>
        <v>intensityLando37 
[2292]</v>
      </c>
      <c r="AX52" s="89">
        <f>[2]!obGet([2]!obCall("", AW52, "get",$AQ$10))</f>
        <v>0</v>
      </c>
      <c r="AY52" s="52"/>
      <c r="AZ52" s="89" t="str">
        <f>[2]!obCall("expOfIntegratedIntensityLando"&amp;AE52, $W$53, "getExpOfIntegratedIntensity", [2]!obMake("", "int", AE52))</f>
        <v>expOfIntegratedIntensityLando37 
[2234]</v>
      </c>
      <c r="BA52" s="89">
        <f>[2]!obGet([2]!obCall("", AZ52, "get",$AQ$10))</f>
        <v>1.0002124098776739</v>
      </c>
      <c r="BB52" s="26"/>
      <c r="BC52" s="10"/>
      <c r="BD52">
        <v>45</v>
      </c>
      <c r="BE52">
        <f t="shared" si="2"/>
        <v>44000</v>
      </c>
      <c r="BF52">
        <f t="shared" si="3"/>
        <v>44999</v>
      </c>
      <c r="BG52" t="e">
        <f>[2]!obCall("entries"&amp;BD52,  "java.util.Arrays", "copyOfRange",$BG$6,BJ52,BK52)</f>
        <v>#VALUE!</v>
      </c>
      <c r="BH52" t="e">
        <f>[2]!obCall("CVA"&amp;BD52,"main.net.finmath.antonsporrer.masterthesis.function.StatisticalFunctions","getArithmeticMean",BG52)</f>
        <v>#VALUE!</v>
      </c>
      <c r="BI52" t="e">
        <f>[2]!obGet(BH52)</f>
        <v>#VALUE!</v>
      </c>
      <c r="BJ52" t="str">
        <f>[2]!obMake("intStart"&amp;BD52,"int",BE52)</f>
        <v>intStart45 
[1844]</v>
      </c>
      <c r="BK52" t="str">
        <f>[2]!obMake("intEnd"&amp;BD52,"int",BF52)</f>
        <v>intEnd45 
[1725]</v>
      </c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">
        <v>68</v>
      </c>
      <c r="D53" s="80" t="s">
        <v>22</v>
      </c>
      <c r="E53" s="18"/>
      <c r="F53" s="82" t="str">
        <f>[2]!obMake("penaltyFactorCBLandosIntensity", "double", G53)</f>
        <v>penaltyFactorCBLandosIntensity 
[1891]</v>
      </c>
      <c r="G53" s="102">
        <v>10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[2084]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[3886]</v>
      </c>
      <c r="AI53" s="89">
        <f>[2]!obGet([2]!obCall("",AH53,"get", $AQ$10))</f>
        <v>-1.3729070674864643E-2</v>
      </c>
      <c r="AJ53" s="52"/>
      <c r="AK53" s="89" t="e">
        <f>[2]!obCall("zcbondFairPrice"&amp;AE53, $AK$10, "getZeroCouponBond", [2]!obMake("", "double",AF53), [2]!obMake("", "double", $AF$115))</f>
        <v>#VALUE!</v>
      </c>
      <c r="AL53" s="89" t="e">
        <f>[2]!obGet([2]!obCall("", AK53, "get",$AQ$10))</f>
        <v>#VALUE!</v>
      </c>
      <c r="AM53" s="52"/>
      <c r="AN53" s="89" t="e">
        <f>[2]!obCall("couponBondPrice"&amp;AE53,  $AH$10,"getFairValue", [2]!obMake("","int",AE53) )</f>
        <v>#VALUE!</v>
      </c>
      <c r="AO53" s="89" t="e">
        <f>[2]!obGet([2]!obCall("",  AN53,"get", $AQ$10))</f>
        <v>#VALUE!</v>
      </c>
      <c r="AP53" s="52"/>
      <c r="AQ53" s="89" t="str">
        <f>[2]!obCall("intensityCorrelation"&amp;AE53, $T$54, "getIntensity", [2]!obMake("", "int", AE53))</f>
        <v>intensityCorrelation38 
[3513]</v>
      </c>
      <c r="AR53" s="89">
        <f>[2]!obGet([2]!obCall("", AQ53, "get",$AQ$10))</f>
        <v>8.374168015311708E-3</v>
      </c>
      <c r="AS53" s="52"/>
      <c r="AT53" s="89" t="str">
        <f>[2]!obCall("expOfIntegratedIntensityCorrelation"&amp;AE53, $T$54, "getExpOfIntegratedIntensity", [2]!obMake("", "int", AE53))</f>
        <v>expOfIntegratedIntensityCorrelation38 
[3640]</v>
      </c>
      <c r="AU53" s="89">
        <f>[2]!obGet([2]!obCall("", AT53, "get",$AQ$10))</f>
        <v>1.0233406788445532</v>
      </c>
      <c r="AV53" s="18"/>
      <c r="AW53" s="89" t="str">
        <f>[2]!obCall("intensityLando"&amp;AE53, $W$53, "getIntensity", [2]!obMake("", "int", AE53))</f>
        <v>intensityLando38 
[2232]</v>
      </c>
      <c r="AX53" s="89">
        <f>[2]!obGet([2]!obCall("", AW53, "get",$AQ$10))</f>
        <v>0</v>
      </c>
      <c r="AY53" s="52"/>
      <c r="AZ53" s="89" t="str">
        <f>[2]!obCall("expOfIntegratedIntensityLando"&amp;AE53, $W$53, "getExpOfIntegratedIntensity", [2]!obMake("", "int", AE53))</f>
        <v>expOfIntegratedIntensityLando38 
[2092]</v>
      </c>
      <c r="BA53" s="89">
        <f>[2]!obGet([2]!obCall("", AZ53, "get",$AQ$10))</f>
        <v>1.0002124098776739</v>
      </c>
      <c r="BB53" s="26"/>
      <c r="BC53" s="10"/>
      <c r="BD53">
        <v>46</v>
      </c>
      <c r="BE53">
        <f t="shared" si="2"/>
        <v>45000</v>
      </c>
      <c r="BF53">
        <f t="shared" si="3"/>
        <v>45999</v>
      </c>
      <c r="BG53" t="e">
        <f>[2]!obCall("entries"&amp;BD53,  "java.util.Arrays", "copyOfRange",$BG$6,BJ53,BK53)</f>
        <v>#VALUE!</v>
      </c>
      <c r="BH53" t="e">
        <f>[2]!obCall("CVA"&amp;BD53,"main.net.finmath.antonsporrer.masterthesis.function.StatisticalFunctions","getArithmeticMean",BG53)</f>
        <v>#VALUE!</v>
      </c>
      <c r="BI53" t="e">
        <f>[2]!obGet(BH53)</f>
        <v>#VALUE!</v>
      </c>
      <c r="BJ53" t="str">
        <f>[2]!obMake("intStart"&amp;BD53,"int",BE53)</f>
        <v>intStart46 
[1759]</v>
      </c>
      <c r="BK53" t="str">
        <f>[2]!obMake("intEnd"&amp;BD53,"int",BF53)</f>
        <v>intEnd46 
[1788]</v>
      </c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[3065]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[3303]</v>
      </c>
      <c r="AI54" s="89">
        <f>[2]!obGet([2]!obCall("",AH54,"get", $AQ$10))</f>
        <v>-1.286636120746051E-2</v>
      </c>
      <c r="AJ54" s="52"/>
      <c r="AK54" s="89" t="str">
        <f>[2]!obCall("zcbondFairPrice"&amp;AE54, $AK$10, "getZeroCouponBond", [2]!obMake("", "double",AF54), [2]!obMake("", "double", $AF$115))</f>
        <v>zcbondFairPrice39 
[4069]</v>
      </c>
      <c r="AL54" s="89">
        <f>[2]!obGet([2]!obCall("", AK54, "get",$AQ$10))</f>
        <v>0.88917400052451356</v>
      </c>
      <c r="AM54" s="52"/>
      <c r="AN54" s="89" t="e">
        <f>[2]!obCall("couponBondPrice"&amp;AE54,  $AH$10,"getFairValue", [2]!obMake("","int",AE54) )</f>
        <v>#VALUE!</v>
      </c>
      <c r="AO54" s="89" t="e">
        <f>[2]!obGet([2]!obCall("",  AN54,"get", $AQ$10))</f>
        <v>#VALUE!</v>
      </c>
      <c r="AP54" s="52"/>
      <c r="AQ54" s="89" t="str">
        <f>[2]!obCall("intensityCorrelation"&amp;AE54, $T$54, "getIntensity", [2]!obMake("", "int", AE54))</f>
        <v>intensityCorrelation39 
[3691]</v>
      </c>
      <c r="AR54" s="89">
        <f>[2]!obGet([2]!obCall("", AQ54, "get",$AQ$10))</f>
        <v>8.5283853431732948E-3</v>
      </c>
      <c r="AS54" s="52"/>
      <c r="AT54" s="89" t="str">
        <f>[2]!obCall("expOfIntegratedIntensityCorrelation"&amp;AE54, $T$54, "getExpOfIntegratedIntensity", [2]!obMake("", "int", AE54))</f>
        <v>expOfIntegratedIntensityCorrelation39 
[3363]</v>
      </c>
      <c r="AU54" s="89">
        <f>[2]!obGet([2]!obCall("", AT54, "get",$AQ$10))</f>
        <v>1.024205897924751</v>
      </c>
      <c r="AV54" s="18"/>
      <c r="AW54" s="89" t="str">
        <f>[2]!obCall("intensityLando"&amp;AE54, $W$53, "getIntensity", [2]!obMake("", "int", AE54))</f>
        <v>intensityLando39 
[2318]</v>
      </c>
      <c r="AX54" s="89">
        <f>[2]!obGet([2]!obCall("", AW54, "get",$AQ$10))</f>
        <v>0</v>
      </c>
      <c r="AY54" s="52"/>
      <c r="AZ54" s="89" t="str">
        <f>[2]!obCall("expOfIntegratedIntensityLando"&amp;AE54, $W$53, "getExpOfIntegratedIntensity", [2]!obMake("", "int", AE54))</f>
        <v>expOfIntegratedIntensityLando39 
[2246]</v>
      </c>
      <c r="BA54" s="89">
        <f>[2]!obGet([2]!obCall("", AZ54, "get",$AQ$10))</f>
        <v>1.0002124098776739</v>
      </c>
      <c r="BB54" s="26"/>
      <c r="BC54" s="10"/>
      <c r="BD54">
        <v>47</v>
      </c>
      <c r="BE54">
        <f t="shared" si="2"/>
        <v>46000</v>
      </c>
      <c r="BF54">
        <f t="shared" si="3"/>
        <v>46999</v>
      </c>
      <c r="BG54" t="e">
        <f>[2]!obCall("entries"&amp;BD54,  "java.util.Arrays", "copyOfRange",$BG$6,BJ54,BK54)</f>
        <v>#VALUE!</v>
      </c>
      <c r="BH54" t="e">
        <f>[2]!obCall("CVA"&amp;BD54,"main.net.finmath.antonsporrer.masterthesis.function.StatisticalFunctions","getArithmeticMean",BG54)</f>
        <v>#VALUE!</v>
      </c>
      <c r="BI54" t="e">
        <f>[2]!obGet(BH54)</f>
        <v>#VALUE!</v>
      </c>
      <c r="BJ54" t="str">
        <f>[2]!obMake("intStart"&amp;BD54,"int",BE54)</f>
        <v>intStart47 
[1813]</v>
      </c>
      <c r="BK54" t="str">
        <f>[2]!obMake("intEnd"&amp;BD54,"int",BF54)</f>
        <v>intEnd47 
[1718]</v>
      </c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50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[3160]</v>
      </c>
      <c r="AI55" s="89">
        <f>[2]!obGet([2]!obCall("",AH55,"get", $AQ$10))</f>
        <v>-1.7419746163894884E-2</v>
      </c>
      <c r="AJ55" s="52"/>
      <c r="AK55" s="89" t="e">
        <f>[2]!obCall("zcbondFairPrice"&amp;AE55, $AK$10, "getZeroCouponBond", [2]!obMake("", "double",AF55), [2]!obMake("", "double", $AF$115))</f>
        <v>#VALUE!</v>
      </c>
      <c r="AL55" s="89" t="e">
        <f>[2]!obGet([2]!obCall("", AK55, "get",$AQ$10))</f>
        <v>#VALUE!</v>
      </c>
      <c r="AM55" s="52"/>
      <c r="AN55" s="89" t="e">
        <f>[2]!obCall("couponBondPrice"&amp;AE55,  $AH$10,"getFairValue", [2]!obMake("","int",AE55) )</f>
        <v>#VALUE!</v>
      </c>
      <c r="AO55" s="89" t="e">
        <f>[2]!obGet([2]!obCall("",  AN55,"get", $AQ$10))</f>
        <v>#VALUE!</v>
      </c>
      <c r="AP55" s="52"/>
      <c r="AQ55" s="89" t="str">
        <f>[2]!obCall("intensityCorrelation"&amp;AE55, $T$54, "getIntensity", [2]!obMake("", "int", AE55))</f>
        <v>intensityCorrelation40 
[3609]</v>
      </c>
      <c r="AR55" s="89">
        <f>[2]!obGet([2]!obCall("", AQ55, "get",$AQ$10))</f>
        <v>8.4535983411434673E-3</v>
      </c>
      <c r="AS55" s="52"/>
      <c r="AT55" s="89" t="str">
        <f>[2]!obCall("expOfIntegratedIntensityCorrelation"&amp;AE55, $T$54, "getExpOfIntegratedIntensity", [2]!obMake("", "int", AE55))</f>
        <v>expOfIntegratedIntensityCorrelation40 
[3681]</v>
      </c>
      <c r="AU55" s="89">
        <f>[2]!obGet([2]!obCall("", AT55, "get",$AQ$10))</f>
        <v>1.0250759196322374</v>
      </c>
      <c r="AV55" s="18"/>
      <c r="AW55" s="89" t="str">
        <f>[2]!obCall("intensityLando"&amp;AE55, $W$53, "getIntensity", [2]!obMake("", "int", AE55))</f>
        <v>intensityLando40 
[2160]</v>
      </c>
      <c r="AX55" s="89">
        <f>[2]!obGet([2]!obCall("", AW55, "get",$AQ$10))</f>
        <v>0</v>
      </c>
      <c r="AY55" s="52"/>
      <c r="AZ55" s="89" t="str">
        <f>[2]!obCall("expOfIntegratedIntensityLando"&amp;AE55, $W$53, "getExpOfIntegratedIntensity", [2]!obMake("", "int", AE55))</f>
        <v>expOfIntegratedIntensityLando40 
[2489]</v>
      </c>
      <c r="BA55" s="89">
        <f>[2]!obGet([2]!obCall("", AZ55, "get",$AQ$10))</f>
        <v>1.0002124098776739</v>
      </c>
      <c r="BB55" s="26"/>
      <c r="BC55" s="10"/>
      <c r="BD55">
        <v>48</v>
      </c>
      <c r="BE55">
        <f t="shared" si="2"/>
        <v>47000</v>
      </c>
      <c r="BF55">
        <f t="shared" si="3"/>
        <v>47999</v>
      </c>
      <c r="BG55" t="e">
        <f>[2]!obCall("entries"&amp;BD55,  "java.util.Arrays", "copyOfRange",$BG$6,BJ55,BK55)</f>
        <v>#VALUE!</v>
      </c>
      <c r="BH55" t="e">
        <f>[2]!obCall("CVA"&amp;BD55,"main.net.finmath.antonsporrer.masterthesis.function.StatisticalFunctions","getArithmeticMean",BG55)</f>
        <v>#VALUE!</v>
      </c>
      <c r="BI55" t="e">
        <f>[2]!obGet(BH55)</f>
        <v>#VALUE!</v>
      </c>
      <c r="BJ55" t="str">
        <f>[2]!obMake("intStart"&amp;BD55,"int",BE55)</f>
        <v>intStart48 
[1710]</v>
      </c>
      <c r="BK55" t="str">
        <f>[2]!obMake("intEnd"&amp;BD55,"int",BF55)</f>
        <v>intEnd48 
[1830]</v>
      </c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e">
        <f>[2]!obCall("cvaRandomVariable2_1", C37, "getCVA", W53, C53  )</f>
        <v>#VALUE!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[3307]</v>
      </c>
      <c r="AI56" s="89">
        <f>[2]!obGet([2]!obCall("",AH56,"get", $AQ$10))</f>
        <v>-1.7432334335025387E-2</v>
      </c>
      <c r="AJ56" s="52"/>
      <c r="AK56" s="89" t="e">
        <f>[2]!obCall("zcbondFairPrice"&amp;AE56, $AK$10, "getZeroCouponBond", [2]!obMake("", "double",AF56), [2]!obMake("", "double", $AF$115))</f>
        <v>#VALUE!</v>
      </c>
      <c r="AL56" s="89" t="e">
        <f>[2]!obGet([2]!obCall("", AK56, "get",$AQ$10))</f>
        <v>#VALUE!</v>
      </c>
      <c r="AM56" s="52"/>
      <c r="AN56" s="89" t="e">
        <f>[2]!obCall("couponBondPrice"&amp;AE56,  $AH$10,"getFairValue", [2]!obMake("","int",AE56) )</f>
        <v>#VALUE!</v>
      </c>
      <c r="AO56" s="89" t="e">
        <f>[2]!obGet([2]!obCall("",  AN56,"get", $AQ$10))</f>
        <v>#VALUE!</v>
      </c>
      <c r="AP56" s="52"/>
      <c r="AQ56" s="89" t="str">
        <f>[2]!obCall("intensityCorrelation"&amp;AE56, $T$54, "getIntensity", [2]!obMake("", "int", AE56))</f>
        <v>intensityCorrelation41 
[3471]</v>
      </c>
      <c r="AR56" s="89">
        <f>[2]!obGet([2]!obCall("", AQ56, "get",$AQ$10))</f>
        <v>9.099412124233229E-3</v>
      </c>
      <c r="AS56" s="52"/>
      <c r="AT56" s="89" t="str">
        <f>[2]!obCall("expOfIntegratedIntensityCorrelation"&amp;AE56, $T$54, "getExpOfIntegratedIntensity", [2]!obMake("", "int", AE56))</f>
        <v>expOfIntegratedIntensityCorrelation41 
[3707]</v>
      </c>
      <c r="AU56" s="89">
        <f>[2]!obGet([2]!obCall("", AT56, "get",$AQ$10))</f>
        <v>1.0259759729578555</v>
      </c>
      <c r="AV56" s="18"/>
      <c r="AW56" s="89" t="str">
        <f>[2]!obCall("intensityLando"&amp;AE56, $W$53, "getIntensity", [2]!obMake("", "int", AE56))</f>
        <v>intensityLando41 
[2455]</v>
      </c>
      <c r="AX56" s="89">
        <f>[2]!obGet([2]!obCall("", AW56, "get",$AQ$10))</f>
        <v>0</v>
      </c>
      <c r="AY56" s="52"/>
      <c r="AZ56" s="89" t="str">
        <f>[2]!obCall("expOfIntegratedIntensityLando"&amp;AE56, $W$53, "getExpOfIntegratedIntensity", [2]!obMake("", "int", AE56))</f>
        <v>expOfIntegratedIntensityLando41 
[2338]</v>
      </c>
      <c r="BA56" s="89">
        <f>[2]!obGet([2]!obCall("", AZ56, "get",$AQ$10))</f>
        <v>1.0002124098776739</v>
      </c>
      <c r="BB56" s="26"/>
      <c r="BC56" s="10"/>
      <c r="BD56">
        <v>49</v>
      </c>
      <c r="BE56">
        <f t="shared" si="2"/>
        <v>48000</v>
      </c>
      <c r="BF56">
        <f t="shared" si="3"/>
        <v>48999</v>
      </c>
      <c r="BG56" t="e">
        <f>[2]!obCall("entries"&amp;BD56,  "java.util.Arrays", "copyOfRange",$BG$6,BJ56,BK56)</f>
        <v>#VALUE!</v>
      </c>
      <c r="BH56" t="e">
        <f>[2]!obCall("CVA"&amp;BD56,"main.net.finmath.antonsporrer.masterthesis.function.StatisticalFunctions","getArithmeticMean",BG56)</f>
        <v>#VALUE!</v>
      </c>
      <c r="BI56" t="e">
        <f>[2]!obGet(BH56)</f>
        <v>#VALUE!</v>
      </c>
      <c r="BJ56" t="str">
        <f>[2]!obMake("intStart"&amp;BD56,"int",BE56)</f>
        <v>intStart49 
[1820]</v>
      </c>
      <c r="BK56" t="str">
        <f>[2]!obMake("intEnd"&amp;BD56,"int",BF56)</f>
        <v>intEnd49 
[1699]</v>
      </c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[3899]</v>
      </c>
      <c r="AI57" s="89">
        <f>[2]!obGet([2]!obCall("",AH57,"get", $AQ$10))</f>
        <v>-1.2076976297927897E-2</v>
      </c>
      <c r="AJ57" s="52"/>
      <c r="AK57" s="89" t="e">
        <f>[2]!obCall("zcbondFairPrice"&amp;AE57, $AK$10, "getZeroCouponBond", [2]!obMake("", "double",AF57), [2]!obMake("", "double", $AF$115))</f>
        <v>#VALUE!</v>
      </c>
      <c r="AL57" s="89" t="e">
        <f>[2]!obGet([2]!obCall("", AK57, "get",$AQ$10))</f>
        <v>#VALUE!</v>
      </c>
      <c r="AM57" s="52"/>
      <c r="AN57" s="89" t="e">
        <f>[2]!obCall("couponBondPrice"&amp;AE57,  $AH$10,"getFairValue", [2]!obMake("","int",AE57) )</f>
        <v>#VALUE!</v>
      </c>
      <c r="AO57" s="89" t="e">
        <f>[2]!obGet([2]!obCall("",  AN57,"get", $AQ$10))</f>
        <v>#VALUE!</v>
      </c>
      <c r="AP57" s="52"/>
      <c r="AQ57" s="89" t="str">
        <f>[2]!obCall("intensityCorrelation"&amp;AE57, $T$54, "getIntensity", [2]!obMake("", "int", AE57))</f>
        <v>intensityCorrelation42 
[3679]</v>
      </c>
      <c r="AR57" s="89">
        <f>[2]!obGet([2]!obCall("", AQ57, "get",$AQ$10))</f>
        <v>8.8914877009578994E-3</v>
      </c>
      <c r="AS57" s="52"/>
      <c r="AT57" s="89" t="str">
        <f>[2]!obCall("expOfIntegratedIntensityCorrelation"&amp;AE57, $T$54, "getExpOfIntegratedIntensity", [2]!obMake("", "int", AE57))</f>
        <v>expOfIntegratedIntensityCorrelation42 
[3700]</v>
      </c>
      <c r="AU57" s="89">
        <f>[2]!obGet([2]!obCall("", AT57, "get",$AQ$10))</f>
        <v>1.0268992997302075</v>
      </c>
      <c r="AV57" s="18"/>
      <c r="AW57" s="89" t="str">
        <f>[2]!obCall("intensityLando"&amp;AE57, $W$53, "getIntensity", [2]!obMake("", "int", AE57))</f>
        <v>intensityLando42 
[2108]</v>
      </c>
      <c r="AX57" s="89">
        <f>[2]!obGet([2]!obCall("", AW57, "get",$AQ$10))</f>
        <v>0</v>
      </c>
      <c r="AY57" s="52"/>
      <c r="AZ57" s="89" t="str">
        <f>[2]!obCall("expOfIntegratedIntensityLando"&amp;AE57, $W$53, "getExpOfIntegratedIntensity", [2]!obMake("", "int", AE57))</f>
        <v>expOfIntegratedIntensityLando42 
[2316]</v>
      </c>
      <c r="BA57" s="89">
        <f>[2]!obGet([2]!obCall("", AZ57, "get",$AQ$10))</f>
        <v>1.0002124098776739</v>
      </c>
      <c r="BB57" s="26"/>
      <c r="BC57" s="10"/>
      <c r="BD57">
        <v>50</v>
      </c>
      <c r="BE57">
        <f t="shared" si="2"/>
        <v>49000</v>
      </c>
      <c r="BF57">
        <f t="shared" si="3"/>
        <v>49999</v>
      </c>
      <c r="BG57" t="e">
        <f>[2]!obCall("entries"&amp;BD57,  "java.util.Arrays", "copyOfRange",$BG$6,BJ57,BK57)</f>
        <v>#VALUE!</v>
      </c>
      <c r="BH57" t="e">
        <f>[2]!obCall("CVA"&amp;BD57,"main.net.finmath.antonsporrer.masterthesis.function.StatisticalFunctions","getArithmeticMean",BG57)</f>
        <v>#VALUE!</v>
      </c>
      <c r="BI57" t="e">
        <f>[2]!obGet(BH57)</f>
        <v>#VALUE!</v>
      </c>
      <c r="BJ57" t="str">
        <f>[2]!obMake("intStart"&amp;BD57,"int",BE57)</f>
        <v>intStart50 
[1765]</v>
      </c>
      <c r="BK57" t="str">
        <f>[2]!obMake("intEnd"&amp;BD57,"int",BF57)</f>
        <v>intEnd50 
[1851]</v>
      </c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39</v>
      </c>
      <c r="D58" s="78"/>
      <c r="E58" s="18"/>
      <c r="F58" s="77" t="s">
        <v>46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[4029]</v>
      </c>
      <c r="AI58" s="89">
        <f>[2]!obGet([2]!obCall("",AH58,"get", $AQ$10))</f>
        <v>-1.2912799227930758E-2</v>
      </c>
      <c r="AJ58" s="52"/>
      <c r="AK58" s="89" t="e">
        <f>[2]!obCall("zcbondFairPrice"&amp;AE58, $AK$10, "getZeroCouponBond", [2]!obMake("", "double",AF58), [2]!obMake("", "double", $AF$115))</f>
        <v>#VALUE!</v>
      </c>
      <c r="AL58" s="89" t="e">
        <f>[2]!obGet([2]!obCall("", AK58, "get",$AQ$10))</f>
        <v>#VALUE!</v>
      </c>
      <c r="AM58" s="52"/>
      <c r="AN58" s="89" t="e">
        <f>[2]!obCall("couponBondPrice"&amp;AE58,  $AH$10,"getFairValue", [2]!obMake("","int",AE58) )</f>
        <v>#VALUE!</v>
      </c>
      <c r="AO58" s="89" t="e">
        <f>[2]!obGet([2]!obCall("",  AN58,"get", $AQ$10))</f>
        <v>#VALUE!</v>
      </c>
      <c r="AP58" s="52"/>
      <c r="AQ58" s="89" t="str">
        <f>[2]!obCall("intensityCorrelation"&amp;AE58, $T$54, "getIntensity", [2]!obMake("", "int", AE58))</f>
        <v>intensityCorrelation43 
[3794]</v>
      </c>
      <c r="AR58" s="89">
        <f>[2]!obGet([2]!obCall("", AQ58, "get",$AQ$10))</f>
        <v>9.182202112993915E-3</v>
      </c>
      <c r="AS58" s="52"/>
      <c r="AT58" s="89" t="str">
        <f>[2]!obCall("expOfIntegratedIntensityCorrelation"&amp;AE58, $T$54, "getExpOfIntegratedIntensity", [2]!obMake("", "int", AE58))</f>
        <v>expOfIntegratedIntensityCorrelation43 
[3839]</v>
      </c>
      <c r="AU58" s="89">
        <f>[2]!obGet([2]!obCall("", AT58, "get",$AQ$10))</f>
        <v>1.027827712133645</v>
      </c>
      <c r="AV58" s="18"/>
      <c r="AW58" s="89" t="str">
        <f>[2]!obCall("intensityLando"&amp;AE58, $W$53, "getIntensity", [2]!obMake("", "int", AE58))</f>
        <v>intensityLando43 
[2154]</v>
      </c>
      <c r="AX58" s="89">
        <f>[2]!obGet([2]!obCall("", AW58, "get",$AQ$10))</f>
        <v>0</v>
      </c>
      <c r="AY58" s="52"/>
      <c r="AZ58" s="89" t="str">
        <f>[2]!obCall("expOfIntegratedIntensityLando"&amp;AE58, $W$53, "getExpOfIntegratedIntensity", [2]!obMake("", "int", AE58))</f>
        <v>expOfIntegratedIntensityLando43 
[2435]</v>
      </c>
      <c r="BA58" s="89">
        <f>[2]!obGet([2]!obCall("", AZ58, "get",$AQ$10))</f>
        <v>1.0002124098776739</v>
      </c>
      <c r="BB58" s="26"/>
      <c r="BC58" s="10"/>
      <c r="BD58">
        <v>51</v>
      </c>
      <c r="BE58">
        <f t="shared" si="2"/>
        <v>50000</v>
      </c>
      <c r="BF58">
        <f t="shared" si="3"/>
        <v>50999</v>
      </c>
      <c r="BG58" t="e">
        <f>[2]!obCall("entries"&amp;BD58,  "java.util.Arrays", "copyOfRange",$BG$6,BJ58,BK58)</f>
        <v>#VALUE!</v>
      </c>
      <c r="BH58" t="e">
        <f>[2]!obCall("CVA"&amp;BD58,"main.net.finmath.antonsporrer.masterthesis.function.StatisticalFunctions","getArithmeticMean",BG58)</f>
        <v>#VALUE!</v>
      </c>
      <c r="BI58" t="e">
        <f>[2]!obGet(BH58)</f>
        <v>#VALUE!</v>
      </c>
      <c r="BJ58" t="str">
        <f>[2]!obMake("intStart"&amp;BD58,"int",BE58)</f>
        <v>intStart51 
[1827]</v>
      </c>
      <c r="BK58" t="str">
        <f>[2]!obMake("intEnd"&amp;BD58,"int",BF58)</f>
        <v>intEnd51 
[1875]</v>
      </c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e">
        <f>[2]!obCall("cvaValue2_1", C56, "getAverage")</f>
        <v>#VALUE!</v>
      </c>
      <c r="D59" s="103" t="e">
        <f>[2]!obGet(C59)</f>
        <v>#VALUE!</v>
      </c>
      <c r="E59" s="18"/>
      <c r="F59" s="83" t="s">
        <v>70</v>
      </c>
      <c r="G59" s="103" t="e">
        <f>[2]!obGet(F59)</f>
        <v>#VALUE!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[4054]</v>
      </c>
      <c r="AI59" s="89">
        <f>[2]!obGet([2]!obCall("",AH59,"get", $AQ$10))</f>
        <v>-7.4295937847314569E-3</v>
      </c>
      <c r="AJ59" s="52"/>
      <c r="AK59" s="89" t="e">
        <f>[2]!obCall("zcbondFairPrice"&amp;AE59, $AK$10, "getZeroCouponBond", [2]!obMake("", "double",AF59), [2]!obMake("", "double", $AF$115))</f>
        <v>#VALUE!</v>
      </c>
      <c r="AL59" s="89" t="e">
        <f>[2]!obGet([2]!obCall("", AK59, "get",$AQ$10))</f>
        <v>#VALUE!</v>
      </c>
      <c r="AM59" s="52"/>
      <c r="AN59" s="89" t="e">
        <f>[2]!obCall("couponBondPrice"&amp;AE59,  $AH$10,"getFairValue", [2]!obMake("","int",AE59) )</f>
        <v>#VALUE!</v>
      </c>
      <c r="AO59" s="89" t="e">
        <f>[2]!obGet([2]!obCall("",  AN59,"get", $AQ$10))</f>
        <v>#VALUE!</v>
      </c>
      <c r="AP59" s="52"/>
      <c r="AQ59" s="89" t="str">
        <f>[2]!obCall("intensityCorrelation"&amp;AE59, $T$54, "getIntensity", [2]!obMake("", "int", AE59))</f>
        <v>intensityCorrelation44 
[3352]</v>
      </c>
      <c r="AR59" s="89">
        <f>[2]!obGet([2]!obCall("", AQ59, "get",$AQ$10))</f>
        <v>8.7080554936593453E-3</v>
      </c>
      <c r="AS59" s="52"/>
      <c r="AT59" s="89" t="str">
        <f>[2]!obCall("expOfIntegratedIntensityCorrelation"&amp;AE59, $T$54, "getExpOfIntegratedIntensity", [2]!obMake("", "int", AE59))</f>
        <v>expOfIntegratedIntensityCorrelation44 
[3229]</v>
      </c>
      <c r="AU59" s="89">
        <f>[2]!obGet([2]!obCall("", AT59, "get",$AQ$10))</f>
        <v>1.028747528593414</v>
      </c>
      <c r="AV59" s="18"/>
      <c r="AW59" s="89" t="str">
        <f>[2]!obCall("intensityLando"&amp;AE59, $W$53, "getIntensity", [2]!obMake("", "int", AE59))</f>
        <v>intensityLando44 
[2451]</v>
      </c>
      <c r="AX59" s="89">
        <f>[2]!obGet([2]!obCall("", AW59, "get",$AQ$10))</f>
        <v>0</v>
      </c>
      <c r="AY59" s="52"/>
      <c r="AZ59" s="89" t="str">
        <f>[2]!obCall("expOfIntegratedIntensityLando"&amp;AE59, $W$53, "getExpOfIntegratedIntensity", [2]!obMake("", "int", AE59))</f>
        <v>expOfIntegratedIntensityLando44 
[2250]</v>
      </c>
      <c r="BA59" s="89">
        <f>[2]!obGet([2]!obCall("", AZ59, "get",$AQ$10))</f>
        <v>1.0002124098776739</v>
      </c>
      <c r="BB59" s="26"/>
      <c r="BC59" s="10"/>
      <c r="BD59">
        <v>52</v>
      </c>
      <c r="BE59">
        <f t="shared" si="2"/>
        <v>51000</v>
      </c>
      <c r="BF59">
        <f t="shared" si="3"/>
        <v>51999</v>
      </c>
      <c r="BG59" t="e">
        <f>[2]!obCall("entries"&amp;BD59,  "java.util.Arrays", "copyOfRange",$BG$6,BJ59,BK59)</f>
        <v>#VALUE!</v>
      </c>
      <c r="BH59" t="e">
        <f>[2]!obCall("CVA"&amp;BD59,"main.net.finmath.antonsporrer.masterthesis.function.StatisticalFunctions","getArithmeticMean",BG59)</f>
        <v>#VALUE!</v>
      </c>
      <c r="BI59" t="e">
        <f>[2]!obGet(BH59)</f>
        <v>#VALUE!</v>
      </c>
      <c r="BJ59" t="str">
        <f>[2]!obMake("intStart"&amp;BD59,"int",BE59)</f>
        <v>intStart52 
[1692]</v>
      </c>
      <c r="BK59" t="str">
        <f>[2]!obMake("intEnd"&amp;BD59,"int",BF59)</f>
        <v>intEnd52 
[1858]</v>
      </c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[3971]</v>
      </c>
      <c r="AI60" s="89">
        <f>[2]!obGet([2]!obCall("",AH60,"get", $AQ$10))</f>
        <v>-8.5921283217795102E-3</v>
      </c>
      <c r="AJ60" s="52"/>
      <c r="AK60" s="89" t="e">
        <f>[2]!obCall("zcbondFairPrice"&amp;AE60, $AK$10, "getZeroCouponBond", [2]!obMake("", "double",AF60), [2]!obMake("", "double", $AF$115))</f>
        <v>#VALUE!</v>
      </c>
      <c r="AL60" s="89" t="e">
        <f>[2]!obGet([2]!obCall("", AK60, "get",$AQ$10))</f>
        <v>#VALUE!</v>
      </c>
      <c r="AM60" s="52"/>
      <c r="AN60" s="89" t="e">
        <f>[2]!obCall("couponBondPrice"&amp;AE60,  $AH$10,"getFairValue", [2]!obMake("","int",AE60) )</f>
        <v>#VALUE!</v>
      </c>
      <c r="AO60" s="89" t="e">
        <f>[2]!obGet([2]!obCall("",  AN60,"get", $AQ$10))</f>
        <v>#VALUE!</v>
      </c>
      <c r="AP60" s="52"/>
      <c r="AQ60" s="89" t="str">
        <f>[2]!obCall("intensityCorrelation"&amp;AE60, $T$54, "getIntensity", [2]!obMake("", "int", AE60))</f>
        <v>intensityCorrelation45 
[3517]</v>
      </c>
      <c r="AR60" s="89">
        <f>[2]!obGet([2]!obCall("", AQ60, "get",$AQ$10))</f>
        <v>8.7913414437307651E-3</v>
      </c>
      <c r="AS60" s="52"/>
      <c r="AT60" s="89" t="str">
        <f>[2]!obCall("expOfIntegratedIntensityCorrelation"&amp;AE60, $T$54, "getExpOfIntegratedIntensity", [2]!obMake("", "int", AE60))</f>
        <v>expOfIntegratedIntensityCorrelation45 
[3256]</v>
      </c>
      <c r="AU60" s="89">
        <f>[2]!obGet([2]!obCall("", AT60, "get",$AQ$10))</f>
        <v>1.0296480455661228</v>
      </c>
      <c r="AV60" s="18"/>
      <c r="AW60" s="89" t="str">
        <f>[2]!obCall("intensityLando"&amp;AE60, $W$53, "getIntensity", [2]!obMake("", "int", AE60))</f>
        <v>intensityLando45 
[2152]</v>
      </c>
      <c r="AX60" s="89">
        <f>[2]!obGet([2]!obCall("", AW60, "get",$AQ$10))</f>
        <v>0</v>
      </c>
      <c r="AY60" s="52"/>
      <c r="AZ60" s="89" t="str">
        <f>[2]!obCall("expOfIntegratedIntensityLando"&amp;AE60, $W$53, "getExpOfIntegratedIntensity", [2]!obMake("", "int", AE60))</f>
        <v>expOfIntegratedIntensityLando45 
[2200]</v>
      </c>
      <c r="BA60" s="89">
        <f>[2]!obGet([2]!obCall("", AZ60, "get",$AQ$10))</f>
        <v>1.0002124098776739</v>
      </c>
      <c r="BB60" s="26"/>
      <c r="BC60" s="10"/>
      <c r="BD60">
        <v>53</v>
      </c>
      <c r="BE60">
        <f t="shared" si="2"/>
        <v>52000</v>
      </c>
      <c r="BF60">
        <f t="shared" si="3"/>
        <v>52999</v>
      </c>
      <c r="BG60" t="e">
        <f>[2]!obCall("entries"&amp;BD60,  "java.util.Arrays", "copyOfRange",$BG$6,BJ60,BK60)</f>
        <v>#VALUE!</v>
      </c>
      <c r="BH60" t="e">
        <f>[2]!obCall("CVA"&amp;BD60,"main.net.finmath.antonsporrer.masterthesis.function.StatisticalFunctions","getArithmeticMean",BG60)</f>
        <v>#VALUE!</v>
      </c>
      <c r="BI60" t="e">
        <f>[2]!obGet(BH60)</f>
        <v>#VALUE!</v>
      </c>
      <c r="BJ60" t="str">
        <f>[2]!obMake("intStart"&amp;BD60,"int",BE60)</f>
        <v>intStart53 
[1716]</v>
      </c>
      <c r="BK60" t="str">
        <f>[2]!obMake("intEnd"&amp;BD60,"int",BF60)</f>
        <v>intEnd53 
[1802]</v>
      </c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[3982]</v>
      </c>
      <c r="AI61" s="89">
        <f>[2]!obGet([2]!obCall("",AH61,"get", $AQ$10))</f>
        <v>-8.9462022132329976E-3</v>
      </c>
      <c r="AJ61" s="52"/>
      <c r="AK61" s="89" t="e">
        <f>[2]!obCall("zcbondFairPrice"&amp;AE61, $AK$10, "getZeroCouponBond", [2]!obMake("", "double",AF61), [2]!obMake("", "double", $AF$115))</f>
        <v>#VALUE!</v>
      </c>
      <c r="AL61" s="89" t="e">
        <f>[2]!obGet([2]!obCall("", AK61, "get",$AQ$10))</f>
        <v>#VALUE!</v>
      </c>
      <c r="AM61" s="52"/>
      <c r="AN61" s="89" t="e">
        <f>[2]!obCall("couponBondPrice"&amp;AE61,  $AH$10,"getFairValue", [2]!obMake("","int",AE61) )</f>
        <v>#VALUE!</v>
      </c>
      <c r="AO61" s="89" t="e">
        <f>[2]!obGet([2]!obCall("",  AN61,"get", $AQ$10))</f>
        <v>#VALUE!</v>
      </c>
      <c r="AP61" s="52"/>
      <c r="AQ61" s="89" t="str">
        <f>[2]!obCall("intensityCorrelation"&amp;AE61, $T$54, "getIntensity", [2]!obMake("", "int", AE61))</f>
        <v>intensityCorrelation46 
[3484]</v>
      </c>
      <c r="AR61" s="89">
        <f>[2]!obGet([2]!obCall("", AQ61, "get",$AQ$10))</f>
        <v>9.1227717498669134E-3</v>
      </c>
      <c r="AS61" s="52"/>
      <c r="AT61" s="89" t="str">
        <f>[2]!obCall("expOfIntegratedIntensityCorrelation"&amp;AE61, $T$54, "getExpOfIntegratedIntensity", [2]!obMake("", "int", AE61))</f>
        <v>expOfIntegratedIntensityCorrelation46 
[3246]</v>
      </c>
      <c r="AU61" s="89">
        <f>[2]!obGet([2]!obCall("", AT61, "get",$AQ$10))</f>
        <v>1.0305707203088217</v>
      </c>
      <c r="AV61" s="18"/>
      <c r="AW61" s="89" t="str">
        <f>[2]!obCall("intensityLando"&amp;AE61, $W$53, "getIntensity", [2]!obMake("", "int", AE61))</f>
        <v>intensityLando46 
[2258]</v>
      </c>
      <c r="AX61" s="89">
        <f>[2]!obGet([2]!obCall("", AW61, "get",$AQ$10))</f>
        <v>0</v>
      </c>
      <c r="AY61" s="52"/>
      <c r="AZ61" s="89" t="str">
        <f>[2]!obCall("expOfIntegratedIntensityLando"&amp;AE61, $W$53, "getExpOfIntegratedIntensity", [2]!obMake("", "int", AE61))</f>
        <v>expOfIntegratedIntensityLando46 
[2192]</v>
      </c>
      <c r="BA61" s="89">
        <f>[2]!obGet([2]!obCall("", AZ61, "get",$AQ$10))</f>
        <v>1.0002124098776739</v>
      </c>
      <c r="BB61" s="26"/>
      <c r="BC61" s="10"/>
      <c r="BD61">
        <v>54</v>
      </c>
      <c r="BE61">
        <f t="shared" si="2"/>
        <v>53000</v>
      </c>
      <c r="BF61">
        <f t="shared" si="3"/>
        <v>53999</v>
      </c>
      <c r="BG61" t="e">
        <f>[2]!obCall("entries"&amp;BD61,  "java.util.Arrays", "copyOfRange",$BG$6,BJ61,BK61)</f>
        <v>#VALUE!</v>
      </c>
      <c r="BH61" t="e">
        <f>[2]!obCall("CVA"&amp;BD61,"main.net.finmath.antonsporrer.masterthesis.function.StatisticalFunctions","getArithmeticMean",BG61)</f>
        <v>#VALUE!</v>
      </c>
      <c r="BI61" t="e">
        <f>[2]!obGet(BH61)</f>
        <v>#VALUE!</v>
      </c>
      <c r="BJ61" t="str">
        <f>[2]!obMake("intStart"&amp;BD61,"int",BE61)</f>
        <v>intStart54 
[1739]</v>
      </c>
      <c r="BK61" t="str">
        <f>[2]!obMake("intEnd"&amp;BD61,"int",BF61)</f>
        <v>intEnd54 
[1865]</v>
      </c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[3175]</v>
      </c>
      <c r="AI62" s="89">
        <f>[2]!obGet([2]!obCall("",AH62,"get", $AQ$10))</f>
        <v>-5.835331725771279E-3</v>
      </c>
      <c r="AJ62" s="52"/>
      <c r="AK62" s="89" t="e">
        <f>[2]!obCall("zcbondFairPrice"&amp;AE62, $AK$10, "getZeroCouponBond", [2]!obMake("", "double",AF62), [2]!obMake("", "double", $AF$115))</f>
        <v>#VALUE!</v>
      </c>
      <c r="AL62" s="89" t="e">
        <f>[2]!obGet([2]!obCall("", AK62, "get",$AQ$10))</f>
        <v>#VALUE!</v>
      </c>
      <c r="AM62" s="52"/>
      <c r="AN62" s="89" t="e">
        <f>[2]!obCall("couponBondPrice"&amp;AE62,  $AH$10,"getFairValue", [2]!obMake("","int",AE62) )</f>
        <v>#VALUE!</v>
      </c>
      <c r="AO62" s="89" t="e">
        <f>[2]!obGet([2]!obCall("",  AN62,"get", $AQ$10))</f>
        <v>#VALUE!</v>
      </c>
      <c r="AP62" s="52"/>
      <c r="AQ62" s="89" t="str">
        <f>[2]!obCall("intensityCorrelation"&amp;AE62, $T$54, "getIntensity", [2]!obMake("", "int", AE62))</f>
        <v>intensityCorrelation47 
[3091]</v>
      </c>
      <c r="AR62" s="89">
        <f>[2]!obGet([2]!obCall("", AQ62, "get",$AQ$10))</f>
        <v>8.9983610076014384E-3</v>
      </c>
      <c r="AS62" s="52"/>
      <c r="AT62" s="89" t="str">
        <f>[2]!obCall("expOfIntegratedIntensityCorrelation"&amp;AE62, $T$54, "getExpOfIntegratedIntensity", [2]!obMake("", "int", AE62))</f>
        <v>expOfIntegratedIntensityCorrelation47 
[3507]</v>
      </c>
      <c r="AU62" s="89">
        <f>[2]!obGet([2]!obCall("", AT62, "get",$AQ$10))</f>
        <v>1.0315048988962019</v>
      </c>
      <c r="AV62" s="18"/>
      <c r="AW62" s="89" t="str">
        <f>[2]!obCall("intensityLando"&amp;AE62, $W$53, "getIntensity", [2]!obMake("", "int", AE62))</f>
        <v>intensityLando47 
[2162]</v>
      </c>
      <c r="AX62" s="89">
        <f>[2]!obGet([2]!obCall("", AW62, "get",$AQ$10))</f>
        <v>0</v>
      </c>
      <c r="AY62" s="52"/>
      <c r="AZ62" s="89" t="str">
        <f>[2]!obCall("expOfIntegratedIntensityLando"&amp;AE62, $W$53, "getExpOfIntegratedIntensity", [2]!obMake("", "int", AE62))</f>
        <v>expOfIntegratedIntensityLando47 
[2477]</v>
      </c>
      <c r="BA62" s="89">
        <f>[2]!obGet([2]!obCall("", AZ62, "get",$AQ$10))</f>
        <v>1.0002124098776739</v>
      </c>
      <c r="BB62" s="26"/>
      <c r="BC62" s="10"/>
      <c r="BD62">
        <v>55</v>
      </c>
      <c r="BE62">
        <f t="shared" si="2"/>
        <v>54000</v>
      </c>
      <c r="BF62">
        <f t="shared" si="3"/>
        <v>54999</v>
      </c>
      <c r="BG62" t="e">
        <f>[2]!obCall("entries"&amp;BD62,  "java.util.Arrays", "copyOfRange",$BG$6,BJ62,BK62)</f>
        <v>#VALUE!</v>
      </c>
      <c r="BH62" t="e">
        <f>[2]!obCall("CVA"&amp;BD62,"main.net.finmath.antonsporrer.masterthesis.function.StatisticalFunctions","getArithmeticMean",BG62)</f>
        <v>#VALUE!</v>
      </c>
      <c r="BI62" t="e">
        <f>[2]!obGet(BH62)</f>
        <v>#VALUE!</v>
      </c>
      <c r="BJ62" t="str">
        <f>[2]!obMake("intStart"&amp;BD62,"int",BE62)</f>
        <v>intStart55 
[1872]</v>
      </c>
      <c r="BK62" t="str">
        <f>[2]!obMake("intEnd"&amp;BD62,"int",BF62)</f>
        <v>intEnd55 
[1732]</v>
      </c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30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[3994]</v>
      </c>
      <c r="AI63" s="89">
        <f>[2]!obGet([2]!obCall("",AH63,"get", $AQ$10))</f>
        <v>-9.9772274366851845E-3</v>
      </c>
      <c r="AJ63" s="52"/>
      <c r="AK63" s="89" t="e">
        <f>[2]!obCall("zcbondFairPrice"&amp;AE63, $AK$10, "getZeroCouponBond", [2]!obMake("", "double",AF63), [2]!obMake("", "double", $AF$115))</f>
        <v>#VALUE!</v>
      </c>
      <c r="AL63" s="89" t="e">
        <f>[2]!obGet([2]!obCall("", AK63, "get",$AQ$10))</f>
        <v>#VALUE!</v>
      </c>
      <c r="AM63" s="52"/>
      <c r="AN63" s="89" t="e">
        <f>[2]!obCall("couponBondPrice"&amp;AE63,  $AH$10,"getFairValue", [2]!obMake("","int",AE63) )</f>
        <v>#VALUE!</v>
      </c>
      <c r="AO63" s="89" t="e">
        <f>[2]!obGet([2]!obCall("",  AN63,"get", $AQ$10))</f>
        <v>#VALUE!</v>
      </c>
      <c r="AP63" s="52"/>
      <c r="AQ63" s="89" t="str">
        <f>[2]!obCall("intensityCorrelation"&amp;AE63, $T$54, "getIntensity", [2]!obMake("", "int", AE63))</f>
        <v>intensityCorrelation48 
[3710]</v>
      </c>
      <c r="AR63" s="89">
        <f>[2]!obGet([2]!obCall("", AQ63, "get",$AQ$10))</f>
        <v>8.9510803017465342E-3</v>
      </c>
      <c r="AS63" s="52"/>
      <c r="AT63" s="89" t="str">
        <f>[2]!obCall("expOfIntegratedIntensityCorrelation"&amp;AE63, $T$54, "getExpOfIntegratedIntensity", [2]!obMake("", "int", AE63))</f>
        <v>expOfIntegratedIntensityCorrelation48 
[3620]</v>
      </c>
      <c r="AU63" s="89">
        <f>[2]!obGet([2]!obCall("", AT63, "get",$AQ$10))</f>
        <v>1.0324310612686174</v>
      </c>
      <c r="AV63" s="18"/>
      <c r="AW63" s="89" t="str">
        <f>[2]!obCall("intensityLando"&amp;AE63, $W$53, "getIntensity", [2]!obMake("", "int", AE63))</f>
        <v>intensityLando48 
[2284]</v>
      </c>
      <c r="AX63" s="89">
        <f>[2]!obGet([2]!obCall("", AW63, "get",$AQ$10))</f>
        <v>0</v>
      </c>
      <c r="AY63" s="52"/>
      <c r="AZ63" s="89" t="str">
        <f>[2]!obCall("expOfIntegratedIntensityLando"&amp;AE63, $W$53, "getExpOfIntegratedIntensity", [2]!obMake("", "int", AE63))</f>
        <v>expOfIntegratedIntensityLando48 
[2393]</v>
      </c>
      <c r="BA63" s="89">
        <f>[2]!obGet([2]!obCall("", AZ63, "get",$AQ$10))</f>
        <v>1.0002124098776739</v>
      </c>
      <c r="BB63" s="26"/>
      <c r="BC63" s="10"/>
      <c r="BD63">
        <v>56</v>
      </c>
      <c r="BE63">
        <f t="shared" si="2"/>
        <v>55000</v>
      </c>
      <c r="BF63">
        <f t="shared" si="3"/>
        <v>55999</v>
      </c>
      <c r="BG63" t="e">
        <f>[2]!obCall("entries"&amp;BD63,  "java.util.Arrays", "copyOfRange",$BG$6,BJ63,BK63)</f>
        <v>#VALUE!</v>
      </c>
      <c r="BH63" t="e">
        <f>[2]!obCall("CVA"&amp;BD63,"main.net.finmath.antonsporrer.masterthesis.function.StatisticalFunctions","getArithmeticMean",BG63)</f>
        <v>#VALUE!</v>
      </c>
      <c r="BI63" t="e">
        <f>[2]!obGet(BH63)</f>
        <v>#VALUE!</v>
      </c>
      <c r="BJ63" t="str">
        <f>[2]!obMake("intStart"&amp;BD63,"int",BE63)</f>
        <v>intStart56 
[1758]</v>
      </c>
      <c r="BK63" t="str">
        <f>[2]!obMake("intEnd"&amp;BD63,"int",BF63)</f>
        <v>intEnd56 
[1682]</v>
      </c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[3880]</v>
      </c>
      <c r="AI64" s="89">
        <f>[2]!obGet([2]!obCall("",AH64,"get", $AQ$10))</f>
        <v>-6.9183169153966689E-3</v>
      </c>
      <c r="AJ64" s="52"/>
      <c r="AK64" s="89" t="e">
        <f>[2]!obCall("zcbondFairPrice"&amp;AE64, $AK$10, "getZeroCouponBond", [2]!obMake("", "double",AF64), [2]!obMake("", "double", $AF$115))</f>
        <v>#VALUE!</v>
      </c>
      <c r="AL64" s="89" t="e">
        <f>[2]!obGet([2]!obCall("", AK64, "get",$AQ$10))</f>
        <v>#VALUE!</v>
      </c>
      <c r="AM64" s="52"/>
      <c r="AN64" s="89" t="e">
        <f>[2]!obCall("couponBondPrice"&amp;AE64,  $AH$10,"getFairValue", [2]!obMake("","int",AE64) )</f>
        <v>#VALUE!</v>
      </c>
      <c r="AO64" s="89" t="e">
        <f>[2]!obGet([2]!obCall("",  AN64,"get", $AQ$10))</f>
        <v>#VALUE!</v>
      </c>
      <c r="AP64" s="52"/>
      <c r="AQ64" s="89" t="str">
        <f>[2]!obCall("intensityCorrelation"&amp;AE64, $T$54, "getIntensity", [2]!obMake("", "int", AE64))</f>
        <v>intensityCorrelation49 
[3761]</v>
      </c>
      <c r="AR64" s="89">
        <f>[2]!obGet([2]!obCall("", AQ64, "get",$AQ$10))</f>
        <v>8.5324266190114524E-3</v>
      </c>
      <c r="AS64" s="52"/>
      <c r="AT64" s="89" t="str">
        <f>[2]!obCall("expOfIntegratedIntensityCorrelation"&amp;AE64, $T$54, "getExpOfIntegratedIntensity", [2]!obMake("", "int", AE64))</f>
        <v>expOfIntegratedIntensityCorrelation49 
[3614]</v>
      </c>
      <c r="AU64" s="89">
        <f>[2]!obGet([2]!obCall("", AT64, "get",$AQ$10))</f>
        <v>1.0333339816467295</v>
      </c>
      <c r="AV64" s="18"/>
      <c r="AW64" s="89" t="str">
        <f>[2]!obCall("intensityLando"&amp;AE64, $W$53, "getIntensity", [2]!obMake("", "int", AE64))</f>
        <v>intensityLando49 
[2100]</v>
      </c>
      <c r="AX64" s="89">
        <f>[2]!obGet([2]!obCall("", AW64, "get",$AQ$10))</f>
        <v>0</v>
      </c>
      <c r="AY64" s="52"/>
      <c r="AZ64" s="89" t="str">
        <f>[2]!obCall("expOfIntegratedIntensityLando"&amp;AE64, $W$53, "getExpOfIntegratedIntensity", [2]!obMake("", "int", AE64))</f>
        <v>expOfIntegratedIntensityLando49 
[2397]</v>
      </c>
      <c r="BA64" s="89">
        <f>[2]!obGet([2]!obCall("", AZ64, "get",$AQ$10))</f>
        <v>1.0002124098776739</v>
      </c>
      <c r="BB64" s="26"/>
      <c r="BC64" s="10"/>
      <c r="BD64">
        <v>57</v>
      </c>
      <c r="BE64">
        <f t="shared" si="2"/>
        <v>56000</v>
      </c>
      <c r="BF64">
        <f t="shared" si="3"/>
        <v>56999</v>
      </c>
      <c r="BG64" t="e">
        <f>[2]!obCall("entries"&amp;BD64,  "java.util.Arrays", "copyOfRange",$BG$6,BJ64,BK64)</f>
        <v>#VALUE!</v>
      </c>
      <c r="BH64" t="e">
        <f>[2]!obCall("CVA"&amp;BD64,"main.net.finmath.antonsporrer.masterthesis.function.StatisticalFunctions","getArithmeticMean",BG64)</f>
        <v>#VALUE!</v>
      </c>
      <c r="BI64" t="e">
        <f>[2]!obGet(BH64)</f>
        <v>#VALUE!</v>
      </c>
      <c r="BJ64" t="str">
        <f>[2]!obMake("intStart"&amp;BD64,"int",BE64)</f>
        <v>intStart57 
[1874]</v>
      </c>
      <c r="BK64" t="str">
        <f>[2]!obMake("intEnd"&amp;BD64,"int",BF64)</f>
        <v>intEnd57 
[1779]</v>
      </c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50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[3883]</v>
      </c>
      <c r="AI65" s="89">
        <f>[2]!obGet([2]!obCall("",AH65,"get", $AQ$10))</f>
        <v>-4.2267056805577272E-3</v>
      </c>
      <c r="AJ65" s="52"/>
      <c r="AK65" s="89" t="e">
        <f>[2]!obCall("zcbondFairPrice"&amp;AE65, $AK$10, "getZeroCouponBond", [2]!obMake("", "double",AF65), [2]!obMake("", "double", $AF$115))</f>
        <v>#VALUE!</v>
      </c>
      <c r="AL65" s="89" t="e">
        <f>[2]!obGet([2]!obCall("", AK65, "get",$AQ$10))</f>
        <v>#VALUE!</v>
      </c>
      <c r="AM65" s="52"/>
      <c r="AN65" s="89" t="e">
        <f>[2]!obCall("couponBondPrice"&amp;AE65,  $AH$10,"getFairValue", [2]!obMake("","int",AE65) )</f>
        <v>#VALUE!</v>
      </c>
      <c r="AO65" s="89" t="e">
        <f>[2]!obGet([2]!obCall("",  AN65,"get", $AQ$10))</f>
        <v>#VALUE!</v>
      </c>
      <c r="AP65" s="52"/>
      <c r="AQ65" s="89" t="str">
        <f>[2]!obCall("intensityCorrelation"&amp;AE65, $T$54, "getIntensity", [2]!obMake("", "int", AE65))</f>
        <v>intensityCorrelation50 
[3234]</v>
      </c>
      <c r="AR65" s="89">
        <f>[2]!obGet([2]!obCall("", AQ65, "get",$AQ$10))</f>
        <v>8.5333797074580407E-3</v>
      </c>
      <c r="AS65" s="52"/>
      <c r="AT65" s="89" t="str">
        <f>[2]!obCall("expOfIntegratedIntensityCorrelation"&amp;AE65, $T$54, "getExpOfIntegratedIntensity", [2]!obMake("", "int", AE65))</f>
        <v>expOfIntegratedIntensityCorrelation50 
[3661]</v>
      </c>
      <c r="AU65" s="89">
        <f>[2]!obGet([2]!obCall("", AT65, "get",$AQ$10))</f>
        <v>1.0342160918213092</v>
      </c>
      <c r="AV65" s="18"/>
      <c r="AW65" s="89" t="str">
        <f>[2]!obCall("intensityLando"&amp;AE65, $W$53, "getIntensity", [2]!obMake("", "int", AE65))</f>
        <v>intensityLando50 
[2146]</v>
      </c>
      <c r="AX65" s="89">
        <f>[2]!obGet([2]!obCall("", AW65, "get",$AQ$10))</f>
        <v>0</v>
      </c>
      <c r="AY65" s="52"/>
      <c r="AZ65" s="89" t="str">
        <f>[2]!obCall("expOfIntegratedIntensityLando"&amp;AE65, $W$53, "getExpOfIntegratedIntensity", [2]!obMake("", "int", AE65))</f>
        <v>expOfIntegratedIntensityLando50 
[2096]</v>
      </c>
      <c r="BA65" s="89">
        <f>[2]!obGet([2]!obCall("", AZ65, "get",$AQ$10))</f>
        <v>1.0002124098776739</v>
      </c>
      <c r="BB65" s="26"/>
      <c r="BC65" s="10"/>
      <c r="BD65">
        <v>58</v>
      </c>
      <c r="BE65">
        <f t="shared" si="2"/>
        <v>57000</v>
      </c>
      <c r="BF65">
        <f t="shared" si="3"/>
        <v>57999</v>
      </c>
      <c r="BG65" t="e">
        <f>[2]!obCall("entries"&amp;BD65,  "java.util.Arrays", "copyOfRange",$BG$6,BJ65,BK65)</f>
        <v>#VALUE!</v>
      </c>
      <c r="BH65" t="e">
        <f>[2]!obCall("CVA"&amp;BD65,"main.net.finmath.antonsporrer.masterthesis.function.StatisticalFunctions","getArithmeticMean",BG65)</f>
        <v>#VALUE!</v>
      </c>
      <c r="BI65" t="e">
        <f>[2]!obGet(BH65)</f>
        <v>#VALUE!</v>
      </c>
      <c r="BJ65" t="str">
        <f>[2]!obMake("intStart"&amp;BD65,"int",BE65)</f>
        <v>intStart58 
[1810]</v>
      </c>
      <c r="BK65" t="str">
        <f>[2]!obMake("intEnd"&amp;BD65,"int",BF65)</f>
        <v>intEnd58 
[1877]</v>
      </c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str">
        <f>[2]!obCall("productValueCBRV", AH10, "getFairValue", [2]!obMake("", "int", 0))</f>
        <v>productValueCBRV 
[3872]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[3910]</v>
      </c>
      <c r="AI66" s="89">
        <f>[2]!obGet([2]!obCall("",AH66,"get", $AQ$10))</f>
        <v>-9.5847986172056723E-3</v>
      </c>
      <c r="AJ66" s="52"/>
      <c r="AK66" s="89" t="e">
        <f>[2]!obCall("zcbondFairPrice"&amp;AE66, $AK$10, "getZeroCouponBond", [2]!obMake("", "double",AF66), [2]!obMake("", "double", $AF$115))</f>
        <v>#VALUE!</v>
      </c>
      <c r="AL66" s="89" t="e">
        <f>[2]!obGet([2]!obCall("", AK66, "get",$AQ$10))</f>
        <v>#VALUE!</v>
      </c>
      <c r="AM66" s="52"/>
      <c r="AN66" s="89" t="e">
        <f>[2]!obCall("couponBondPrice"&amp;AE66,  $AH$10,"getFairValue", [2]!obMake("","int",AE66) )</f>
        <v>#VALUE!</v>
      </c>
      <c r="AO66" s="89" t="e">
        <f>[2]!obGet([2]!obCall("",  AN66,"get", $AQ$10))</f>
        <v>#VALUE!</v>
      </c>
      <c r="AP66" s="52"/>
      <c r="AQ66" s="89" t="str">
        <f>[2]!obCall("intensityCorrelation"&amp;AE66, $T$54, "getIntensity", [2]!obMake("", "int", AE66))</f>
        <v>intensityCorrelation51 
[3117]</v>
      </c>
      <c r="AR66" s="89">
        <f>[2]!obGet([2]!obCall("", AQ66, "get",$AQ$10))</f>
        <v>7.9995158175070764E-3</v>
      </c>
      <c r="AS66" s="52"/>
      <c r="AT66" s="89" t="str">
        <f>[2]!obCall("expOfIntegratedIntensityCorrelation"&amp;AE66, $T$54, "getExpOfIntegratedIntensity", [2]!obMake("", "int", AE66))</f>
        <v>expOfIntegratedIntensityCorrelation51 
[3505]</v>
      </c>
      <c r="AU66" s="89">
        <f>[2]!obGet([2]!obCall("", AT66, "get",$AQ$10))</f>
        <v>1.0350713746099458</v>
      </c>
      <c r="AV66" s="18"/>
      <c r="AW66" s="89" t="str">
        <f>[2]!obCall("intensityLando"&amp;AE66, $W$53, "getIntensity", [2]!obMake("", "int", AE66))</f>
        <v>intensityLando51 
[2132]</v>
      </c>
      <c r="AX66" s="89">
        <f>[2]!obGet([2]!obCall("", AW66, "get",$AQ$10))</f>
        <v>0</v>
      </c>
      <c r="AY66" s="52"/>
      <c r="AZ66" s="89" t="str">
        <f>[2]!obCall("expOfIntegratedIntensityLando"&amp;AE66, $W$53, "getExpOfIntegratedIntensity", [2]!obMake("", "int", AE66))</f>
        <v>expOfIntegratedIntensityLando51 
[2330]</v>
      </c>
      <c r="BA66" s="89">
        <f>[2]!obGet([2]!obCall("", AZ66, "get",$AQ$10))</f>
        <v>1.0002124098776739</v>
      </c>
      <c r="BB66" s="26"/>
      <c r="BC66" s="10"/>
      <c r="BD66">
        <v>59</v>
      </c>
      <c r="BE66">
        <f t="shared" si="2"/>
        <v>58000</v>
      </c>
      <c r="BF66">
        <f t="shared" si="3"/>
        <v>58999</v>
      </c>
      <c r="BG66" t="e">
        <f>[2]!obCall("entries"&amp;BD66,  "java.util.Arrays", "copyOfRange",$BG$6,BJ66,BK66)</f>
        <v>#VALUE!</v>
      </c>
      <c r="BH66" t="e">
        <f>[2]!obCall("CVA"&amp;BD66,"main.net.finmath.antonsporrer.masterthesis.function.StatisticalFunctions","getArithmeticMean",BG66)</f>
        <v>#VALUE!</v>
      </c>
      <c r="BI66" t="e">
        <f>[2]!obGet(BH66)</f>
        <v>#VALUE!</v>
      </c>
      <c r="BJ66" t="str">
        <f>[2]!obMake("intStart"&amp;BD66,"int",BE66)</f>
        <v>intStart59 
[1715]</v>
      </c>
      <c r="BK66" t="str">
        <f>[2]!obMake("intEnd"&amp;BD66,"int",BF66)</f>
        <v>intEnd59 
[1752]</v>
      </c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[4002]</v>
      </c>
      <c r="AI67" s="89">
        <f>[2]!obGet([2]!obCall("",AH67,"get", $AQ$10))</f>
        <v>-7.8856903576098956E-3</v>
      </c>
      <c r="AJ67" s="52"/>
      <c r="AK67" s="89" t="e">
        <f>[2]!obCall("zcbondFairPrice"&amp;AE67, $AK$10, "getZeroCouponBond", [2]!obMake("", "double",AF67), [2]!obMake("", "double", $AF$115))</f>
        <v>#VALUE!</v>
      </c>
      <c r="AL67" s="89" t="e">
        <f>[2]!obGet([2]!obCall("", AK67, "get",$AQ$10))</f>
        <v>#VALUE!</v>
      </c>
      <c r="AM67" s="52"/>
      <c r="AN67" s="89" t="e">
        <f>[2]!obCall("couponBondPrice"&amp;AE67,  $AH$10,"getFairValue", [2]!obMake("","int",AE67) )</f>
        <v>#VALUE!</v>
      </c>
      <c r="AO67" s="89" t="e">
        <f>[2]!obGet([2]!obCall("",  AN67,"get", $AQ$10))</f>
        <v>#VALUE!</v>
      </c>
      <c r="AP67" s="52"/>
      <c r="AQ67" s="89" t="str">
        <f>[2]!obCall("intensityCorrelation"&amp;AE67, $T$54, "getIntensity", [2]!obMake("", "int", AE67))</f>
        <v>intensityCorrelation52 
[3698]</v>
      </c>
      <c r="AR67" s="89">
        <f>[2]!obGet([2]!obCall("", AQ67, "get",$AQ$10))</f>
        <v>7.7562189485934551E-3</v>
      </c>
      <c r="AS67" s="52"/>
      <c r="AT67" s="89" t="str">
        <f>[2]!obCall("expOfIntegratedIntensityCorrelation"&amp;AE67, $T$54, "getExpOfIntegratedIntensity", [2]!obMake("", "int", AE67))</f>
        <v>expOfIntegratedIntensityCorrelation52 
[3511]</v>
      </c>
      <c r="AU67" s="89">
        <f>[2]!obGet([2]!obCall("", AT67, "get",$AQ$10))</f>
        <v>1.0358871113831809</v>
      </c>
      <c r="AV67" s="18"/>
      <c r="AW67" s="89" t="str">
        <f>[2]!obCall("intensityLando"&amp;AE67, $W$53, "getIntensity", [2]!obMake("", "int", AE67))</f>
        <v>intensityLando52 
[2421]</v>
      </c>
      <c r="AX67" s="89">
        <f>[2]!obGet([2]!obCall("", AW67, "get",$AQ$10))</f>
        <v>0</v>
      </c>
      <c r="AY67" s="52"/>
      <c r="AZ67" s="89" t="str">
        <f>[2]!obCall("expOfIntegratedIntensityLando"&amp;AE67, $W$53, "getExpOfIntegratedIntensity", [2]!obMake("", "int", AE67))</f>
        <v>expOfIntegratedIntensityLando52 
[2379]</v>
      </c>
      <c r="BA67" s="89">
        <f>[2]!obGet([2]!obCall("", AZ67, "get",$AQ$10))</f>
        <v>1.0002124098776739</v>
      </c>
      <c r="BB67" s="26"/>
      <c r="BC67" s="10"/>
      <c r="BD67">
        <v>60</v>
      </c>
      <c r="BE67">
        <f t="shared" si="2"/>
        <v>59000</v>
      </c>
      <c r="BF67">
        <f t="shared" si="3"/>
        <v>59999</v>
      </c>
      <c r="BG67" t="e">
        <f>[2]!obCall("entries"&amp;BD67,  "java.util.Arrays", "copyOfRange",$BG$6,BJ67,BK67)</f>
        <v>#VALUE!</v>
      </c>
      <c r="BH67" t="e">
        <f>[2]!obCall("CVA"&amp;BD67,"main.net.finmath.antonsporrer.masterthesis.function.StatisticalFunctions","getArithmeticMean",BG67)</f>
        <v>#VALUE!</v>
      </c>
      <c r="BI67" t="e">
        <f>[2]!obGet(BH67)</f>
        <v>#VALUE!</v>
      </c>
      <c r="BJ67" t="str">
        <f>[2]!obMake("intStart"&amp;BD67,"int",BE67)</f>
        <v>intStart60 
[1772]</v>
      </c>
      <c r="BK67" t="str">
        <f>[2]!obMake("intEnd"&amp;BD67,"int",BF67)</f>
        <v>intEnd60 
[1878]</v>
      </c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53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[3597]</v>
      </c>
      <c r="AI68" s="89">
        <f>[2]!obGet([2]!obCall("",AH68,"get", $AQ$10))</f>
        <v>5.8999724999910033E-3</v>
      </c>
      <c r="AJ68" s="52"/>
      <c r="AK68" s="89" t="e">
        <f>[2]!obCall("zcbondFairPrice"&amp;AE68, $AK$10, "getZeroCouponBond", [2]!obMake("", "double",AF68), [2]!obMake("", "double", $AF$115))</f>
        <v>#VALUE!</v>
      </c>
      <c r="AL68" s="89" t="e">
        <f>[2]!obGet([2]!obCall("", AK68, "get",$AQ$10))</f>
        <v>#VALUE!</v>
      </c>
      <c r="AM68" s="52"/>
      <c r="AN68" s="89" t="e">
        <f>[2]!obCall("couponBondPrice"&amp;AE68,  $AH$10,"getFairValue", [2]!obMake("","int",AE68) )</f>
        <v>#VALUE!</v>
      </c>
      <c r="AO68" s="89" t="e">
        <f>[2]!obGet([2]!obCall("",  AN68,"get", $AQ$10))</f>
        <v>#VALUE!</v>
      </c>
      <c r="AP68" s="52"/>
      <c r="AQ68" s="89" t="str">
        <f>[2]!obCall("intensityCorrelation"&amp;AE68, $T$54, "getIntensity", [2]!obMake("", "int", AE68))</f>
        <v>intensityCorrelation53 
[3254]</v>
      </c>
      <c r="AR68" s="89">
        <f>[2]!obGet([2]!obCall("", AQ68, "get",$AQ$10))</f>
        <v>6.7297173148859199E-3</v>
      </c>
      <c r="AS68" s="52"/>
      <c r="AT68" s="89" t="str">
        <f>[2]!obCall("expOfIntegratedIntensityCorrelation"&amp;AE68, $T$54, "getExpOfIntegratedIntensity", [2]!obMake("", "int", AE68))</f>
        <v>expOfIntegratedIntensityCorrelation53 
[3365]</v>
      </c>
      <c r="AU68" s="89">
        <f>[2]!obGet([2]!obCall("", AT68, "get",$AQ$10))</f>
        <v>1.0366376728986082</v>
      </c>
      <c r="AV68" s="18"/>
      <c r="AW68" s="89" t="str">
        <f>[2]!obCall("intensityLando"&amp;AE68, $W$53, "getIntensity", [2]!obMake("", "int", AE68))</f>
        <v>intensityLando53 
[2449]</v>
      </c>
      <c r="AX68" s="89">
        <f>[2]!obGet([2]!obCall("", AW68, "get",$AQ$10))</f>
        <v>0</v>
      </c>
      <c r="AY68" s="52"/>
      <c r="AZ68" s="89" t="str">
        <f>[2]!obCall("expOfIntegratedIntensityLando"&amp;AE68, $W$53, "getExpOfIntegratedIntensity", [2]!obMake("", "int", AE68))</f>
        <v>expOfIntegratedIntensityLando53 
[2387]</v>
      </c>
      <c r="BA68" s="89">
        <f>[2]!obGet([2]!obCall("", AZ68, "get",$AQ$10))</f>
        <v>1.0002124098776739</v>
      </c>
      <c r="BB68" s="26"/>
      <c r="BC68" s="10"/>
      <c r="BD68">
        <v>61</v>
      </c>
      <c r="BE68">
        <f t="shared" si="2"/>
        <v>60000</v>
      </c>
      <c r="BF68">
        <f t="shared" si="3"/>
        <v>60999</v>
      </c>
      <c r="BG68" t="e">
        <f>[2]!obCall("entries"&amp;BD68,  "java.util.Arrays", "copyOfRange",$BG$6,BJ68,BK68)</f>
        <v>#VALUE!</v>
      </c>
      <c r="BH68" t="e">
        <f>[2]!obCall("CVA"&amp;BD68,"main.net.finmath.antonsporrer.masterthesis.function.StatisticalFunctions","getArithmeticMean",BG68)</f>
        <v>#VALUE!</v>
      </c>
      <c r="BI68" t="e">
        <f>[2]!obGet(BH68)</f>
        <v>#VALUE!</v>
      </c>
      <c r="BJ68" t="str">
        <f>[2]!obMake("intStart"&amp;BD68,"int",BE68)</f>
        <v>intStart61 
[1722]</v>
      </c>
      <c r="BK68" t="str">
        <f>[2]!obMake("intEnd"&amp;BD68,"int",BF68)</f>
        <v>intEnd61 
[1848]</v>
      </c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str">
        <f>[2]!obCall("productValue", C66, "getAverage")</f>
        <v>productValue 
[3873]</v>
      </c>
      <c r="D69" s="103">
        <f>[2]!obGet(C69)</f>
        <v>1.7503014266783818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[4010]</v>
      </c>
      <c r="AI69" s="89">
        <f>[2]!obGet([2]!obCall("",AH69,"get", $AQ$10))</f>
        <v>1.6399276753127384E-2</v>
      </c>
      <c r="AJ69" s="52"/>
      <c r="AK69" s="89" t="e">
        <f>[2]!obCall("zcbondFairPrice"&amp;AE69, $AK$10, "getZeroCouponBond", [2]!obMake("", "double",AF69), [2]!obMake("", "double", $AF$115))</f>
        <v>#VALUE!</v>
      </c>
      <c r="AL69" s="89" t="e">
        <f>[2]!obGet([2]!obCall("", AK69, "get",$AQ$10))</f>
        <v>#VALUE!</v>
      </c>
      <c r="AM69" s="52"/>
      <c r="AN69" s="89" t="e">
        <f>[2]!obCall("couponBondPrice"&amp;AE69,  $AH$10,"getFairValue", [2]!obMake("","int",AE69) )</f>
        <v>#VALUE!</v>
      </c>
      <c r="AO69" s="89" t="e">
        <f>[2]!obGet([2]!obCall("",  AN69,"get", $AQ$10))</f>
        <v>#VALUE!</v>
      </c>
      <c r="AP69" s="52"/>
      <c r="AQ69" s="89" t="str">
        <f>[2]!obCall("intensityCorrelation"&amp;AE69, $T$54, "getIntensity", [2]!obMake("", "int", AE69))</f>
        <v>intensityCorrelation54 
[3626]</v>
      </c>
      <c r="AR69" s="89">
        <f>[2]!obGet([2]!obCall("", AQ69, "get",$AQ$10))</f>
        <v>6.2685737456341512E-3</v>
      </c>
      <c r="AS69" s="52"/>
      <c r="AT69" s="89" t="str">
        <f>[2]!obCall("expOfIntegratedIntensityCorrelation"&amp;AE69, $T$54, "getExpOfIntegratedIntensity", [2]!obMake("", "int", AE69))</f>
        <v>expOfIntegratedIntensityCorrelation54 
[3357]</v>
      </c>
      <c r="AU69" s="89">
        <f>[2]!obGet([2]!obCall("", AT69, "get",$AQ$10))</f>
        <v>1.0373116177880137</v>
      </c>
      <c r="AV69" s="18"/>
      <c r="AW69" s="89" t="str">
        <f>[2]!obCall("intensityLando"&amp;AE69, $W$53, "getIntensity", [2]!obMake("", "int", AE69))</f>
        <v>intensityLando54 
[2226]</v>
      </c>
      <c r="AX69" s="89">
        <f>[2]!obGet([2]!obCall("", AW69, "get",$AQ$10))</f>
        <v>0</v>
      </c>
      <c r="AY69" s="52"/>
      <c r="AZ69" s="89" t="str">
        <f>[2]!obCall("expOfIntegratedIntensityLando"&amp;AE69, $W$53, "getExpOfIntegratedIntensity", [2]!obMake("", "int", AE69))</f>
        <v>expOfIntegratedIntensityLando54 
[2419]</v>
      </c>
      <c r="BA69" s="89">
        <f>[2]!obGet([2]!obCall("", AZ69, "get",$AQ$10))</f>
        <v>1.0002124098776739</v>
      </c>
      <c r="BB69" s="26"/>
      <c r="BC69" s="10"/>
      <c r="BD69">
        <v>62</v>
      </c>
      <c r="BE69">
        <f t="shared" si="2"/>
        <v>61000</v>
      </c>
      <c r="BF69">
        <f t="shared" si="3"/>
        <v>61999</v>
      </c>
      <c r="BG69" t="e">
        <f>[2]!obCall("entries"&amp;BD69,  "java.util.Arrays", "copyOfRange",$BG$6,BJ69,BK69)</f>
        <v>#VALUE!</v>
      </c>
      <c r="BH69" t="e">
        <f>[2]!obCall("CVA"&amp;BD69,"main.net.finmath.antonsporrer.masterthesis.function.StatisticalFunctions","getArithmeticMean",BG69)</f>
        <v>#VALUE!</v>
      </c>
      <c r="BI69" t="e">
        <f>[2]!obGet(BH69)</f>
        <v>#VALUE!</v>
      </c>
      <c r="BJ69" t="str">
        <f>[2]!obMake("intStart"&amp;BD69,"int",BE69)</f>
        <v>intStart62 
[1750]</v>
      </c>
      <c r="BK69" t="str">
        <f>[2]!obMake("intEnd"&amp;BD69,"int",BF69)</f>
        <v>intEnd62 
[1720]</v>
      </c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[3990]</v>
      </c>
      <c r="AI70" s="89">
        <f>[2]!obGet([2]!obCall("",AH70,"get", $AQ$10))</f>
        <v>1.5581646529862447E-2</v>
      </c>
      <c r="AJ70" s="52"/>
      <c r="AK70" s="89" t="e">
        <f>[2]!obCall("zcbondFairPrice"&amp;AE70, $AK$10, "getZeroCouponBond", [2]!obMake("", "double",AF70), [2]!obMake("", "double", $AF$115))</f>
        <v>#VALUE!</v>
      </c>
      <c r="AL70" s="89" t="e">
        <f>[2]!obGet([2]!obCall("", AK70, "get",$AQ$10))</f>
        <v>#VALUE!</v>
      </c>
      <c r="AM70" s="52"/>
      <c r="AN70" s="89" t="e">
        <f>[2]!obCall("couponBondPrice"&amp;AE70,  $AH$10,"getFairValue", [2]!obMake("","int",AE70) )</f>
        <v>#VALUE!</v>
      </c>
      <c r="AO70" s="89" t="e">
        <f>[2]!obGet([2]!obCall("",  AN70,"get", $AQ$10))</f>
        <v>#VALUE!</v>
      </c>
      <c r="AP70" s="52"/>
      <c r="AQ70" s="89" t="str">
        <f>[2]!obCall("intensityCorrelation"&amp;AE70, $T$54, "getIntensity", [2]!obMake("", "int", AE70))</f>
        <v>intensityCorrelation55 
[3750]</v>
      </c>
      <c r="AR70" s="89">
        <f>[2]!obGet([2]!obCall("", AQ70, "get",$AQ$10))</f>
        <v>6.4070842011546367E-3</v>
      </c>
      <c r="AS70" s="52"/>
      <c r="AT70" s="89" t="str">
        <f>[2]!obCall("expOfIntegratedIntensityCorrelation"&amp;AE70, $T$54, "getExpOfIntegratedIntensity", [2]!obMake("", "int", AE70))</f>
        <v>expOfIntegratedIntensityCorrelation55 
[3851]</v>
      </c>
      <c r="AU70" s="89">
        <f>[2]!obGet([2]!obCall("", AT70, "get",$AQ$10))</f>
        <v>1.0379692565286591</v>
      </c>
      <c r="AV70" s="18"/>
      <c r="AW70" s="89" t="str">
        <f>[2]!obCall("intensityLando"&amp;AE70, $W$53, "getIntensity", [2]!obMake("", "int", AE70))</f>
        <v>intensityLando55 
[2272]</v>
      </c>
      <c r="AX70" s="89">
        <f>[2]!obGet([2]!obCall("", AW70, "get",$AQ$10))</f>
        <v>0</v>
      </c>
      <c r="AY70" s="52"/>
      <c r="AZ70" s="89" t="str">
        <f>[2]!obCall("expOfIntegratedIntensityLando"&amp;AE70, $W$53, "getExpOfIntegratedIntensity", [2]!obMake("", "int", AE70))</f>
        <v>expOfIntegratedIntensityLando55 
[2130]</v>
      </c>
      <c r="BA70" s="89">
        <f>[2]!obGet([2]!obCall("", AZ70, "get",$AQ$10))</f>
        <v>1.0002124098776739</v>
      </c>
      <c r="BB70" s="26"/>
      <c r="BC70" s="10"/>
      <c r="BD70">
        <v>63</v>
      </c>
      <c r="BE70">
        <f t="shared" si="2"/>
        <v>62000</v>
      </c>
      <c r="BF70">
        <f t="shared" si="3"/>
        <v>62999</v>
      </c>
      <c r="BG70" t="e">
        <f>[2]!obCall("entries"&amp;BD70,  "java.util.Arrays", "copyOfRange",$BG$6,BJ70,BK70)</f>
        <v>#VALUE!</v>
      </c>
      <c r="BH70" t="e">
        <f>[2]!obCall("CVA"&amp;BD70,"main.net.finmath.antonsporrer.masterthesis.function.StatisticalFunctions","getArithmeticMean",BG70)</f>
        <v>#VALUE!</v>
      </c>
      <c r="BI70" t="e">
        <f>[2]!obGet(BH70)</f>
        <v>#VALUE!</v>
      </c>
      <c r="BJ70" t="str">
        <f>[2]!obMake("intStart"&amp;BD70,"int",BE70)</f>
        <v>intStart63 
[1689]</v>
      </c>
      <c r="BK70" t="str">
        <f>[2]!obMake("intEnd"&amp;BD70,"int",BF70)</f>
        <v>intEnd63 
[1708]</v>
      </c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[3916]</v>
      </c>
      <c r="AI71" s="89">
        <f>[2]!obGet([2]!obCall("",AH71,"get", $AQ$10))</f>
        <v>1.8462943269399675E-2</v>
      </c>
      <c r="AJ71" s="52"/>
      <c r="AK71" s="89" t="e">
        <f>[2]!obCall("zcbondFairPrice"&amp;AE71, $AK$10, "getZeroCouponBond", [2]!obMake("", "double",AF71), [2]!obMake("", "double", $AF$115))</f>
        <v>#VALUE!</v>
      </c>
      <c r="AL71" s="89" t="e">
        <f>[2]!obGet([2]!obCall("", AK71, "get",$AQ$10))</f>
        <v>#VALUE!</v>
      </c>
      <c r="AM71" s="52"/>
      <c r="AN71" s="89" t="e">
        <f>[2]!obCall("couponBondPrice"&amp;AE71,  $AH$10,"getFairValue", [2]!obMake("","int",AE71) )</f>
        <v>#VALUE!</v>
      </c>
      <c r="AO71" s="89" t="e">
        <f>[2]!obGet([2]!obCall("",  AN71,"get", $AQ$10))</f>
        <v>#VALUE!</v>
      </c>
      <c r="AP71" s="52"/>
      <c r="AQ71" s="89" t="str">
        <f>[2]!obCall("intensityCorrelation"&amp;AE71, $T$54, "getIntensity", [2]!obMake("", "int", AE71))</f>
        <v>intensityCorrelation56 
[3799]</v>
      </c>
      <c r="AR71" s="89">
        <f>[2]!obGet([2]!obCall("", AQ71, "get",$AQ$10))</f>
        <v>6.4933675648818001E-3</v>
      </c>
      <c r="AS71" s="52"/>
      <c r="AT71" s="89" t="str">
        <f>[2]!obCall("expOfIntegratedIntensityCorrelation"&amp;AE71, $T$54, "getExpOfIntegratedIntensity", [2]!obMake("", "int", AE71))</f>
        <v>expOfIntegratedIntensityCorrelation56 
[3085]</v>
      </c>
      <c r="AU71" s="89">
        <f>[2]!obGet([2]!obCall("", AT71, "get",$AQ$10))</f>
        <v>1.0386389861172189</v>
      </c>
      <c r="AV71" s="18"/>
      <c r="AW71" s="89" t="str">
        <f>[2]!obCall("intensityLando"&amp;AE71, $W$53, "getIntensity", [2]!obMake("", "int", AE71))</f>
        <v>intensityLando56 
[2371]</v>
      </c>
      <c r="AX71" s="89">
        <f>[2]!obGet([2]!obCall("", AW71, "get",$AQ$10))</f>
        <v>0</v>
      </c>
      <c r="AY71" s="52"/>
      <c r="AZ71" s="89" t="str">
        <f>[2]!obCall("expOfIntegratedIntensityLando"&amp;AE71, $W$53, "getExpOfIntegratedIntensity", [2]!obMake("", "int", AE71))</f>
        <v>expOfIntegratedIntensityLando56 
[2170]</v>
      </c>
      <c r="BA71" s="89">
        <f>[2]!obGet([2]!obCall("", AZ71, "get",$AQ$10))</f>
        <v>1.0002124098776739</v>
      </c>
      <c r="BB71" s="26"/>
      <c r="BC71" s="10"/>
      <c r="BD71">
        <v>64</v>
      </c>
      <c r="BE71">
        <f t="shared" si="2"/>
        <v>63000</v>
      </c>
      <c r="BF71">
        <f t="shared" si="3"/>
        <v>63999</v>
      </c>
      <c r="BG71" t="e">
        <f>[2]!obCall("entries"&amp;BD71,  "java.util.Arrays", "copyOfRange",$BG$6,BJ71,BK71)</f>
        <v>#VALUE!</v>
      </c>
      <c r="BH71" t="e">
        <f>[2]!obCall("CVA"&amp;BD71,"main.net.finmath.antonsporrer.masterthesis.function.StatisticalFunctions","getArithmeticMean",BG71)</f>
        <v>#VALUE!</v>
      </c>
      <c r="BI71" t="e">
        <f>[2]!obGet(BH71)</f>
        <v>#VALUE!</v>
      </c>
      <c r="BJ71" t="str">
        <f>[2]!obMake("intStart"&amp;BD71,"int",BE71)</f>
        <v>intStart64 
[1770]</v>
      </c>
      <c r="BK71" t="str">
        <f>[2]!obMake("intEnd"&amp;BD71,"int",BF71)</f>
        <v>intEnd64 
[1762]</v>
      </c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[3143]</v>
      </c>
      <c r="AI72" s="89">
        <f>[2]!obGet([2]!obCall("",AH72,"get", $AQ$10))</f>
        <v>2.5071907738021648E-2</v>
      </c>
      <c r="AJ72" s="52"/>
      <c r="AK72" s="89" t="e">
        <f>[2]!obCall("zcbondFairPrice"&amp;AE72, $AK$10, "getZeroCouponBond", [2]!obMake("", "double",AF72), [2]!obMake("", "double", $AF$115))</f>
        <v>#VALUE!</v>
      </c>
      <c r="AL72" s="89" t="e">
        <f>[2]!obGet([2]!obCall("", AK72, "get",$AQ$10))</f>
        <v>#VALUE!</v>
      </c>
      <c r="AM72" s="52"/>
      <c r="AN72" s="89" t="e">
        <f>[2]!obCall("couponBondPrice"&amp;AE72,  $AH$10,"getFairValue", [2]!obMake("","int",AE72) )</f>
        <v>#VALUE!</v>
      </c>
      <c r="AO72" s="89" t="e">
        <f>[2]!obGet([2]!obCall("",  AN72,"get", $AQ$10))</f>
        <v>#VALUE!</v>
      </c>
      <c r="AP72" s="52"/>
      <c r="AQ72" s="89" t="str">
        <f>[2]!obCall("intensityCorrelation"&amp;AE72, $T$54, "getIntensity", [2]!obMake("", "int", AE72))</f>
        <v>intensityCorrelation57 
[3343]</v>
      </c>
      <c r="AR72" s="89">
        <f>[2]!obGet([2]!obCall("", AQ72, "get",$AQ$10))</f>
        <v>6.5076310469948159E-3</v>
      </c>
      <c r="AS72" s="52"/>
      <c r="AT72" s="89" t="str">
        <f>[2]!obCall("expOfIntegratedIntensityCorrelation"&amp;AE72, $T$54, "getExpOfIntegratedIntensity", [2]!obMake("", "int", AE72))</f>
        <v>expOfIntegratedIntensityCorrelation57 
[3634]</v>
      </c>
      <c r="AU72" s="89">
        <f>[2]!obGet([2]!obCall("", AT72, "get",$AQ$10))</f>
        <v>1.0393143728118106</v>
      </c>
      <c r="AV72" s="18"/>
      <c r="AW72" s="89" t="str">
        <f>[2]!obCall("intensityLando"&amp;AE72, $W$53, "getIntensity", [2]!obMake("", "int", AE72))</f>
        <v>intensityLando57 
[2322]</v>
      </c>
      <c r="AX72" s="89">
        <f>[2]!obGet([2]!obCall("", AW72, "get",$AQ$10))</f>
        <v>0</v>
      </c>
      <c r="AY72" s="52"/>
      <c r="AZ72" s="89" t="str">
        <f>[2]!obCall("expOfIntegratedIntensityLando"&amp;AE72, $W$53, "getExpOfIntegratedIntensity", [2]!obMake("", "int", AE72))</f>
        <v>expOfIntegratedIntensityLando57 
[2437]</v>
      </c>
      <c r="BA72" s="89">
        <f>[2]!obGet([2]!obCall("", AZ72, "get",$AQ$10))</f>
        <v>1.0002124098776739</v>
      </c>
      <c r="BB72" s="26"/>
      <c r="BC72" s="10"/>
      <c r="BD72">
        <v>65</v>
      </c>
      <c r="BE72">
        <f t="shared" si="2"/>
        <v>64000</v>
      </c>
      <c r="BF72">
        <f t="shared" si="3"/>
        <v>64999</v>
      </c>
      <c r="BG72" t="e">
        <f>[2]!obCall("entries"&amp;BD72,  "java.util.Arrays", "copyOfRange",$BG$6,BJ72,BK72)</f>
        <v>#VALUE!</v>
      </c>
      <c r="BH72" t="e">
        <f>[2]!obCall("CVA"&amp;BD72,"main.net.finmath.antonsporrer.masterthesis.function.StatisticalFunctions","getArithmeticMean",BG72)</f>
        <v>#VALUE!</v>
      </c>
      <c r="BI72" t="e">
        <f>[2]!obGet(BH72)</f>
        <v>#VALUE!</v>
      </c>
      <c r="BJ72" t="str">
        <f>[2]!obMake("intStart"&amp;BD72,"int",BE72)</f>
        <v>intStart65 
[1696]</v>
      </c>
      <c r="BK72" t="str">
        <f>[2]!obMake("intEnd"&amp;BD72,"int",BF72)</f>
        <v>intEnd65 
[1824]</v>
      </c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[3576]</v>
      </c>
      <c r="AI73" s="89">
        <f>[2]!obGet([2]!obCall("",AH73,"get", $AQ$10))</f>
        <v>4.0621810649918579E-2</v>
      </c>
      <c r="AJ73" s="52"/>
      <c r="AK73" s="89" t="e">
        <f>[2]!obCall("zcbondFairPrice"&amp;AE73, $AK$10, "getZeroCouponBond", [2]!obMake("", "double",AF73), [2]!obMake("", "double", $AF$115))</f>
        <v>#VALUE!</v>
      </c>
      <c r="AL73" s="89" t="e">
        <f>[2]!obGet([2]!obCall("", AK73, "get",$AQ$10))</f>
        <v>#VALUE!</v>
      </c>
      <c r="AM73" s="52"/>
      <c r="AN73" s="89" t="e">
        <f>[2]!obCall("couponBondPrice"&amp;AE73,  $AH$10,"getFairValue", [2]!obMake("","int",AE73) )</f>
        <v>#VALUE!</v>
      </c>
      <c r="AO73" s="89" t="e">
        <f>[2]!obGet([2]!obCall("",  AN73,"get", $AQ$10))</f>
        <v>#VALUE!</v>
      </c>
      <c r="AP73" s="52"/>
      <c r="AQ73" s="89" t="str">
        <f>[2]!obCall("intensityCorrelation"&amp;AE73, $T$54, "getIntensity", [2]!obMake("", "int", AE73))</f>
        <v>intensityCorrelation58 
[3764]</v>
      </c>
      <c r="AR73" s="89">
        <f>[2]!obGet([2]!obCall("", AQ73, "get",$AQ$10))</f>
        <v>6.2049468547214857E-3</v>
      </c>
      <c r="AS73" s="52"/>
      <c r="AT73" s="89" t="str">
        <f>[2]!obCall("expOfIntegratedIntensityCorrelation"&amp;AE73, $T$54, "getExpOfIntegratedIntensity", [2]!obMake("", "int", AE73))</f>
        <v>expOfIntegratedIntensityCorrelation58 
[3383]</v>
      </c>
      <c r="AU73" s="89">
        <f>[2]!obGet([2]!obCall("", AT73, "get",$AQ$10))</f>
        <v>1.0399752010567622</v>
      </c>
      <c r="AV73" s="18"/>
      <c r="AW73" s="89" t="str">
        <f>[2]!obCall("intensityLando"&amp;AE73, $W$53, "getIntensity", [2]!obMake("", "int", AE73))</f>
        <v>intensityLando58 
[2300]</v>
      </c>
      <c r="AX73" s="89">
        <f>[2]!obGet([2]!obCall("", AW73, "get",$AQ$10))</f>
        <v>0</v>
      </c>
      <c r="AY73" s="52"/>
      <c r="AZ73" s="89" t="str">
        <f>[2]!obCall("expOfIntegratedIntensityLando"&amp;AE73, $W$53, "getExpOfIntegratedIntensity", [2]!obMake("", "int", AE73))</f>
        <v>expOfIntegratedIntensityLando58 
[2314]</v>
      </c>
      <c r="BA73" s="89">
        <f>[2]!obGet([2]!obCall("", AZ73, "get",$AQ$10))</f>
        <v>1.0002124098776739</v>
      </c>
      <c r="BB73" s="26"/>
      <c r="BC73" s="10"/>
      <c r="BD73">
        <v>66</v>
      </c>
      <c r="BE73">
        <f t="shared" si="2"/>
        <v>65000</v>
      </c>
      <c r="BF73">
        <f t="shared" si="3"/>
        <v>65999</v>
      </c>
      <c r="BG73" t="e">
        <f>[2]!obCall("entries"&amp;BD73,  "java.util.Arrays", "copyOfRange",$BG$6,BJ73,BK73)</f>
        <v>#VALUE!</v>
      </c>
      <c r="BH73" t="e">
        <f>[2]!obCall("CVA"&amp;BD73,"main.net.finmath.antonsporrer.masterthesis.function.StatisticalFunctions","getArithmeticMean",BG73)</f>
        <v>#VALUE!</v>
      </c>
      <c r="BI73" t="e">
        <f>[2]!obGet(BH73)</f>
        <v>#VALUE!</v>
      </c>
      <c r="BJ73" t="str">
        <f>[2]!obMake("intStart"&amp;BD73,"int",BE73)</f>
        <v>intStart66 
[1832]</v>
      </c>
      <c r="BK73" t="str">
        <f>[2]!obMake("intEnd"&amp;BD73,"int",BF73)</f>
        <v>intEnd66 
[1729]</v>
      </c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[3154]</v>
      </c>
      <c r="AI74" s="89">
        <f>[2]!obGet([2]!obCall("",AH74,"get", $AQ$10))</f>
        <v>2.552843365130858E-2</v>
      </c>
      <c r="AJ74" s="52"/>
      <c r="AK74" s="89" t="e">
        <f>[2]!obCall("zcbondFairPrice"&amp;AE74, $AK$10, "getZeroCouponBond", [2]!obMake("", "double",AF74), [2]!obMake("", "double", $AF$115))</f>
        <v>#VALUE!</v>
      </c>
      <c r="AL74" s="89" t="e">
        <f>[2]!obGet([2]!obCall("", AK74, "get",$AQ$10))</f>
        <v>#VALUE!</v>
      </c>
      <c r="AM74" s="52"/>
      <c r="AN74" s="89" t="e">
        <f>[2]!obCall("couponBondPrice"&amp;AE74,  $AH$10,"getFairValue", [2]!obMake("","int",AE74) )</f>
        <v>#VALUE!</v>
      </c>
      <c r="AO74" s="89" t="e">
        <f>[2]!obGet([2]!obCall("",  AN74,"get", $AQ$10))</f>
        <v>#VALUE!</v>
      </c>
      <c r="AP74" s="52"/>
      <c r="AQ74" s="89" t="str">
        <f>[2]!obCall("intensityCorrelation"&amp;AE74, $T$54, "getIntensity", [2]!obMake("", "int", AE74))</f>
        <v>intensityCorrelation59 
[3829]</v>
      </c>
      <c r="AR74" s="89">
        <f>[2]!obGet([2]!obCall("", AQ74, "get",$AQ$10))</f>
        <v>6.8147960024140582E-3</v>
      </c>
      <c r="AS74" s="52"/>
      <c r="AT74" s="89" t="str">
        <f>[2]!obCall("expOfIntegratedIntensityCorrelation"&amp;AE74, $T$54, "getExpOfIntegratedIntensity", [2]!obMake("", "int", AE74))</f>
        <v>expOfIntegratedIntensityCorrelation59 
[3479]</v>
      </c>
      <c r="AU74" s="89">
        <f>[2]!obGet([2]!obCall("", AT74, "get",$AQ$10))</f>
        <v>1.0406524319519261</v>
      </c>
      <c r="AV74" s="18"/>
      <c r="AW74" s="89" t="str">
        <f>[2]!obCall("intensityLando"&amp;AE74, $W$53, "getIntensity", [2]!obMake("", "int", AE74))</f>
        <v>intensityLando59 
[2190]</v>
      </c>
      <c r="AX74" s="89">
        <f>[2]!obGet([2]!obCall("", AW74, "get",$AQ$10))</f>
        <v>0</v>
      </c>
      <c r="AY74" s="52"/>
      <c r="AZ74" s="89" t="str">
        <f>[2]!obCall("expOfIntegratedIntensityLando"&amp;AE74, $W$53, "getExpOfIntegratedIntensity", [2]!obMake("", "int", AE74))</f>
        <v>expOfIntegratedIntensityLando59 
[2138]</v>
      </c>
      <c r="BA74" s="89">
        <f>[2]!obGet([2]!obCall("", AZ74, "get",$AQ$10))</f>
        <v>1.0002124098776739</v>
      </c>
      <c r="BB74" s="26"/>
      <c r="BC74" s="10"/>
      <c r="BD74">
        <v>67</v>
      </c>
      <c r="BE74">
        <f t="shared" si="2"/>
        <v>66000</v>
      </c>
      <c r="BF74">
        <f t="shared" si="3"/>
        <v>66999</v>
      </c>
      <c r="BG74" t="e">
        <f>[2]!obCall("entries"&amp;BD74,  "java.util.Arrays", "copyOfRange",$BG$6,BJ74,BK74)</f>
        <v>#VALUE!</v>
      </c>
      <c r="BH74" t="e">
        <f>[2]!obCall("CVA"&amp;BD74,"main.net.finmath.antonsporrer.masterthesis.function.StatisticalFunctions","getArithmeticMean",BG74)</f>
        <v>#VALUE!</v>
      </c>
      <c r="BI74" t="e">
        <f>[2]!obGet(BH74)</f>
        <v>#VALUE!</v>
      </c>
      <c r="BJ74" t="str">
        <f>[2]!obMake("intStart"&amp;BD74,"int",BE74)</f>
        <v>intStart67 
[1703]</v>
      </c>
      <c r="BK74" t="str">
        <f>[2]!obMake("intEnd"&amp;BD74,"int",BF74)</f>
        <v>intEnd67 
[1694]</v>
      </c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[3412]</v>
      </c>
      <c r="AI75" s="89">
        <f>[2]!obGet([2]!obCall("",AH75,"get", $AQ$10))</f>
        <v>2.8687260857773185E-2</v>
      </c>
      <c r="AJ75" s="52"/>
      <c r="AK75" s="89" t="e">
        <f>[2]!obCall("zcbondFairPrice"&amp;AE75, $AK$10, "getZeroCouponBond", [2]!obMake("", "double",AF75), [2]!obMake("", "double", $AF$115))</f>
        <v>#VALUE!</v>
      </c>
      <c r="AL75" s="89" t="e">
        <f>[2]!obGet([2]!obCall("", AK75, "get",$AQ$10))</f>
        <v>#VALUE!</v>
      </c>
      <c r="AM75" s="52"/>
      <c r="AN75" s="89" t="e">
        <f>[2]!obCall("couponBondPrice"&amp;AE75,  $AH$10,"getFairValue", [2]!obMake("","int",AE75) )</f>
        <v>#VALUE!</v>
      </c>
      <c r="AO75" s="89" t="e">
        <f>[2]!obGet([2]!obCall("",  AN75,"get", $AQ$10))</f>
        <v>#VALUE!</v>
      </c>
      <c r="AP75" s="52"/>
      <c r="AQ75" s="89" t="str">
        <f>[2]!obCall("intensityCorrelation"&amp;AE75, $T$54, "getIntensity", [2]!obMake("", "int", AE75))</f>
        <v>intensityCorrelation60 
[3738]</v>
      </c>
      <c r="AR75" s="89">
        <f>[2]!obGet([2]!obCall("", AQ75, "get",$AQ$10))</f>
        <v>6.5369523951082156E-3</v>
      </c>
      <c r="AS75" s="52"/>
      <c r="AT75" s="89" t="str">
        <f>[2]!obCall("expOfIntegratedIntensityCorrelation"&amp;AE75, $T$54, "getExpOfIntegratedIntensity", [2]!obMake("", "int", AE75))</f>
        <v>expOfIntegratedIntensityCorrelation60 
[3846]</v>
      </c>
      <c r="AU75" s="89">
        <f>[2]!obGet([2]!obCall("", AT75, "get",$AQ$10))</f>
        <v>1.0413473903708994</v>
      </c>
      <c r="AV75" s="18"/>
      <c r="AW75" s="89" t="str">
        <f>[2]!obCall("intensityLando"&amp;AE75, $W$53, "getIntensity", [2]!obMake("", "int", AE75))</f>
        <v>intensityLando60 
[2411]</v>
      </c>
      <c r="AX75" s="89">
        <f>[2]!obGet([2]!obCall("", AW75, "get",$AQ$10))</f>
        <v>0</v>
      </c>
      <c r="AY75" s="52"/>
      <c r="AZ75" s="89" t="str">
        <f>[2]!obCall("expOfIntegratedIntensityLando"&amp;AE75, $W$53, "getExpOfIntegratedIntensity", [2]!obMake("", "int", AE75))</f>
        <v>expOfIntegratedIntensityLando60 
[2304]</v>
      </c>
      <c r="BA75" s="89">
        <f>[2]!obGet([2]!obCall("", AZ75, "get",$AQ$10))</f>
        <v>1.0002124098776739</v>
      </c>
      <c r="BB75" s="26"/>
      <c r="BC75" s="10"/>
      <c r="BD75">
        <v>68</v>
      </c>
      <c r="BE75">
        <f t="shared" si="2"/>
        <v>67000</v>
      </c>
      <c r="BF75">
        <f t="shared" si="3"/>
        <v>67999</v>
      </c>
      <c r="BG75" t="e">
        <f>[2]!obCall("entries"&amp;BD75,  "java.util.Arrays", "copyOfRange",$BG$6,BJ75,BK75)</f>
        <v>#VALUE!</v>
      </c>
      <c r="BH75" t="e">
        <f>[2]!obCall("CVA"&amp;BD75,"main.net.finmath.antonsporrer.masterthesis.function.StatisticalFunctions","getArithmeticMean",BG75)</f>
        <v>#VALUE!</v>
      </c>
      <c r="BI75" t="e">
        <f>[2]!obGet(BH75)</f>
        <v>#VALUE!</v>
      </c>
      <c r="BJ75" t="str">
        <f>[2]!obMake("intStart"&amp;BD75,"int",BE75)</f>
        <v>intStart68 
[1817]</v>
      </c>
      <c r="BK75" t="str">
        <f>[2]!obMake("intEnd"&amp;BD75,"int",BF75)</f>
        <v>intEnd68 
[1736]</v>
      </c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[4005]</v>
      </c>
      <c r="AI76" s="89">
        <f>[2]!obGet([2]!obCall("",AH76,"get", $AQ$10))</f>
        <v>3.6106307548267429E-2</v>
      </c>
      <c r="AJ76" s="52"/>
      <c r="AK76" s="89" t="e">
        <f>[2]!obCall("zcbondFairPrice"&amp;AE76, $AK$10, "getZeroCouponBond", [2]!obMake("", "double",AF76), [2]!obMake("", "double", $AF$115))</f>
        <v>#VALUE!</v>
      </c>
      <c r="AL76" s="89" t="e">
        <f>[2]!obGet([2]!obCall("", AK76, "get",$AQ$10))</f>
        <v>#VALUE!</v>
      </c>
      <c r="AM76" s="52"/>
      <c r="AN76" s="89" t="e">
        <f>[2]!obCall("couponBondPrice"&amp;AE76,  $AH$10,"getFairValue", [2]!obMake("","int",AE76) )</f>
        <v>#VALUE!</v>
      </c>
      <c r="AO76" s="89" t="e">
        <f>[2]!obGet([2]!obCall("",  AN76,"get", $AQ$10))</f>
        <v>#VALUE!</v>
      </c>
      <c r="AP76" s="52"/>
      <c r="AQ76" s="89" t="str">
        <f>[2]!obCall("intensityCorrelation"&amp;AE76, $T$54, "getIntensity", [2]!obMake("", "int", AE76))</f>
        <v>intensityCorrelation61 
[3693]</v>
      </c>
      <c r="AR76" s="89">
        <f>[2]!obGet([2]!obCall("", AQ76, "get",$AQ$10))</f>
        <v>6.1680141080101133E-3</v>
      </c>
      <c r="AS76" s="52"/>
      <c r="AT76" s="89" t="str">
        <f>[2]!obCall("expOfIntegratedIntensityCorrelation"&amp;AE76, $T$54, "getExpOfIntegratedIntensity", [2]!obMake("", "int", AE76))</f>
        <v>expOfIntegratedIntensityCorrelation61 
[3844]</v>
      </c>
      <c r="AU76" s="89">
        <f>[2]!obGet([2]!obCall("", AT76, "get",$AQ$10))</f>
        <v>1.0420091147139257</v>
      </c>
      <c r="AV76" s="18"/>
      <c r="AW76" s="89" t="str">
        <f>[2]!obCall("intensityLando"&amp;AE76, $W$53, "getIntensity", [2]!obMake("", "int", AE76))</f>
        <v>intensityLando61 
[2405]</v>
      </c>
      <c r="AX76" s="89">
        <f>[2]!obGet([2]!obCall("", AW76, "get",$AQ$10))</f>
        <v>0</v>
      </c>
      <c r="AY76" s="52"/>
      <c r="AZ76" s="89" t="str">
        <f>[2]!obCall("expOfIntegratedIntensityLando"&amp;AE76, $W$53, "getExpOfIntegratedIntensity", [2]!obMake("", "int", AE76))</f>
        <v>expOfIntegratedIntensityLando61 
[2194]</v>
      </c>
      <c r="BA76" s="89">
        <f>[2]!obGet([2]!obCall("", AZ76, "get",$AQ$10))</f>
        <v>1.0002124098776739</v>
      </c>
      <c r="BB76" s="26"/>
      <c r="BC76" s="10"/>
      <c r="BD76">
        <v>69</v>
      </c>
      <c r="BE76">
        <f t="shared" si="2"/>
        <v>68000</v>
      </c>
      <c r="BF76">
        <f t="shared" si="3"/>
        <v>68999</v>
      </c>
      <c r="BG76" t="e">
        <f>[2]!obCall("entries"&amp;BD76,  "java.util.Arrays", "copyOfRange",$BG$6,BJ76,BK76)</f>
        <v>#VALUE!</v>
      </c>
      <c r="BH76" t="e">
        <f>[2]!obCall("CVA"&amp;BD76,"main.net.finmath.antonsporrer.masterthesis.function.StatisticalFunctions","getArithmeticMean",BG76)</f>
        <v>#VALUE!</v>
      </c>
      <c r="BI76" t="e">
        <f>[2]!obGet(BH76)</f>
        <v>#VALUE!</v>
      </c>
      <c r="BJ76" t="str">
        <f>[2]!obMake("intStart"&amp;BD76,"int",BE76)</f>
        <v>intStart69 
[1799]</v>
      </c>
      <c r="BK76" t="str">
        <f>[2]!obMake("intEnd"&amp;BD76,"int",BF76)</f>
        <v>intEnd69 
[1792]</v>
      </c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[3409]</v>
      </c>
      <c r="AI77" s="89">
        <f>[2]!obGet([2]!obCall("",AH77,"get", $AQ$10))</f>
        <v>3.5130729794187701E-2</v>
      </c>
      <c r="AJ77" s="52"/>
      <c r="AK77" s="89" t="e">
        <f>[2]!obCall("zcbondFairPrice"&amp;AE77, $AK$10, "getZeroCouponBond", [2]!obMake("", "double",AF77), [2]!obMake("", "double", $AF$115))</f>
        <v>#VALUE!</v>
      </c>
      <c r="AL77" s="89" t="e">
        <f>[2]!obGet([2]!obCall("", AK77, "get",$AQ$10))</f>
        <v>#VALUE!</v>
      </c>
      <c r="AM77" s="52"/>
      <c r="AN77" s="89" t="e">
        <f>[2]!obCall("couponBondPrice"&amp;AE77,  $AH$10,"getFairValue", [2]!obMake("","int",AE77) )</f>
        <v>#VALUE!</v>
      </c>
      <c r="AO77" s="89" t="e">
        <f>[2]!obGet([2]!obCall("",  AN77,"get", $AQ$10))</f>
        <v>#VALUE!</v>
      </c>
      <c r="AP77" s="52"/>
      <c r="AQ77" s="89" t="str">
        <f>[2]!obCall("intensityCorrelation"&amp;AE77, $T$54, "getIntensity", [2]!obMake("", "int", AE77))</f>
        <v>intensityCorrelation62 
[3387]</v>
      </c>
      <c r="AR77" s="89">
        <f>[2]!obGet([2]!obCall("", AQ77, "get",$AQ$10))</f>
        <v>6.4868461735237623E-3</v>
      </c>
      <c r="AS77" s="52"/>
      <c r="AT77" s="89" t="str">
        <f>[2]!obCall("expOfIntegratedIntensityCorrelation"&amp;AE77, $T$54, "getExpOfIntegratedIntensity", [2]!obMake("", "int", AE77))</f>
        <v>expOfIntegratedIntensityCorrelation62 
[3769]</v>
      </c>
      <c r="AU77" s="89">
        <f>[2]!obGet([2]!obCall("", AT77, "get",$AQ$10))</f>
        <v>1.0426686473371907</v>
      </c>
      <c r="AV77" s="18"/>
      <c r="AW77" s="89" t="str">
        <f>[2]!obCall("intensityLando"&amp;AE77, $W$53, "getIntensity", [2]!obMake("", "int", AE77))</f>
        <v>intensityLando62 
[2180]</v>
      </c>
      <c r="AX77" s="89">
        <f>[2]!obGet([2]!obCall("", AW77, "get",$AQ$10))</f>
        <v>0</v>
      </c>
      <c r="AY77" s="52"/>
      <c r="AZ77" s="89" t="str">
        <f>[2]!obCall("expOfIntegratedIntensityLando"&amp;AE77, $W$53, "getExpOfIntegratedIntensity", [2]!obMake("", "int", AE77))</f>
        <v>expOfIntegratedIntensityLando62 
[2463]</v>
      </c>
      <c r="BA77" s="89">
        <f>[2]!obGet([2]!obCall("", AZ77, "get",$AQ$10))</f>
        <v>1.0002124098776739</v>
      </c>
      <c r="BB77" s="26"/>
      <c r="BC77" s="10"/>
      <c r="BD77">
        <v>70</v>
      </c>
      <c r="BE77">
        <f t="shared" si="2"/>
        <v>69000</v>
      </c>
      <c r="BF77">
        <f t="shared" si="3"/>
        <v>69999</v>
      </c>
      <c r="BG77" t="e">
        <f>[2]!obCall("entries"&amp;BD77,  "java.util.Arrays", "copyOfRange",$BG$6,BJ77,BK77)</f>
        <v>#VALUE!</v>
      </c>
      <c r="BH77" t="e">
        <f>[2]!obCall("CVA"&amp;BD77,"main.net.finmath.antonsporrer.masterthesis.function.StatisticalFunctions","getArithmeticMean",BG77)</f>
        <v>#VALUE!</v>
      </c>
      <c r="BI77" t="e">
        <f>[2]!obGet(BH77)</f>
        <v>#VALUE!</v>
      </c>
      <c r="BJ77" t="str">
        <f>[2]!obMake("intStart"&amp;BD77,"int",BE77)</f>
        <v>intStart70 
[1862]</v>
      </c>
      <c r="BK77" t="str">
        <f>[2]!obMake("intEnd"&amp;BD77,"int",BF77)</f>
        <v>intEnd70 
[1743]</v>
      </c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e">
        <f>[2]!obCall("underlyingModelFromNPVAndDefault"&amp;AE78, $AH$10, "getUnderlying",  [2]!obMake("", "int", AE78), [2]!obMake("","int", 0))</f>
        <v>#VALUE!</v>
      </c>
      <c r="AI78" s="89" t="e">
        <f>[2]!obGet([2]!obCall("",AH78,"get", $AQ$10))</f>
        <v>#VALUE!</v>
      </c>
      <c r="AJ78" s="52"/>
      <c r="AK78" s="89" t="e">
        <f>[2]!obCall("zcbondFairPrice"&amp;AE78, $AK$10, "getZeroCouponBond", [2]!obMake("", "double",AF78), [2]!obMake("", "double", $AF$115))</f>
        <v>#VALUE!</v>
      </c>
      <c r="AL78" s="89" t="e">
        <f>[2]!obGet([2]!obCall("", AK78, "get",$AQ$10))</f>
        <v>#VALUE!</v>
      </c>
      <c r="AM78" s="52"/>
      <c r="AN78" s="89" t="e">
        <f>[2]!obCall("couponBondPrice"&amp;AE78,  $AH$10,"getFairValue", [2]!obMake("","int",AE78) )</f>
        <v>#VALUE!</v>
      </c>
      <c r="AO78" s="89" t="e">
        <f>[2]!obGet([2]!obCall("",  AN78,"get", $AQ$10))</f>
        <v>#VALUE!</v>
      </c>
      <c r="AP78" s="52"/>
      <c r="AQ78" s="89" t="str">
        <f>[2]!obCall("intensityCorrelation"&amp;AE78, $T$54, "getIntensity", [2]!obMake("", "int", AE78))</f>
        <v>intensityCorrelation63 
[3330]</v>
      </c>
      <c r="AR78" s="89">
        <f>[2]!obGet([2]!obCall("", AQ78, "get",$AQ$10))</f>
        <v>6.5225623425207348E-3</v>
      </c>
      <c r="AS78" s="52"/>
      <c r="AT78" s="89" t="str">
        <f>[2]!obCall("expOfIntegratedIntensityCorrelation"&amp;AE78, $T$54, "getExpOfIntegratedIntensity", [2]!obMake("", "int", AE78))</f>
        <v>expOfIntegratedIntensityCorrelation63 
[3781]</v>
      </c>
      <c r="AU78" s="89">
        <f>[2]!obGet([2]!obCall("", AT78, "get",$AQ$10))</f>
        <v>1.043347093086721</v>
      </c>
      <c r="AV78" s="18"/>
      <c r="AW78" s="89" t="str">
        <f>[2]!obCall("intensityLando"&amp;AE78, $W$53, "getIntensity", [2]!obMake("", "int", AE78))</f>
        <v>intensityLando63 
[2353]</v>
      </c>
      <c r="AX78" s="89">
        <f>[2]!obGet([2]!obCall("", AW78, "get",$AQ$10))</f>
        <v>0</v>
      </c>
      <c r="AY78" s="52"/>
      <c r="AZ78" s="89" t="str">
        <f>[2]!obCall("expOfIntegratedIntensityLando"&amp;AE78, $W$53, "getExpOfIntegratedIntensity", [2]!obMake("", "int", AE78))</f>
        <v>expOfIntegratedIntensityLando63 
[2457]</v>
      </c>
      <c r="BA78" s="89">
        <f>[2]!obGet([2]!obCall("", AZ78, "get",$AQ$10))</f>
        <v>1.0002124098776739</v>
      </c>
      <c r="BB78" s="26"/>
      <c r="BC78" s="10"/>
      <c r="BD78">
        <v>71</v>
      </c>
      <c r="BE78">
        <f t="shared" si="2"/>
        <v>70000</v>
      </c>
      <c r="BF78">
        <f t="shared" si="3"/>
        <v>70999</v>
      </c>
      <c r="BG78" t="e">
        <f>[2]!obCall("entries"&amp;BD78,  "java.util.Arrays", "copyOfRange",$BG$6,BJ78,BK78)</f>
        <v>#VALUE!</v>
      </c>
      <c r="BH78" t="e">
        <f>[2]!obCall("CVA"&amp;BD78,"main.net.finmath.antonsporrer.masterthesis.function.StatisticalFunctions","getArithmeticMean",BG78)</f>
        <v>#VALUE!</v>
      </c>
      <c r="BI78" t="e">
        <f>[2]!obGet(BH78)</f>
        <v>#VALUE!</v>
      </c>
      <c r="BJ78" t="str">
        <f>[2]!obMake("intStart"&amp;BD78,"int",BE78)</f>
        <v>intStart71 
[1769]</v>
      </c>
      <c r="BK78" t="str">
        <f>[2]!obMake("intEnd"&amp;BD78,"int",BF78)</f>
        <v>intEnd71 
[1855]</v>
      </c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e">
        <f>[2]!obCall("underlyingModelFromNPVAndDefault"&amp;AE79, $AH$10, "getUnderlying",  [2]!obMake("", "int", AE79), [2]!obMake("","int", 0))</f>
        <v>#VALUE!</v>
      </c>
      <c r="AI79" s="89" t="e">
        <f>[2]!obGet([2]!obCall("",AH79,"get", $AQ$10))</f>
        <v>#VALUE!</v>
      </c>
      <c r="AJ79" s="52"/>
      <c r="AK79" s="89" t="e">
        <f>[2]!obCall("zcbondFairPrice"&amp;AE79, $AK$10, "getZeroCouponBond", [2]!obMake("", "double",AF79), [2]!obMake("", "double", $AF$115))</f>
        <v>#VALUE!</v>
      </c>
      <c r="AL79" s="89" t="e">
        <f>[2]!obGet([2]!obCall("", AK79, "get",$AQ$10))</f>
        <v>#VALUE!</v>
      </c>
      <c r="AM79" s="52"/>
      <c r="AN79" s="89" t="e">
        <f>[2]!obCall("couponBondPrice"&amp;AE79,  $AH$10,"getFairValue", [2]!obMake("","int",AE79) )</f>
        <v>#VALUE!</v>
      </c>
      <c r="AO79" s="89" t="e">
        <f>[2]!obGet([2]!obCall("",  AN79,"get", $AQ$10))</f>
        <v>#VALUE!</v>
      </c>
      <c r="AP79" s="52"/>
      <c r="AQ79" s="89" t="str">
        <f>[2]!obCall("intensityCorrelation"&amp;AE79, $T$54, "getIntensity", [2]!obMake("", "int", AE79))</f>
        <v>intensityCorrelation64 
[3112]</v>
      </c>
      <c r="AR79" s="89">
        <f>[2]!obGet([2]!obCall("", AQ79, "get",$AQ$10))</f>
        <v>6.4778459077662965E-3</v>
      </c>
      <c r="AS79" s="52"/>
      <c r="AT79" s="89" t="str">
        <f>[2]!obCall("expOfIntegratedIntensityCorrelation"&amp;AE79, $T$54, "getExpOfIntegratedIntensity", [2]!obMake("", "int", AE79))</f>
        <v>expOfIntegratedIntensityCorrelation64 
[3359]</v>
      </c>
      <c r="AU79" s="89">
        <f>[2]!obGet([2]!obCall("", AT79, "get",$AQ$10))</f>
        <v>1.044025510463249</v>
      </c>
      <c r="AV79" s="18"/>
      <c r="AW79" s="89" t="str">
        <f>[2]!obCall("intensityLando"&amp;AE79, $W$53, "getIntensity", [2]!obMake("", "int", AE79))</f>
        <v>intensityLando64 
[2244]</v>
      </c>
      <c r="AX79" s="89">
        <f>[2]!obGet([2]!obCall("", AW79, "get",$AQ$10))</f>
        <v>0</v>
      </c>
      <c r="AY79" s="52"/>
      <c r="AZ79" s="89" t="str">
        <f>[2]!obCall("expOfIntegratedIntensityLando"&amp;AE79, $W$53, "getExpOfIntegratedIntensity", [2]!obMake("", "int", AE79))</f>
        <v>expOfIntegratedIntensityLando64 
[2447]</v>
      </c>
      <c r="BA79" s="89">
        <f>[2]!obGet([2]!obCall("", AZ79, "get",$AQ$10))</f>
        <v>1.0002124098776739</v>
      </c>
      <c r="BB79" s="26"/>
      <c r="BC79" s="10"/>
      <c r="BD79">
        <v>72</v>
      </c>
      <c r="BE79">
        <f t="shared" si="2"/>
        <v>71000</v>
      </c>
      <c r="BF79">
        <f t="shared" si="3"/>
        <v>71999</v>
      </c>
      <c r="BG79" t="e">
        <f>[2]!obCall("entries"&amp;BD79,  "java.util.Arrays", "copyOfRange",$BG$6,BJ79,BK79)</f>
        <v>#VALUE!</v>
      </c>
      <c r="BH79" t="e">
        <f>[2]!obCall("CVA"&amp;BD79,"main.net.finmath.antonsporrer.masterthesis.function.StatisticalFunctions","getArithmeticMean",BG79)</f>
        <v>#VALUE!</v>
      </c>
      <c r="BI79" t="e">
        <f>[2]!obGet(BH79)</f>
        <v>#VALUE!</v>
      </c>
      <c r="BJ79" t="str">
        <f>[2]!obMake("intStart"&amp;BD79,"int",BE79)</f>
        <v>intStart72 
[1727]</v>
      </c>
      <c r="BK79" t="str">
        <f>[2]!obMake("intEnd"&amp;BD79,"int",BF79)</f>
        <v>intEnd72 
[1807]</v>
      </c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e">
        <f>[2]!obCall("underlyingModelFromNPVAndDefault"&amp;AE80, $AH$10, "getUnderlying",  [2]!obMake("", "int", AE80), [2]!obMake("","int", 0))</f>
        <v>#VALUE!</v>
      </c>
      <c r="AI80" s="89" t="e">
        <f>[2]!obGet([2]!obCall("",AH80,"get", $AQ$10))</f>
        <v>#VALUE!</v>
      </c>
      <c r="AJ80" s="52"/>
      <c r="AK80" s="89" t="e">
        <f>[2]!obCall("zcbondFairPrice"&amp;AE80, $AK$10, "getZeroCouponBond", [2]!obMake("", "double",AF80), [2]!obMake("", "double", $AF$115))</f>
        <v>#VALUE!</v>
      </c>
      <c r="AL80" s="89" t="e">
        <f>[2]!obGet([2]!obCall("", AK80, "get",$AQ$10))</f>
        <v>#VALUE!</v>
      </c>
      <c r="AM80" s="52"/>
      <c r="AN80" s="89" t="e">
        <f>[2]!obCall("couponBondPrice"&amp;AE80,  $AH$10,"getFairValue", [2]!obMake("","int",AE80) )</f>
        <v>#VALUE!</v>
      </c>
      <c r="AO80" s="89" t="e">
        <f>[2]!obGet([2]!obCall("",  AN80,"get", $AQ$10))</f>
        <v>#VALUE!</v>
      </c>
      <c r="AP80" s="52"/>
      <c r="AQ80" s="89" t="str">
        <f>[2]!obCall("intensityCorrelation"&amp;AE80, $T$54, "getIntensity", [2]!obMake("", "int", AE80))</f>
        <v>intensityCorrelation65 
[3672]</v>
      </c>
      <c r="AR80" s="89">
        <f>[2]!obGet([2]!obCall("", AQ80, "get",$AQ$10))</f>
        <v>6.3255310957365668E-3</v>
      </c>
      <c r="AS80" s="52"/>
      <c r="AT80" s="89" t="str">
        <f>[2]!obCall("expOfIntegratedIntensityCorrelation"&amp;AE80, $T$54, "getExpOfIntegratedIntensity", [2]!obMake("", "int", AE80))</f>
        <v>expOfIntegratedIntensityCorrelation65 
[3841]</v>
      </c>
      <c r="AU80" s="89">
        <f>[2]!obGet([2]!obCall("", AT80, "get",$AQ$10))</f>
        <v>1.0446940770487545</v>
      </c>
      <c r="AV80" s="18"/>
      <c r="AW80" s="89" t="str">
        <f>[2]!obCall("intensityLando"&amp;AE80, $W$53, "getIntensity", [2]!obMake("", "int", AE80))</f>
        <v>intensityLando65 
[2345]</v>
      </c>
      <c r="AX80" s="89">
        <f>[2]!obGet([2]!obCall("", AW80, "get",$AQ$10))</f>
        <v>0</v>
      </c>
      <c r="AY80" s="52"/>
      <c r="AZ80" s="89" t="str">
        <f>[2]!obCall("expOfIntegratedIntensityLando"&amp;AE80, $W$53, "getExpOfIntegratedIntensity", [2]!obMake("", "int", AE80))</f>
        <v>expOfIntegratedIntensityLando65 
[2375]</v>
      </c>
      <c r="BA80" s="89">
        <f>[2]!obGet([2]!obCall("", AZ80, "get",$AQ$10))</f>
        <v>1.0002124098776739</v>
      </c>
      <c r="BB80" s="26"/>
      <c r="BC80" s="10"/>
      <c r="BD80">
        <v>73</v>
      </c>
      <c r="BE80">
        <f t="shared" si="2"/>
        <v>72000</v>
      </c>
      <c r="BF80">
        <f t="shared" si="3"/>
        <v>72999</v>
      </c>
      <c r="BG80" t="e">
        <f>[2]!obCall("entries"&amp;BD80,  "java.util.Arrays", "copyOfRange",$BG$6,BJ80,BK80)</f>
        <v>#VALUE!</v>
      </c>
      <c r="BH80" t="e">
        <f>[2]!obCall("CVA"&amp;BD80,"main.net.finmath.antonsporrer.masterthesis.function.StatisticalFunctions","getArithmeticMean",BG80)</f>
        <v>#VALUE!</v>
      </c>
      <c r="BI80" t="e">
        <f>[2]!obGet(BH80)</f>
        <v>#VALUE!</v>
      </c>
      <c r="BJ80" t="str">
        <f>[2]!obMake("intStart"&amp;BD80,"int",BE80)</f>
        <v>intStart73 
[1776]</v>
      </c>
      <c r="BK80" t="str">
        <f>[2]!obMake("intEnd"&amp;BD80,"int",BF80)</f>
        <v>intEnd73 
[1754]</v>
      </c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e">
        <f>[2]!obCall("underlyingModelFromNPVAndDefault"&amp;AE81, $AH$10, "getUnderlying",  [2]!obMake("", "int", AE81), [2]!obMake("","int", 0))</f>
        <v>#VALUE!</v>
      </c>
      <c r="AI81" s="89" t="e">
        <f>[2]!obGet([2]!obCall("",AH81,"get", $AQ$10))</f>
        <v>#VALUE!</v>
      </c>
      <c r="AJ81" s="52"/>
      <c r="AK81" s="89" t="e">
        <f>[2]!obCall("zcbondFairPrice"&amp;AE81, $AK$10, "getZeroCouponBond", [2]!obMake("", "double",AF81), [2]!obMake("", "double", $AF$115))</f>
        <v>#VALUE!</v>
      </c>
      <c r="AL81" s="89" t="e">
        <f>[2]!obGet([2]!obCall("", AK81, "get",$AQ$10))</f>
        <v>#VALUE!</v>
      </c>
      <c r="AM81" s="52"/>
      <c r="AN81" s="89" t="e">
        <f>[2]!obCall("couponBondPrice"&amp;AE81,  $AH$10,"getFairValue", [2]!obMake("","int",AE81) )</f>
        <v>#VALUE!</v>
      </c>
      <c r="AO81" s="89" t="e">
        <f>[2]!obGet([2]!obCall("",  AN81,"get", $AQ$10))</f>
        <v>#VALUE!</v>
      </c>
      <c r="AP81" s="52"/>
      <c r="AQ81" s="89" t="str">
        <f>[2]!obCall("intensityCorrelation"&amp;AE81, $T$54, "getIntensity", [2]!obMake("", "int", AE81))</f>
        <v>intensityCorrelation66 
[3079]</v>
      </c>
      <c r="AR81" s="89">
        <f>[2]!obGet([2]!obCall("", AQ81, "get",$AQ$10))</f>
        <v>6.2780709424410117E-3</v>
      </c>
      <c r="AS81" s="52"/>
      <c r="AT81" s="89" t="str">
        <f>[2]!obCall("expOfIntegratedIntensityCorrelation"&amp;AE81, $T$54, "getExpOfIntegratedIntensity", [2]!obMake("", "int", AE81))</f>
        <v>expOfIntegratedIntensityCorrelation66 
[3209]</v>
      </c>
      <c r="AU81" s="89">
        <f>[2]!obGet([2]!obCall("", AT81, "get",$AQ$10))</f>
        <v>1.0453526299503657</v>
      </c>
      <c r="AV81" s="18"/>
      <c r="AW81" s="89" t="str">
        <f>[2]!obCall("intensityLando"&amp;AE81, $W$53, "getIntensity", [2]!obMake("", "int", AE81))</f>
        <v>intensityLando66 
[2120]</v>
      </c>
      <c r="AX81" s="89">
        <f>[2]!obGet([2]!obCall("", AW81, "get",$AQ$10))</f>
        <v>0</v>
      </c>
      <c r="AY81" s="52"/>
      <c r="AZ81" s="89" t="str">
        <f>[2]!obCall("expOfIntegratedIntensityLando"&amp;AE81, $W$53, "getExpOfIntegratedIntensity", [2]!obMake("", "int", AE81))</f>
        <v>expOfIntegratedIntensityLando66 
[2214]</v>
      </c>
      <c r="BA81" s="89">
        <f>[2]!obGet([2]!obCall("", AZ81, "get",$AQ$10))</f>
        <v>1.0002124098776739</v>
      </c>
      <c r="BB81" s="26"/>
      <c r="BC81" s="10"/>
      <c r="BD81">
        <v>74</v>
      </c>
      <c r="BE81">
        <f t="shared" si="2"/>
        <v>73000</v>
      </c>
      <c r="BF81">
        <f t="shared" si="3"/>
        <v>73999</v>
      </c>
      <c r="BG81" t="e">
        <f>[2]!obCall("entries"&amp;BD81,  "java.util.Arrays", "copyOfRange",$BG$6,BJ81,BK81)</f>
        <v>#VALUE!</v>
      </c>
      <c r="BH81" t="e">
        <f>[2]!obCall("CVA"&amp;BD81,"main.net.finmath.antonsporrer.masterthesis.function.StatisticalFunctions","getArithmeticMean",BG81)</f>
        <v>#VALUE!</v>
      </c>
      <c r="BI81" t="e">
        <f>[2]!obGet(BH81)</f>
        <v>#VALUE!</v>
      </c>
      <c r="BJ81" t="str">
        <f>[2]!obMake("intStart"&amp;BD81,"int",BE81)</f>
        <v>intStart74 
[1686]</v>
      </c>
      <c r="BK81" t="str">
        <f>[2]!obMake("intEnd"&amp;BD81,"int",BF81)</f>
        <v>intEnd74 
[1784]</v>
      </c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e">
        <f>[2]!obCall("underlyingModelFromNPVAndDefault"&amp;AE82, $AH$10, "getUnderlying",  [2]!obMake("", "int", AE82), [2]!obMake("","int", 0))</f>
        <v>#VALUE!</v>
      </c>
      <c r="AI82" s="89" t="e">
        <f>[2]!obGet([2]!obCall("",AH82,"get", $AQ$10))</f>
        <v>#VALUE!</v>
      </c>
      <c r="AJ82" s="52"/>
      <c r="AK82" s="89" t="e">
        <f>[2]!obCall("zcbondFairPrice"&amp;AE82, $AK$10, "getZeroCouponBond", [2]!obMake("", "double",AF82), [2]!obMake("", "double", $AF$115))</f>
        <v>#VALUE!</v>
      </c>
      <c r="AL82" s="89" t="e">
        <f>[2]!obGet([2]!obCall("", AK82, "get",$AQ$10))</f>
        <v>#VALUE!</v>
      </c>
      <c r="AM82" s="52"/>
      <c r="AN82" s="89" t="e">
        <f>[2]!obCall("couponBondPrice"&amp;AE82,  $AH$10,"getFairValue", [2]!obMake("","int",AE82) )</f>
        <v>#VALUE!</v>
      </c>
      <c r="AO82" s="89" t="e">
        <f>[2]!obGet([2]!obCall("",  AN82,"get", $AQ$10))</f>
        <v>#VALUE!</v>
      </c>
      <c r="AP82" s="52"/>
      <c r="AQ82" s="89" t="str">
        <f>[2]!obCall("intensityCorrelation"&amp;AE82, $T$54, "getIntensity", [2]!obMake("", "int", AE82))</f>
        <v>intensityCorrelation67 
[3685]</v>
      </c>
      <c r="AR82" s="89">
        <f>[2]!obGet([2]!obCall("", AQ82, "get",$AQ$10))</f>
        <v>5.7076450399474203E-3</v>
      </c>
      <c r="AS82" s="52"/>
      <c r="AT82" s="89" t="str">
        <f>[2]!obCall("expOfIntegratedIntensityCorrelation"&amp;AE82, $T$54, "getExpOfIntegratedIntensity", [2]!obMake("", "int", AE82))</f>
        <v>expOfIntegratedIntensityCorrelation67 
[3616]</v>
      </c>
      <c r="AU82" s="89">
        <f>[2]!obGet([2]!obCall("", AT82, "get",$AQ$10))</f>
        <v>1.0459792826898562</v>
      </c>
      <c r="AV82" s="18"/>
      <c r="AW82" s="89" t="str">
        <f>[2]!obCall("intensityLando"&amp;AE82, $W$53, "getIntensity", [2]!obMake("", "int", AE82))</f>
        <v>intensityLando67 
[2441]</v>
      </c>
      <c r="AX82" s="89">
        <f>[2]!obGet([2]!obCall("", AW82, "get",$AQ$10))</f>
        <v>0</v>
      </c>
      <c r="AY82" s="52"/>
      <c r="AZ82" s="89" t="str">
        <f>[2]!obCall("expOfIntegratedIntensityLando"&amp;AE82, $W$53, "getExpOfIntegratedIntensity", [2]!obMake("", "int", AE82))</f>
        <v>expOfIntegratedIntensityLando67 
[2220]</v>
      </c>
      <c r="BA82" s="89">
        <f>[2]!obGet([2]!obCall("", AZ82, "get",$AQ$10))</f>
        <v>1.0002124098776739</v>
      </c>
      <c r="BB82" s="26"/>
      <c r="BC82" s="10"/>
      <c r="BD82">
        <v>75</v>
      </c>
      <c r="BE82">
        <f t="shared" si="2"/>
        <v>74000</v>
      </c>
      <c r="BF82">
        <f t="shared" si="3"/>
        <v>74999</v>
      </c>
      <c r="BG82" t="e">
        <f>[2]!obCall("entries"&amp;BD82,  "java.util.Arrays", "copyOfRange",$BG$6,BJ82,BK82)</f>
        <v>#VALUE!</v>
      </c>
      <c r="BH82" t="e">
        <f>[2]!obCall("CVA"&amp;BD82,"main.net.finmath.antonsporrer.masterthesis.function.StatisticalFunctions","getArithmeticMean",BG82)</f>
        <v>#VALUE!</v>
      </c>
      <c r="BI82" t="e">
        <f>[2]!obGet(BH82)</f>
        <v>#VALUE!</v>
      </c>
      <c r="BJ82" t="str">
        <f>[2]!obMake("intStart"&amp;BD82,"int",BE82)</f>
        <v>intStart75 
[1783]</v>
      </c>
      <c r="BK82" t="str">
        <f>[2]!obMake("intEnd"&amp;BD82,"int",BF82)</f>
        <v>intEnd75 
[1879]</v>
      </c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e">
        <f>[2]!obCall("underlyingModelFromNPVAndDefault"&amp;AE83, $AH$10, "getUnderlying",  [2]!obMake("", "int", AE83), [2]!obMake("","int", 0))</f>
        <v>#VALUE!</v>
      </c>
      <c r="AI83" s="89" t="e">
        <f>[2]!obGet([2]!obCall("",AH83,"get", $AQ$10))</f>
        <v>#VALUE!</v>
      </c>
      <c r="AJ83" s="52"/>
      <c r="AK83" s="89" t="e">
        <f>[2]!obCall("zcbondFairPrice"&amp;AE83, $AK$10, "getZeroCouponBond", [2]!obMake("", "double",AF83), [2]!obMake("", "double", $AF$115))</f>
        <v>#VALUE!</v>
      </c>
      <c r="AL83" s="89" t="e">
        <f>[2]!obGet([2]!obCall("", AK83, "get",$AQ$10))</f>
        <v>#VALUE!</v>
      </c>
      <c r="AM83" s="52"/>
      <c r="AN83" s="89" t="e">
        <f>[2]!obCall("couponBondPrice"&amp;AE83,  $AH$10,"getFairValue", [2]!obMake("","int",AE83) )</f>
        <v>#VALUE!</v>
      </c>
      <c r="AO83" s="89" t="e">
        <f>[2]!obGet([2]!obCall("",  AN83,"get", $AQ$10))</f>
        <v>#VALUE!</v>
      </c>
      <c r="AP83" s="52"/>
      <c r="AQ83" s="89" t="str">
        <f>[2]!obCall("intensityCorrelation"&amp;AE83, $T$54, "getIntensity", [2]!obMake("", "int", AE83))</f>
        <v>intensityCorrelation68 
[3379]</v>
      </c>
      <c r="AR83" s="89">
        <f>[2]!obGet([2]!obCall("", AQ83, "get",$AQ$10))</f>
        <v>6.3845748210223097E-3</v>
      </c>
      <c r="AS83" s="52"/>
      <c r="AT83" s="89" t="str">
        <f>[2]!obCall("expOfIntegratedIntensityCorrelation"&amp;AE83, $T$54, "getExpOfIntegratedIntensity", [2]!obMake("", "int", AE83))</f>
        <v>expOfIntegratedIntensityCorrelation68 
[3778]</v>
      </c>
      <c r="AU83" s="89">
        <f>[2]!obGet([2]!obCall("", AT83, "get",$AQ$10))</f>
        <v>1.0466118844823997</v>
      </c>
      <c r="AV83" s="18"/>
      <c r="AW83" s="89" t="str">
        <f>[2]!obCall("intensityLando"&amp;AE83, $W$53, "getIntensity", [2]!obMake("", "int", AE83))</f>
        <v>intensityLando68 
[2252]</v>
      </c>
      <c r="AX83" s="89">
        <f>[2]!obGet([2]!obCall("", AW83, "get",$AQ$10))</f>
        <v>0</v>
      </c>
      <c r="AY83" s="52"/>
      <c r="AZ83" s="89" t="str">
        <f>[2]!obCall("expOfIntegratedIntensityLando"&amp;AE83, $W$53, "getExpOfIntegratedIntensity", [2]!obMake("", "int", AE83))</f>
        <v>expOfIntegratedIntensityLando68 
[2347]</v>
      </c>
      <c r="BA83" s="89">
        <f>[2]!obGet([2]!obCall("", AZ83, "get",$AQ$10))</f>
        <v>1.0002124098776739</v>
      </c>
      <c r="BB83" s="26"/>
      <c r="BC83" s="10"/>
      <c r="BD83">
        <v>76</v>
      </c>
      <c r="BE83">
        <f t="shared" si="2"/>
        <v>75000</v>
      </c>
      <c r="BF83">
        <f t="shared" si="3"/>
        <v>75999</v>
      </c>
      <c r="BG83" t="e">
        <f>[2]!obCall("entries"&amp;BD83,  "java.util.Arrays", "copyOfRange",$BG$6,BJ83,BK83)</f>
        <v>#VALUE!</v>
      </c>
      <c r="BH83" t="e">
        <f>[2]!obCall("CVA"&amp;BD83,"main.net.finmath.antonsporrer.masterthesis.function.StatisticalFunctions","getArithmeticMean",BG83)</f>
        <v>#VALUE!</v>
      </c>
      <c r="BI83" t="e">
        <f>[2]!obGet(BH83)</f>
        <v>#VALUE!</v>
      </c>
      <c r="BJ83" t="str">
        <f>[2]!obMake("intStart"&amp;BD83,"int",BE83)</f>
        <v>intStart76 
[1789]</v>
      </c>
      <c r="BK83" t="str">
        <f>[2]!obMake("intEnd"&amp;BD83,"int",BF83)</f>
        <v>intEnd76 
[1749]</v>
      </c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e">
        <f>[2]!obCall("underlyingModelFromNPVAndDefault"&amp;AE84, $AH$10, "getUnderlying",  [2]!obMake("", "int", AE84), [2]!obMake("","int", 0))</f>
        <v>#VALUE!</v>
      </c>
      <c r="AI84" s="89" t="e">
        <f>[2]!obGet([2]!obCall("",AH84,"get", $AQ$10))</f>
        <v>#VALUE!</v>
      </c>
      <c r="AJ84" s="52"/>
      <c r="AK84" s="89" t="e">
        <f>[2]!obCall("zcbondFairPrice"&amp;AE84, $AK$10, "getZeroCouponBond", [2]!obMake("", "double",AF84), [2]!obMake("", "double", $AF$115))</f>
        <v>#VALUE!</v>
      </c>
      <c r="AL84" s="89" t="e">
        <f>[2]!obGet([2]!obCall("", AK84, "get",$AQ$10))</f>
        <v>#VALUE!</v>
      </c>
      <c r="AM84" s="52"/>
      <c r="AN84" s="89" t="e">
        <f>[2]!obCall("couponBondPrice"&amp;AE84,  $AH$10,"getFairValue", [2]!obMake("","int",AE84) )</f>
        <v>#VALUE!</v>
      </c>
      <c r="AO84" s="89" t="e">
        <f>[2]!obGet([2]!obCall("",  AN84,"get", $AQ$10))</f>
        <v>#VALUE!</v>
      </c>
      <c r="AP84" s="52"/>
      <c r="AQ84" s="89" t="str">
        <f>[2]!obCall("intensityCorrelation"&amp;AE84, $T$54, "getIntensity", [2]!obMake("", "int", AE84))</f>
        <v>intensityCorrelation69 
[3785]</v>
      </c>
      <c r="AR84" s="89">
        <f>[2]!obGet([2]!obCall("", AQ84, "get",$AQ$10))</f>
        <v>6.6659288613079319E-3</v>
      </c>
      <c r="AS84" s="52"/>
      <c r="AT84" s="89" t="str">
        <f>[2]!obCall("expOfIntegratedIntensityCorrelation"&amp;AE84, $T$54, "getExpOfIntegratedIntensity", [2]!obMake("", "int", AE84))</f>
        <v>expOfIntegratedIntensityCorrelation69 
[3618]</v>
      </c>
      <c r="AU84" s="89">
        <f>[2]!obGet([2]!obCall("", AT84, "get",$AQ$10))</f>
        <v>1.0472950479614673</v>
      </c>
      <c r="AV84" s="18"/>
      <c r="AW84" s="89" t="str">
        <f>[2]!obCall("intensityLando"&amp;AE84, $W$53, "getIntensity", [2]!obMake("", "int", AE84))</f>
        <v>intensityLando69 
[2274]</v>
      </c>
      <c r="AX84" s="89">
        <f>[2]!obGet([2]!obCall("", AW84, "get",$AQ$10))</f>
        <v>0</v>
      </c>
      <c r="AY84" s="52"/>
      <c r="AZ84" s="89" t="str">
        <f>[2]!obCall("expOfIntegratedIntensityLando"&amp;AE84, $W$53, "getExpOfIntegratedIntensity", [2]!obMake("", "int", AE84))</f>
        <v>expOfIntegratedIntensityLando69 
[2286]</v>
      </c>
      <c r="BA84" s="89">
        <f>[2]!obGet([2]!obCall("", AZ84, "get",$AQ$10))</f>
        <v>1.0002124098776739</v>
      </c>
      <c r="BB84" s="26"/>
      <c r="BC84" s="10"/>
      <c r="BD84">
        <v>77</v>
      </c>
      <c r="BE84">
        <f t="shared" si="2"/>
        <v>76000</v>
      </c>
      <c r="BF84">
        <f t="shared" si="3"/>
        <v>76999</v>
      </c>
      <c r="BG84" t="e">
        <f>[2]!obCall("entries"&amp;BD84,  "java.util.Arrays", "copyOfRange",$BG$6,BJ84,BK84)</f>
        <v>#VALUE!</v>
      </c>
      <c r="BH84" t="e">
        <f>[2]!obCall("CVA"&amp;BD84,"main.net.finmath.antonsporrer.masterthesis.function.StatisticalFunctions","getArithmeticMean",BG84)</f>
        <v>#VALUE!</v>
      </c>
      <c r="BI84" t="e">
        <f>[2]!obGet(BH84)</f>
        <v>#VALUE!</v>
      </c>
      <c r="BJ84" t="str">
        <f>[2]!obMake("intStart"&amp;BD84,"int",BE84)</f>
        <v>intStart77 
[1845]</v>
      </c>
      <c r="BK84" t="str">
        <f>[2]!obMake("intEnd"&amp;BD84,"int",BF84)</f>
        <v>intEnd77 
[1726]</v>
      </c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e">
        <f>[2]!obCall("underlyingModelFromNPVAndDefault"&amp;AE85, $AH$10, "getUnderlying",  [2]!obMake("", "int", AE85), [2]!obMake("","int", 0))</f>
        <v>#VALUE!</v>
      </c>
      <c r="AI85" s="89" t="e">
        <f>[2]!obGet([2]!obCall("",AH85,"get", $AQ$10))</f>
        <v>#VALUE!</v>
      </c>
      <c r="AJ85" s="52"/>
      <c r="AK85" s="89" t="e">
        <f>[2]!obCall("zcbondFairPrice"&amp;AE85, $AK$10, "getZeroCouponBond", [2]!obMake("", "double",AF85), [2]!obMake("", "double", $AF$115))</f>
        <v>#VALUE!</v>
      </c>
      <c r="AL85" s="89" t="e">
        <f>[2]!obGet([2]!obCall("", AK85, "get",$AQ$10))</f>
        <v>#VALUE!</v>
      </c>
      <c r="AM85" s="52"/>
      <c r="AN85" s="89" t="e">
        <f>[2]!obCall("couponBondPrice"&amp;AE85,  $AH$10,"getFairValue", [2]!obMake("","int",AE85) )</f>
        <v>#VALUE!</v>
      </c>
      <c r="AO85" s="89" t="e">
        <f>[2]!obGet([2]!obCall("",  AN85,"get", $AQ$10))</f>
        <v>#VALUE!</v>
      </c>
      <c r="AP85" s="52"/>
      <c r="AQ85" s="89" t="str">
        <f>[2]!obCall("intensityCorrelation"&amp;AE85, $T$54, "getIntensity", [2]!obMake("", "int", AE85))</f>
        <v>intensityCorrelation70 
[3658]</v>
      </c>
      <c r="AR85" s="89">
        <f>[2]!obGet([2]!obCall("", AQ85, "get",$AQ$10))</f>
        <v>6.1710174259710796E-3</v>
      </c>
      <c r="AS85" s="52"/>
      <c r="AT85" s="89" t="str">
        <f>[2]!obCall("expOfIntegratedIntensityCorrelation"&amp;AE85, $T$54, "getExpOfIntegratedIntensity", [2]!obMake("", "int", AE85))</f>
        <v>expOfIntegratedIntensityCorrelation70 
[3222]</v>
      </c>
      <c r="AU85" s="89">
        <f>[2]!obGet([2]!obCall("", AT85, "get",$AQ$10))</f>
        <v>1.0479674672475199</v>
      </c>
      <c r="AV85" s="18"/>
      <c r="AW85" s="89" t="str">
        <f>[2]!obCall("intensityLando"&amp;AE85, $W$53, "getIntensity", [2]!obMake("", "int", AE85))</f>
        <v>intensityLando70 
[2401]</v>
      </c>
      <c r="AX85" s="89">
        <f>[2]!obGet([2]!obCall("", AW85, "get",$AQ$10))</f>
        <v>0</v>
      </c>
      <c r="AY85" s="52"/>
      <c r="AZ85" s="89" t="str">
        <f>[2]!obCall("expOfIntegratedIntensityLando"&amp;AE85, $W$53, "getExpOfIntegratedIntensity", [2]!obMake("", "int", AE85))</f>
        <v>expOfIntegratedIntensityLando70 
[2228]</v>
      </c>
      <c r="BA85" s="89">
        <f>[2]!obGet([2]!obCall("", AZ85, "get",$AQ$10))</f>
        <v>1.0002124098776739</v>
      </c>
      <c r="BB85" s="26"/>
      <c r="BC85" s="10"/>
      <c r="BD85">
        <v>78</v>
      </c>
      <c r="BE85">
        <f t="shared" ref="BE85:BE107" si="4">BE84 + $BD$5</f>
        <v>77000</v>
      </c>
      <c r="BF85">
        <f t="shared" ref="BF85:BF107" si="5">BF84 + $BD$5</f>
        <v>77999</v>
      </c>
      <c r="BG85" t="e">
        <f>[2]!obCall("entries"&amp;BD85,  "java.util.Arrays", "copyOfRange",$BG$6,BJ85,BK85)</f>
        <v>#VALUE!</v>
      </c>
      <c r="BH85" t="e">
        <f>[2]!obCall("CVA"&amp;BD85,"main.net.finmath.antonsporrer.masterthesis.function.StatisticalFunctions","getArithmeticMean",BG85)</f>
        <v>#VALUE!</v>
      </c>
      <c r="BI85" t="e">
        <f>[2]!obGet(BH85)</f>
        <v>#VALUE!</v>
      </c>
      <c r="BJ85" t="str">
        <f>[2]!obMake("intStart"&amp;BD85,"int",BE85)</f>
        <v>intStart78 
[1795]</v>
      </c>
      <c r="BK85" t="str">
        <f>[2]!obMake("intEnd"&amp;BD85,"int",BF85)</f>
        <v>intEnd78 
[1712]</v>
      </c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e">
        <f>[2]!obCall("underlyingModelFromNPVAndDefault"&amp;AE86, $AH$10, "getUnderlying",  [2]!obMake("", "int", AE86), [2]!obMake("","int", 0))</f>
        <v>#VALUE!</v>
      </c>
      <c r="AI86" s="89" t="e">
        <f>[2]!obGet([2]!obCall("",AH86,"get", $AQ$10))</f>
        <v>#VALUE!</v>
      </c>
      <c r="AJ86" s="52"/>
      <c r="AK86" s="89" t="e">
        <f>[2]!obCall("zcbondFairPrice"&amp;AE86, $AK$10, "getZeroCouponBond", [2]!obMake("", "double",AF86), [2]!obMake("", "double", $AF$115))</f>
        <v>#VALUE!</v>
      </c>
      <c r="AL86" s="89" t="e">
        <f>[2]!obGet([2]!obCall("", AK86, "get",$AQ$10))</f>
        <v>#VALUE!</v>
      </c>
      <c r="AM86" s="52"/>
      <c r="AN86" s="89" t="e">
        <f>[2]!obCall("couponBondPrice"&amp;AE86,  $AH$10,"getFairValue", [2]!obMake("","int",AE86) )</f>
        <v>#VALUE!</v>
      </c>
      <c r="AO86" s="89" t="e">
        <f>[2]!obGet([2]!obCall("",  AN86,"get", $AQ$10))</f>
        <v>#VALUE!</v>
      </c>
      <c r="AP86" s="52"/>
      <c r="AQ86" s="89" t="str">
        <f>[2]!obCall("intensityCorrelation"&amp;AE86, $T$54, "getIntensity", [2]!obMake("", "int", AE86))</f>
        <v>intensityCorrelation71 
[3726]</v>
      </c>
      <c r="AR86" s="89">
        <f>[2]!obGet([2]!obCall("", AQ86, "get",$AQ$10))</f>
        <v>6.1892694188352996E-3</v>
      </c>
      <c r="AS86" s="52"/>
      <c r="AT86" s="89" t="str">
        <f>[2]!obCall("expOfIntegratedIntensityCorrelation"&amp;AE86, $T$54, "getExpOfIntegratedIntensity", [2]!obMake("", "int", AE86))</f>
        <v>expOfIntegratedIntensityCorrelation71 
[3093]</v>
      </c>
      <c r="AU86" s="89">
        <f>[2]!obGet([2]!obCall("", AT86, "get",$AQ$10))</f>
        <v>1.0486153263449667</v>
      </c>
      <c r="AV86" s="18"/>
      <c r="AW86" s="89" t="str">
        <f>[2]!obCall("intensityLando"&amp;AE86, $W$53, "getIntensity", [2]!obMake("", "int", AE86))</f>
        <v>intensityLando71 
[2443]</v>
      </c>
      <c r="AX86" s="89">
        <f>[2]!obGet([2]!obCall("", AW86, "get",$AQ$10))</f>
        <v>0</v>
      </c>
      <c r="AY86" s="52"/>
      <c r="AZ86" s="89" t="str">
        <f>[2]!obCall("expOfIntegratedIntensityLando"&amp;AE86, $W$53, "getExpOfIntegratedIntensity", [2]!obMake("", "int", AE86))</f>
        <v>expOfIntegratedIntensityLando71 
[2276]</v>
      </c>
      <c r="BA86" s="89">
        <f>[2]!obGet([2]!obCall("", AZ86, "get",$AQ$10))</f>
        <v>1.0002124098776739</v>
      </c>
      <c r="BB86" s="26"/>
      <c r="BC86" s="10"/>
      <c r="BD86">
        <v>79</v>
      </c>
      <c r="BE86">
        <f t="shared" si="4"/>
        <v>78000</v>
      </c>
      <c r="BF86">
        <f t="shared" si="5"/>
        <v>78999</v>
      </c>
      <c r="BG86" t="e">
        <f>[2]!obCall("entries"&amp;BD86,  "java.util.Arrays", "copyOfRange",$BG$6,BJ86,BK86)</f>
        <v>#VALUE!</v>
      </c>
      <c r="BH86" t="e">
        <f>[2]!obCall("CVA"&amp;BD86,"main.net.finmath.antonsporrer.masterthesis.function.StatisticalFunctions","getArithmeticMean",BG86)</f>
        <v>#VALUE!</v>
      </c>
      <c r="BI86" t="e">
        <f>[2]!obGet(BH86)</f>
        <v>#VALUE!</v>
      </c>
      <c r="BJ86" t="str">
        <f>[2]!obMake("intStart"&amp;BD86,"int",BE86)</f>
        <v>intStart79 
[1814]</v>
      </c>
      <c r="BK86" t="str">
        <f>[2]!obMake("intEnd"&amp;BD86,"int",BF86)</f>
        <v>intEnd79 
[1840]</v>
      </c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e">
        <f>[2]!obCall("underlyingModelFromNPVAndDefault"&amp;AE87, $AH$10, "getUnderlying",  [2]!obMake("", "int", AE87), [2]!obMake("","int", 0))</f>
        <v>#VALUE!</v>
      </c>
      <c r="AI87" s="89" t="e">
        <f>[2]!obGet([2]!obCall("",AH87,"get", $AQ$10))</f>
        <v>#VALUE!</v>
      </c>
      <c r="AJ87" s="52"/>
      <c r="AK87" s="89" t="e">
        <f>[2]!obCall("zcbondFairPrice"&amp;AE87, $AK$10, "getZeroCouponBond", [2]!obMake("", "double",AF87), [2]!obMake("", "double", $AF$115))</f>
        <v>#VALUE!</v>
      </c>
      <c r="AL87" s="89" t="e">
        <f>[2]!obGet([2]!obCall("", AK87, "get",$AQ$10))</f>
        <v>#VALUE!</v>
      </c>
      <c r="AM87" s="52"/>
      <c r="AN87" s="89" t="e">
        <f>[2]!obCall("couponBondPrice"&amp;AE87,  $AH$10,"getFairValue", [2]!obMake("","int",AE87) )</f>
        <v>#VALUE!</v>
      </c>
      <c r="AO87" s="89" t="e">
        <f>[2]!obGet([2]!obCall("",  AN87,"get", $AQ$10))</f>
        <v>#VALUE!</v>
      </c>
      <c r="AP87" s="52"/>
      <c r="AQ87" s="89" t="str">
        <f>[2]!obCall("intensityCorrelation"&amp;AE87, $T$54, "getIntensity", [2]!obMake("", "int", AE87))</f>
        <v>intensityCorrelation72 
[3819]</v>
      </c>
      <c r="AR87" s="89">
        <f>[2]!obGet([2]!obCall("", AQ87, "get",$AQ$10))</f>
        <v>6.3121423732607242E-3</v>
      </c>
      <c r="AS87" s="52"/>
      <c r="AT87" s="89" t="str">
        <f>[2]!obCall("expOfIntegratedIntensityCorrelation"&amp;AE87, $T$54, "getExpOfIntegratedIntensity", [2]!obMake("", "int", AE87))</f>
        <v>expOfIntegratedIntensityCorrelation72 
[3503]</v>
      </c>
      <c r="AU87" s="89">
        <f>[2]!obGet([2]!obCall("", AT87, "get",$AQ$10))</f>
        <v>1.0492709898419101</v>
      </c>
      <c r="AV87" s="18"/>
      <c r="AW87" s="89" t="str">
        <f>[2]!obCall("intensityLando"&amp;AE87, $W$53, "getIntensity", [2]!obMake("", "int", AE87))</f>
        <v>intensityLando72 
[2429]</v>
      </c>
      <c r="AX87" s="89">
        <f>[2]!obGet([2]!obCall("", AW87, "get",$AQ$10))</f>
        <v>0</v>
      </c>
      <c r="AY87" s="52"/>
      <c r="AZ87" s="89" t="str">
        <f>[2]!obCall("expOfIntegratedIntensityLando"&amp;AE87, $W$53, "getExpOfIntegratedIntensity", [2]!obMake("", "int", AE87))</f>
        <v>expOfIntegratedIntensityLando72 
[2174]</v>
      </c>
      <c r="BA87" s="89">
        <f>[2]!obGet([2]!obCall("", AZ87, "get",$AQ$10))</f>
        <v>1.0002124098776739</v>
      </c>
      <c r="BB87" s="26"/>
      <c r="BC87" s="10"/>
      <c r="BD87">
        <v>80</v>
      </c>
      <c r="BE87">
        <f t="shared" si="4"/>
        <v>79000</v>
      </c>
      <c r="BF87">
        <f t="shared" si="5"/>
        <v>79999</v>
      </c>
      <c r="BG87" t="e">
        <f>[2]!obCall("entries"&amp;BD87,  "java.util.Arrays", "copyOfRange",$BG$6,BJ87,BK87)</f>
        <v>#VALUE!</v>
      </c>
      <c r="BH87" t="e">
        <f>[2]!obCall("CVA"&amp;BD87,"main.net.finmath.antonsporrer.masterthesis.function.StatisticalFunctions","getArithmeticMean",BG87)</f>
        <v>#VALUE!</v>
      </c>
      <c r="BI87" t="e">
        <f>[2]!obGet(BH87)</f>
        <v>#VALUE!</v>
      </c>
      <c r="BJ87" t="str">
        <f>[2]!obMake("intStart"&amp;BD87,"int",BE87)</f>
        <v>intStart80 
[1846]</v>
      </c>
      <c r="BK87" t="str">
        <f>[2]!obMake("intEnd"&amp;BD87,"int",BF87)</f>
        <v>intEnd80 
[1869]</v>
      </c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e">
        <f>[2]!obCall("underlyingModelFromNPVAndDefault"&amp;AE88, $AH$10, "getUnderlying",  [2]!obMake("", "int", AE88), [2]!obMake("","int", 0))</f>
        <v>#VALUE!</v>
      </c>
      <c r="AI88" s="89" t="e">
        <f>[2]!obGet([2]!obCall("",AH88,"get", $AQ$10))</f>
        <v>#VALUE!</v>
      </c>
      <c r="AJ88" s="52"/>
      <c r="AK88" s="89" t="e">
        <f>[2]!obCall("zcbondFairPrice"&amp;AE88, $AK$10, "getZeroCouponBond", [2]!obMake("", "double",AF88), [2]!obMake("", "double", $AF$115))</f>
        <v>#VALUE!</v>
      </c>
      <c r="AL88" s="89" t="e">
        <f>[2]!obGet([2]!obCall("", AK88, "get",$AQ$10))</f>
        <v>#VALUE!</v>
      </c>
      <c r="AM88" s="52"/>
      <c r="AN88" s="89" t="e">
        <f>[2]!obCall("couponBondPrice"&amp;AE88,  $AH$10,"getFairValue", [2]!obMake("","int",AE88) )</f>
        <v>#VALUE!</v>
      </c>
      <c r="AO88" s="89" t="e">
        <f>[2]!obGet([2]!obCall("",  AN88,"get", $AQ$10))</f>
        <v>#VALUE!</v>
      </c>
      <c r="AP88" s="52"/>
      <c r="AQ88" s="89" t="str">
        <f>[2]!obCall("intensityCorrelation"&amp;AE88, $T$54, "getIntensity", [2]!obMake("", "int", AE88))</f>
        <v>intensityCorrelation73 
[3806]</v>
      </c>
      <c r="AR88" s="89">
        <f>[2]!obGet([2]!obCall("", AQ88, "get",$AQ$10))</f>
        <v>6.1457393100793267E-3</v>
      </c>
      <c r="AS88" s="52"/>
      <c r="AT88" s="89" t="str">
        <f>[2]!obCall("expOfIntegratedIntensityCorrelation"&amp;AE88, $T$54, "getExpOfIntegratedIntensity", [2]!obMake("", "int", AE88))</f>
        <v>expOfIntegratedIntensityCorrelation73 
[3205]</v>
      </c>
      <c r="AU88" s="89">
        <f>[2]!obGet([2]!obCall("", AT88, "get",$AQ$10))</f>
        <v>1.0499247781334611</v>
      </c>
      <c r="AV88" s="18"/>
      <c r="AW88" s="89" t="str">
        <f>[2]!obCall("intensityLando"&amp;AE88, $W$53, "getIntensity", [2]!obMake("", "int", AE88))</f>
        <v>intensityLando73 
[2475]</v>
      </c>
      <c r="AX88" s="89">
        <f>[2]!obGet([2]!obCall("", AW88, "get",$AQ$10))</f>
        <v>0</v>
      </c>
      <c r="AY88" s="52"/>
      <c r="AZ88" s="89" t="str">
        <f>[2]!obCall("expOfIntegratedIntensityLando"&amp;AE88, $W$53, "getExpOfIntegratedIntensity", [2]!obMake("", "int", AE88))</f>
        <v>expOfIntegratedIntensityLando73 
[2210]</v>
      </c>
      <c r="BA88" s="89">
        <f>[2]!obGet([2]!obCall("", AZ88, "get",$AQ$10))</f>
        <v>1.0002124098776739</v>
      </c>
      <c r="BB88" s="19"/>
      <c r="BD88">
        <v>81</v>
      </c>
      <c r="BE88">
        <f t="shared" si="4"/>
        <v>80000</v>
      </c>
      <c r="BF88">
        <f t="shared" si="5"/>
        <v>80999</v>
      </c>
      <c r="BG88" t="e">
        <f>[2]!obCall("entries"&amp;BD88,  "java.util.Arrays", "copyOfRange",$BG$6,BJ88,BK88)</f>
        <v>#VALUE!</v>
      </c>
      <c r="BH88" t="e">
        <f>[2]!obCall("CVA"&amp;BD88,"main.net.finmath.antonsporrer.masterthesis.function.StatisticalFunctions","getArithmeticMean",BG88)</f>
        <v>#VALUE!</v>
      </c>
      <c r="BI88" t="e">
        <f>[2]!obGet(BH88)</f>
        <v>#VALUE!</v>
      </c>
      <c r="BJ88" t="str">
        <f>[2]!obMake("intStart"&amp;BD88,"int",BE88)</f>
        <v>intStart81 
[1821]</v>
      </c>
      <c r="BK88" t="str">
        <f>[2]!obMake("intEnd"&amp;BD88,"int",BF88)</f>
        <v>intEnd81 
[1700]</v>
      </c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e">
        <f>[2]!obCall("underlyingModelFromNPVAndDefault"&amp;AE89, $AH$10, "getUnderlying",  [2]!obMake("", "int", AE89), [2]!obMake("","int", 0))</f>
        <v>#VALUE!</v>
      </c>
      <c r="AI89" s="89" t="e">
        <f>[2]!obGet([2]!obCall("",AH89,"get", $AQ$10))</f>
        <v>#VALUE!</v>
      </c>
      <c r="AJ89" s="52"/>
      <c r="AK89" s="89" t="e">
        <f>[2]!obCall("zcbondFairPrice"&amp;AE89, $AK$10, "getZeroCouponBond", [2]!obMake("", "double",AF89), [2]!obMake("", "double", $AF$115))</f>
        <v>#VALUE!</v>
      </c>
      <c r="AL89" s="89" t="e">
        <f>[2]!obGet([2]!obCall("", AK89, "get",$AQ$10))</f>
        <v>#VALUE!</v>
      </c>
      <c r="AM89" s="52"/>
      <c r="AN89" s="89" t="e">
        <f>[2]!obCall("couponBondPrice"&amp;AE89,  $AH$10,"getFairValue", [2]!obMake("","int",AE89) )</f>
        <v>#VALUE!</v>
      </c>
      <c r="AO89" s="89" t="e">
        <f>[2]!obGet([2]!obCall("",  AN89,"get", $AQ$10))</f>
        <v>#VALUE!</v>
      </c>
      <c r="AP89" s="52"/>
      <c r="AQ89" s="89" t="str">
        <f>[2]!obCall("intensityCorrelation"&amp;AE89, $T$54, "getIntensity", [2]!obMake("", "int", AE89))</f>
        <v>intensityCorrelation74 
[3772]</v>
      </c>
      <c r="AR89" s="89">
        <f>[2]!obGet([2]!obCall("", AQ89, "get",$AQ$10))</f>
        <v>5.9345284770082928E-3</v>
      </c>
      <c r="AS89" s="52"/>
      <c r="AT89" s="89" t="str">
        <f>[2]!obCall("expOfIntegratedIntensityCorrelation"&amp;AE89, $T$54, "getExpOfIntegratedIntensity", [2]!obMake("", "int", AE89))</f>
        <v>expOfIntegratedIntensityCorrelation74 
[3704]</v>
      </c>
      <c r="AU89" s="89">
        <f>[2]!obGet([2]!obCall("", AT89, "get",$AQ$10))</f>
        <v>1.0505591383190054</v>
      </c>
      <c r="AV89" s="18"/>
      <c r="AW89" s="89" t="str">
        <f>[2]!obCall("intensityLando"&amp;AE89, $W$53, "getIntensity", [2]!obMake("", "int", AE89))</f>
        <v>intensityLando74 
[2208]</v>
      </c>
      <c r="AX89" s="89">
        <f>[2]!obGet([2]!obCall("", AW89, "get",$AQ$10))</f>
        <v>0</v>
      </c>
      <c r="AY89" s="52"/>
      <c r="AZ89" s="89" t="str">
        <f>[2]!obCall("expOfIntegratedIntensityLando"&amp;AE89, $W$53, "getExpOfIntegratedIntensity", [2]!obMake("", "int", AE89))</f>
        <v>expOfIntegratedIntensityLando74 
[2282]</v>
      </c>
      <c r="BA89" s="89">
        <f>[2]!obGet([2]!obCall("", AZ89, "get",$AQ$10))</f>
        <v>1.0002124098776739</v>
      </c>
      <c r="BB89" s="19"/>
      <c r="BD89">
        <v>82</v>
      </c>
      <c r="BE89">
        <f t="shared" si="4"/>
        <v>81000</v>
      </c>
      <c r="BF89">
        <f t="shared" si="5"/>
        <v>81999</v>
      </c>
      <c r="BG89" t="e">
        <f>[2]!obCall("entries"&amp;BD89,  "java.util.Arrays", "copyOfRange",$BG$6,BJ89,BK89)</f>
        <v>#VALUE!</v>
      </c>
      <c r="BH89" t="e">
        <f>[2]!obCall("CVA"&amp;BD89,"main.net.finmath.antonsporrer.masterthesis.function.StatisticalFunctions","getArithmeticMean",BG89)</f>
        <v>#VALUE!</v>
      </c>
      <c r="BI89" t="e">
        <f>[2]!obGet(BH89)</f>
        <v>#VALUE!</v>
      </c>
      <c r="BJ89" t="str">
        <f>[2]!obMake("intStart"&amp;BD89,"int",BE89)</f>
        <v>intStart82 
[1766]</v>
      </c>
      <c r="BK89" t="str">
        <f>[2]!obMake("intEnd"&amp;BD89,"int",BF89)</f>
        <v>intEnd82 
[1852]</v>
      </c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e">
        <f>[2]!obCall("underlyingModelFromNPVAndDefault"&amp;AE90, $AH$10, "getUnderlying",  [2]!obMake("", "int", AE90), [2]!obMake("","int", 0))</f>
        <v>#VALUE!</v>
      </c>
      <c r="AI90" s="89" t="e">
        <f>[2]!obGet([2]!obCall("",AH90,"get", $AQ$10))</f>
        <v>#VALUE!</v>
      </c>
      <c r="AJ90" s="52"/>
      <c r="AK90" s="89" t="e">
        <f>[2]!obCall("zcbondFairPrice"&amp;AE90, $AK$10, "getZeroCouponBond", [2]!obMake("", "double",AF90), [2]!obMake("", "double", $AF$115))</f>
        <v>#VALUE!</v>
      </c>
      <c r="AL90" s="89" t="e">
        <f>[2]!obGet([2]!obCall("", AK90, "get",$AQ$10))</f>
        <v>#VALUE!</v>
      </c>
      <c r="AM90" s="52"/>
      <c r="AN90" s="89" t="e">
        <f>[2]!obCall("couponBondPrice"&amp;AE90,  $AH$10,"getFairValue", [2]!obMake("","int",AE90) )</f>
        <v>#VALUE!</v>
      </c>
      <c r="AO90" s="89" t="e">
        <f>[2]!obGet([2]!obCall("",  AN90,"get", $AQ$10))</f>
        <v>#VALUE!</v>
      </c>
      <c r="AP90" s="52"/>
      <c r="AQ90" s="89" t="str">
        <f>[2]!obCall("intensityCorrelation"&amp;AE90, $T$54, "getIntensity", [2]!obMake("", "int", AE90))</f>
        <v>intensityCorrelation75 
[3464]</v>
      </c>
      <c r="AR90" s="89">
        <f>[2]!obGet([2]!obCall("", AQ90, "get",$AQ$10))</f>
        <v>5.9728231837693265E-3</v>
      </c>
      <c r="AS90" s="52"/>
      <c r="AT90" s="89" t="str">
        <f>[2]!obCall("expOfIntegratedIntensityCorrelation"&amp;AE90, $T$54, "getExpOfIntegratedIntensity", [2]!obMake("", "int", AE90))</f>
        <v>expOfIntegratedIntensityCorrelation75 
[3110]</v>
      </c>
      <c r="AU90" s="89">
        <f>[2]!obGet([2]!obCall("", AT90, "get",$AQ$10))</f>
        <v>1.0511847934029224</v>
      </c>
      <c r="AV90" s="18"/>
      <c r="AW90" s="89" t="str">
        <f>[2]!obCall("intensityLando"&amp;AE90, $W$53, "getIntensity", [2]!obMake("", "int", AE90))</f>
        <v>intensityLando75 
[2357]</v>
      </c>
      <c r="AX90" s="89">
        <f>[2]!obGet([2]!obCall("", AW90, "get",$AQ$10))</f>
        <v>0</v>
      </c>
      <c r="AY90" s="52"/>
      <c r="AZ90" s="89" t="str">
        <f>[2]!obCall("expOfIntegratedIntensityLando"&amp;AE90, $W$53, "getExpOfIntegratedIntensity", [2]!obMake("", "int", AE90))</f>
        <v>expOfIntegratedIntensityLando75 
[2098]</v>
      </c>
      <c r="BA90" s="89">
        <f>[2]!obGet([2]!obCall("", AZ90, "get",$AQ$10))</f>
        <v>1.0002124098776739</v>
      </c>
      <c r="BB90" s="19"/>
      <c r="BD90">
        <v>83</v>
      </c>
      <c r="BE90">
        <f t="shared" si="4"/>
        <v>82000</v>
      </c>
      <c r="BF90">
        <f t="shared" si="5"/>
        <v>82999</v>
      </c>
      <c r="BG90" t="e">
        <f>[2]!obCall("entries"&amp;BD90,  "java.util.Arrays", "copyOfRange",$BG$6,BJ90,BK90)</f>
        <v>#VALUE!</v>
      </c>
      <c r="BH90" t="e">
        <f>[2]!obCall("CVA"&amp;BD90,"main.net.finmath.antonsporrer.masterthesis.function.StatisticalFunctions","getArithmeticMean",BG90)</f>
        <v>#VALUE!</v>
      </c>
      <c r="BI90" t="e">
        <f>[2]!obGet(BH90)</f>
        <v>#VALUE!</v>
      </c>
      <c r="BJ90" t="str">
        <f>[2]!obMake("intStart"&amp;BD90,"int",BE90)</f>
        <v>intStart83 
[1828]</v>
      </c>
      <c r="BK90" t="str">
        <f>[2]!obMake("intEnd"&amp;BD90,"int",BF90)</f>
        <v>intEnd83 
[1822]</v>
      </c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e">
        <f>[2]!obCall("underlyingModelFromNPVAndDefault"&amp;AE91, $AH$10, "getUnderlying",  [2]!obMake("", "int", AE91), [2]!obMake("","int", 0))</f>
        <v>#VALUE!</v>
      </c>
      <c r="AI91" s="89" t="e">
        <f>[2]!obGet([2]!obCall("",AH91,"get", $AQ$10))</f>
        <v>#VALUE!</v>
      </c>
      <c r="AJ91" s="52"/>
      <c r="AK91" s="89" t="e">
        <f>[2]!obCall("zcbondFairPrice"&amp;AE91, $AK$10, "getZeroCouponBond", [2]!obMake("", "double",AF91), [2]!obMake("", "double", $AF$115))</f>
        <v>#VALUE!</v>
      </c>
      <c r="AL91" s="89" t="e">
        <f>[2]!obGet([2]!obCall("", AK91, "get",$AQ$10))</f>
        <v>#VALUE!</v>
      </c>
      <c r="AM91" s="52"/>
      <c r="AN91" s="89" t="e">
        <f>[2]!obCall("couponBondPrice"&amp;AE91,  $AH$10,"getFairValue", [2]!obMake("","int",AE91) )</f>
        <v>#VALUE!</v>
      </c>
      <c r="AO91" s="89" t="e">
        <f>[2]!obGet([2]!obCall("",  AN91,"get", $AQ$10))</f>
        <v>#VALUE!</v>
      </c>
      <c r="AP91" s="52"/>
      <c r="AQ91" s="89" t="str">
        <f>[2]!obCall("intensityCorrelation"&amp;AE91, $T$54, "getIntensity", [2]!obMake("", "int", AE91))</f>
        <v>intensityCorrelation76 
[3687]</v>
      </c>
      <c r="AR91" s="89">
        <f>[2]!obGet([2]!obCall("", AQ91, "get",$AQ$10))</f>
        <v>6.5085849553584386E-3</v>
      </c>
      <c r="AS91" s="52"/>
      <c r="AT91" s="89" t="str">
        <f>[2]!obCall("expOfIntegratedIntensityCorrelation"&amp;AE91, $T$54, "getExpOfIntegratedIntensity", [2]!obMake("", "int", AE91))</f>
        <v>expOfIntegratedIntensityCorrelation76 
[3723]</v>
      </c>
      <c r="AU91" s="89">
        <f>[2]!obGet([2]!obCall("", AT91, "get",$AQ$10))</f>
        <v>1.0518410114665671</v>
      </c>
      <c r="AV91" s="18"/>
      <c r="AW91" s="89" t="str">
        <f>[2]!obCall("intensityLando"&amp;AE91, $W$53, "getIntensity", [2]!obMake("", "int", AE91))</f>
        <v>intensityLando76 
[2280]</v>
      </c>
      <c r="AX91" s="89">
        <f>[2]!obGet([2]!obCall("", AW91, "get",$AQ$10))</f>
        <v>0</v>
      </c>
      <c r="AY91" s="52"/>
      <c r="AZ91" s="89" t="str">
        <f>[2]!obCall("expOfIntegratedIntensityLando"&amp;AE91, $W$53, "getExpOfIntegratedIntensity", [2]!obMake("", "int", AE91))</f>
        <v>expOfIntegratedIntensityLando76 
[2294]</v>
      </c>
      <c r="BA91" s="89">
        <f>[2]!obGet([2]!obCall("", AZ91, "get",$AQ$10))</f>
        <v>1.0002124098776739</v>
      </c>
      <c r="BB91" s="19"/>
      <c r="BD91">
        <v>84</v>
      </c>
      <c r="BE91">
        <f t="shared" si="4"/>
        <v>83000</v>
      </c>
      <c r="BF91">
        <f t="shared" si="5"/>
        <v>83999</v>
      </c>
      <c r="BG91" t="e">
        <f>[2]!obCall("entries"&amp;BD91,  "java.util.Arrays", "copyOfRange",$BG$6,BJ91,BK91)</f>
        <v>#VALUE!</v>
      </c>
      <c r="BH91" t="e">
        <f>[2]!obCall("CVA"&amp;BD91,"main.net.finmath.antonsporrer.masterthesis.function.StatisticalFunctions","getArithmeticMean",BG91)</f>
        <v>#VALUE!</v>
      </c>
      <c r="BI91" t="e">
        <f>[2]!obGet(BH91)</f>
        <v>#VALUE!</v>
      </c>
      <c r="BJ91" t="str">
        <f>[2]!obMake("intStart"&amp;BD91,"int",BE91)</f>
        <v>intStart84 
[1693]</v>
      </c>
      <c r="BK91" t="str">
        <f>[2]!obMake("intEnd"&amp;BD91,"int",BF91)</f>
        <v>intEnd84 
[1859]</v>
      </c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e">
        <f>[2]!obCall("underlyingModelFromNPVAndDefault"&amp;AE92, $AH$10, "getUnderlying",  [2]!obMake("", "int", AE92), [2]!obMake("","int", 0))</f>
        <v>#VALUE!</v>
      </c>
      <c r="AI92" s="89" t="e">
        <f>[2]!obGet([2]!obCall("",AH92,"get", $AQ$10))</f>
        <v>#VALUE!</v>
      </c>
      <c r="AJ92" s="52"/>
      <c r="AK92" s="89" t="e">
        <f>[2]!obCall("zcbondFairPrice"&amp;AE92, $AK$10, "getZeroCouponBond", [2]!obMake("", "double",AF92), [2]!obMake("", "double", $AF$115))</f>
        <v>#VALUE!</v>
      </c>
      <c r="AL92" s="89" t="e">
        <f>[2]!obGet([2]!obCall("", AK92, "get",$AQ$10))</f>
        <v>#VALUE!</v>
      </c>
      <c r="AM92" s="52"/>
      <c r="AN92" s="89" t="e">
        <f>[2]!obCall("couponBondPrice"&amp;AE92,  $AH$10,"getFairValue", [2]!obMake("","int",AE92) )</f>
        <v>#VALUE!</v>
      </c>
      <c r="AO92" s="89" t="e">
        <f>[2]!obGet([2]!obCall("",  AN92,"get", $AQ$10))</f>
        <v>#VALUE!</v>
      </c>
      <c r="AP92" s="52"/>
      <c r="AQ92" s="89" t="str">
        <f>[2]!obCall("intensityCorrelation"&amp;AE92, $T$54, "getIntensity", [2]!obMake("", "int", AE92))</f>
        <v>intensityCorrelation77 
[3848]</v>
      </c>
      <c r="AR92" s="89">
        <f>[2]!obGet([2]!obCall("", AQ92, "get",$AQ$10))</f>
        <v>6.0885977479749488E-3</v>
      </c>
      <c r="AS92" s="52"/>
      <c r="AT92" s="89" t="str">
        <f>[2]!obCall("expOfIntegratedIntensityCorrelation"&amp;AE92, $T$54, "getExpOfIntegratedIntensity", [2]!obMake("", "int", AE92))</f>
        <v>expOfIntegratedIntensityCorrelation77 
[3108]</v>
      </c>
      <c r="AU92" s="89">
        <f>[2]!obGet([2]!obCall("", AT92, "get",$AQ$10))</f>
        <v>1.0525037318247084</v>
      </c>
      <c r="AV92" s="18"/>
      <c r="AW92" s="89" t="str">
        <f>[2]!obCall("intensityLando"&amp;AE92, $W$53, "getIntensity", [2]!obMake("", "int", AE92))</f>
        <v>intensityLando77 
[2359]</v>
      </c>
      <c r="AX92" s="89">
        <f>[2]!obGet([2]!obCall("", AW92, "get",$AQ$10))</f>
        <v>0</v>
      </c>
      <c r="AY92" s="52"/>
      <c r="AZ92" s="89" t="str">
        <f>[2]!obCall("expOfIntegratedIntensityLando"&amp;AE92, $W$53, "getExpOfIntegratedIntensity", [2]!obMake("", "int", AE92))</f>
        <v>expOfIntegratedIntensityLando77 
[2222]</v>
      </c>
      <c r="BA92" s="89">
        <f>[2]!obGet([2]!obCall("", AZ92, "get",$AQ$10))</f>
        <v>1.0002124098776739</v>
      </c>
      <c r="BB92" s="19"/>
      <c r="BD92">
        <v>85</v>
      </c>
      <c r="BE92">
        <f t="shared" si="4"/>
        <v>84000</v>
      </c>
      <c r="BF92">
        <f t="shared" si="5"/>
        <v>84999</v>
      </c>
      <c r="BG92" t="e">
        <f>[2]!obCall("entries"&amp;BD92,  "java.util.Arrays", "copyOfRange",$BG$6,BJ92,BK92)</f>
        <v>#VALUE!</v>
      </c>
      <c r="BH92" t="e">
        <f>[2]!obCall("CVA"&amp;BD92,"main.net.finmath.antonsporrer.masterthesis.function.StatisticalFunctions","getArithmeticMean",BG92)</f>
        <v>#VALUE!</v>
      </c>
      <c r="BI92" t="e">
        <f>[2]!obGet(BH92)</f>
        <v>#VALUE!</v>
      </c>
      <c r="BJ92" t="str">
        <f>[2]!obMake("intStart"&amp;BD92,"int",BE92)</f>
        <v>intStart85 
[1838]</v>
      </c>
      <c r="BK92" t="str">
        <f>[2]!obMake("intEnd"&amp;BD92,"int",BF92)</f>
        <v>intEnd85 
[1803]</v>
      </c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e">
        <f>[2]!obCall("underlyingModelFromNPVAndDefault"&amp;AE93, $AH$10, "getUnderlying",  [2]!obMake("", "int", AE93), [2]!obMake("","int", 0))</f>
        <v>#VALUE!</v>
      </c>
      <c r="AI93" s="89" t="e">
        <f>[2]!obGet([2]!obCall("",AH93,"get", $AQ$10))</f>
        <v>#VALUE!</v>
      </c>
      <c r="AJ93" s="52"/>
      <c r="AK93" s="89" t="e">
        <f>[2]!obCall("zcbondFairPrice"&amp;AE93, $AK$10, "getZeroCouponBond", [2]!obMake("", "double",AF93), [2]!obMake("", "double", $AF$115))</f>
        <v>#VALUE!</v>
      </c>
      <c r="AL93" s="89" t="e">
        <f>[2]!obGet([2]!obCall("", AK93, "get",$AQ$10))</f>
        <v>#VALUE!</v>
      </c>
      <c r="AM93" s="52"/>
      <c r="AN93" s="89" t="e">
        <f>[2]!obCall("couponBondPrice"&amp;AE93,  $AH$10,"getFairValue", [2]!obMake("","int",AE93) )</f>
        <v>#VALUE!</v>
      </c>
      <c r="AO93" s="89" t="e">
        <f>[2]!obGet([2]!obCall("",  AN93,"get", $AQ$10))</f>
        <v>#VALUE!</v>
      </c>
      <c r="AP93" s="52"/>
      <c r="AQ93" s="89" t="str">
        <f>[2]!obCall("intensityCorrelation"&amp;AE93, $T$54, "getIntensity", [2]!obMake("", "int", AE93))</f>
        <v>intensityCorrelation78 
[3696]</v>
      </c>
      <c r="AR93" s="89">
        <f>[2]!obGet([2]!obCall("", AQ93, "get",$AQ$10))</f>
        <v>5.6083364709879624E-3</v>
      </c>
      <c r="AS93" s="52"/>
      <c r="AT93" s="89" t="str">
        <f>[2]!obCall("expOfIntegratedIntensityCorrelation"&amp;AE93, $T$54, "getExpOfIntegratedIntensity", [2]!obMake("", "int", AE93))</f>
        <v>expOfIntegratedIntensityCorrelation78 
[3097]</v>
      </c>
      <c r="AU93" s="89">
        <f>[2]!obGet([2]!obCall("", AT93, "get",$AQ$10))</f>
        <v>1.053119465207798</v>
      </c>
      <c r="AV93" s="18"/>
      <c r="AW93" s="89" t="str">
        <f>[2]!obCall("intensityLando"&amp;AE93, $W$53, "getIntensity", [2]!obMake("", "int", AE93))</f>
        <v>intensityLando78 
[2206]</v>
      </c>
      <c r="AX93" s="89">
        <f>[2]!obGet([2]!obCall("", AW93, "get",$AQ$10))</f>
        <v>0</v>
      </c>
      <c r="AY93" s="52"/>
      <c r="AZ93" s="89" t="str">
        <f>[2]!obCall("expOfIntegratedIntensityLando"&amp;AE93, $W$53, "getExpOfIntegratedIntensity", [2]!obMake("", "int", AE93))</f>
        <v>expOfIntegratedIntensityLando78 
[2262]</v>
      </c>
      <c r="BA93" s="89">
        <f>[2]!obGet([2]!obCall("", AZ93, "get",$AQ$10))</f>
        <v>1.0002124098776739</v>
      </c>
      <c r="BB93" s="19"/>
      <c r="BD93">
        <v>86</v>
      </c>
      <c r="BE93">
        <f t="shared" si="4"/>
        <v>85000</v>
      </c>
      <c r="BF93">
        <f t="shared" si="5"/>
        <v>85999</v>
      </c>
      <c r="BG93" t="e">
        <f>[2]!obCall("entries"&amp;BD93,  "java.util.Arrays", "copyOfRange",$BG$6,BJ93,BK93)</f>
        <v>#VALUE!</v>
      </c>
      <c r="BH93" t="e">
        <f>[2]!obCall("CVA"&amp;BD93,"main.net.finmath.antonsporrer.masterthesis.function.StatisticalFunctions","getArithmeticMean",BG93)</f>
        <v>#VALUE!</v>
      </c>
      <c r="BI93" t="e">
        <f>[2]!obGet(BH93)</f>
        <v>#VALUE!</v>
      </c>
      <c r="BJ93" t="str">
        <f>[2]!obMake("intStart"&amp;BD93,"int",BE93)</f>
        <v>intStart86 
[1740]</v>
      </c>
      <c r="BK93" t="str">
        <f>[2]!obMake("intEnd"&amp;BD93,"int",BF93)</f>
        <v>intEnd86 
[1866]</v>
      </c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e">
        <f>[2]!obCall("underlyingModelFromNPVAndDefault"&amp;AE94, $AH$10, "getUnderlying",  [2]!obMake("", "int", AE94), [2]!obMake("","int", 0))</f>
        <v>#VALUE!</v>
      </c>
      <c r="AI94" s="89" t="e">
        <f>[2]!obGet([2]!obCall("",AH94,"get", $AQ$10))</f>
        <v>#VALUE!</v>
      </c>
      <c r="AJ94" s="52"/>
      <c r="AK94" s="89" t="e">
        <f>[2]!obCall("zcbondFairPrice"&amp;AE94, $AK$10, "getZeroCouponBond", [2]!obMake("", "double",AF94), [2]!obMake("", "double", $AF$115))</f>
        <v>#VALUE!</v>
      </c>
      <c r="AL94" s="89" t="e">
        <f>[2]!obGet([2]!obCall("", AK94, "get",$AQ$10))</f>
        <v>#VALUE!</v>
      </c>
      <c r="AM94" s="52"/>
      <c r="AN94" s="89" t="e">
        <f>[2]!obCall("couponBondPrice"&amp;AE94,  $AH$10,"getFairValue", [2]!obMake("","int",AE94) )</f>
        <v>#VALUE!</v>
      </c>
      <c r="AO94" s="89" t="e">
        <f>[2]!obGet([2]!obCall("",  AN94,"get", $AQ$10))</f>
        <v>#VALUE!</v>
      </c>
      <c r="AP94" s="52"/>
      <c r="AQ94" s="89" t="str">
        <f>[2]!obCall("intensityCorrelation"&amp;AE94, $T$54, "getIntensity", [2]!obMake("", "int", AE94))</f>
        <v>intensityCorrelation79 
[3683]</v>
      </c>
      <c r="AR94" s="89">
        <f>[2]!obGet([2]!obCall("", AQ94, "get",$AQ$10))</f>
        <v>5.5958952941052124E-3</v>
      </c>
      <c r="AS94" s="52"/>
      <c r="AT94" s="89" t="str">
        <f>[2]!obCall("expOfIntegratedIntensityCorrelation"&amp;AE94, $T$54, "getExpOfIntegratedIntensity", [2]!obMake("", "int", AE94))</f>
        <v>expOfIntegratedIntensityCorrelation79 
[3243]</v>
      </c>
      <c r="AU94" s="89">
        <f>[2]!obGet([2]!obCall("", AT94, "get",$AQ$10))</f>
        <v>1.0537096002208266</v>
      </c>
      <c r="AV94" s="18"/>
      <c r="AW94" s="89" t="str">
        <f>[2]!obCall("intensityLando"&amp;AE94, $W$53, "getIntensity", [2]!obMake("", "int", AE94))</f>
        <v>intensityLando79 
[2306]</v>
      </c>
      <c r="AX94" s="89">
        <f>[2]!obGet([2]!obCall("", AW94, "get",$AQ$10))</f>
        <v>0</v>
      </c>
      <c r="AY94" s="52"/>
      <c r="AZ94" s="89" t="str">
        <f>[2]!obCall("expOfIntegratedIntensityLando"&amp;AE94, $W$53, "getExpOfIntegratedIntensity", [2]!obMake("", "int", AE94))</f>
        <v>expOfIntegratedIntensityLando79 
[2349]</v>
      </c>
      <c r="BA94" s="89">
        <f>[2]!obGet([2]!obCall("", AZ94, "get",$AQ$10))</f>
        <v>1.0002124098776739</v>
      </c>
      <c r="BB94" s="19"/>
      <c r="BD94">
        <v>87</v>
      </c>
      <c r="BE94">
        <f t="shared" si="4"/>
        <v>86000</v>
      </c>
      <c r="BF94">
        <f t="shared" si="5"/>
        <v>86999</v>
      </c>
      <c r="BG94" t="e">
        <f>[2]!obCall("entries"&amp;BD94,  "java.util.Arrays", "copyOfRange",$BG$6,BJ94,BK94)</f>
        <v>#VALUE!</v>
      </c>
      <c r="BH94" t="e">
        <f>[2]!obCall("CVA"&amp;BD94,"main.net.finmath.antonsporrer.masterthesis.function.StatisticalFunctions","getArithmeticMean",BG94)</f>
        <v>#VALUE!</v>
      </c>
      <c r="BI94" t="e">
        <f>[2]!obGet(BH94)</f>
        <v>#VALUE!</v>
      </c>
      <c r="BJ94" t="str">
        <f>[2]!obMake("intStart"&amp;BD94,"int",BE94)</f>
        <v>intStart87 
[1834]</v>
      </c>
      <c r="BK94" t="str">
        <f>[2]!obMake("intEnd"&amp;BD94,"int",BF94)</f>
        <v>intEnd87 
[1733]</v>
      </c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e">
        <f>[2]!obCall("underlyingModelFromNPVAndDefault"&amp;AE95, $AH$10, "getUnderlying",  [2]!obMake("", "int", AE95), [2]!obMake("","int", 0))</f>
        <v>#VALUE!</v>
      </c>
      <c r="AI95" s="89" t="e">
        <f>[2]!obGet([2]!obCall("",AH95,"get", $AQ$10))</f>
        <v>#VALUE!</v>
      </c>
      <c r="AJ95" s="52"/>
      <c r="AK95" s="89" t="e">
        <f>[2]!obCall("zcbondFairPrice"&amp;AE95, $AK$10, "getZeroCouponBond", [2]!obMake("", "double",AF95), [2]!obMake("", "double", $AF$115))</f>
        <v>#VALUE!</v>
      </c>
      <c r="AL95" s="89" t="e">
        <f>[2]!obGet([2]!obCall("", AK95, "get",$AQ$10))</f>
        <v>#VALUE!</v>
      </c>
      <c r="AM95" s="52"/>
      <c r="AN95" s="89" t="e">
        <f>[2]!obCall("couponBondPrice"&amp;AE95,  $AH$10,"getFairValue", [2]!obMake("","int",AE95) )</f>
        <v>#VALUE!</v>
      </c>
      <c r="AO95" s="89" t="e">
        <f>[2]!obGet([2]!obCall("",  AN95,"get", $AQ$10))</f>
        <v>#VALUE!</v>
      </c>
      <c r="AP95" s="52"/>
      <c r="AQ95" s="89" t="str">
        <f>[2]!obCall("intensityCorrelation"&amp;AE95, $T$54, "getIntensity", [2]!obMake("", "int", AE95))</f>
        <v>intensityCorrelation80 
[3488]</v>
      </c>
      <c r="AR95" s="89">
        <f>[2]!obGet([2]!obCall("", AQ95, "get",$AQ$10))</f>
        <v>5.9781348755907227E-3</v>
      </c>
      <c r="AS95" s="52"/>
      <c r="AT95" s="89" t="str">
        <f>[2]!obCall("expOfIntegratedIntensityCorrelation"&amp;AE95, $T$54, "getExpOfIntegratedIntensity", [2]!obMake("", "int", AE95))</f>
        <v>expOfIntegratedIntensityCorrelation80 
[3801]</v>
      </c>
      <c r="AU95" s="89">
        <f>[2]!obGet([2]!obCall("", AT95, "get",$AQ$10))</f>
        <v>1.0543195600312878</v>
      </c>
      <c r="AV95" s="18"/>
      <c r="AW95" s="89" t="str">
        <f>[2]!obCall("intensityLando"&amp;AE95, $W$53, "getIntensity", [2]!obMake("", "int", AE95))</f>
        <v>intensityLando80 
[2367]</v>
      </c>
      <c r="AX95" s="89">
        <f>[2]!obGet([2]!obCall("", AW95, "get",$AQ$10))</f>
        <v>0</v>
      </c>
      <c r="AY95" s="52"/>
      <c r="AZ95" s="89" t="str">
        <f>[2]!obCall("expOfIntegratedIntensityLando"&amp;AE95, $W$53, "getExpOfIntegratedIntensity", [2]!obMake("", "int", AE95))</f>
        <v>expOfIntegratedIntensityLando80 
[2469]</v>
      </c>
      <c r="BA95" s="89">
        <f>[2]!obGet([2]!obCall("", AZ95, "get",$AQ$10))</f>
        <v>1.0002124098776739</v>
      </c>
      <c r="BB95" s="19"/>
      <c r="BD95">
        <v>88</v>
      </c>
      <c r="BE95">
        <f t="shared" si="4"/>
        <v>87000</v>
      </c>
      <c r="BF95">
        <f t="shared" si="5"/>
        <v>87999</v>
      </c>
      <c r="BG95" t="e">
        <f>[2]!obCall("entries"&amp;BD95,  "java.util.Arrays", "copyOfRange",$BG$6,BJ95,BK95)</f>
        <v>#VALUE!</v>
      </c>
      <c r="BH95" t="e">
        <f>[2]!obCall("CVA"&amp;BD95,"main.net.finmath.antonsporrer.masterthesis.function.StatisticalFunctions","getArithmeticMean",BG95)</f>
        <v>#VALUE!</v>
      </c>
      <c r="BI95" t="e">
        <f>[2]!obGet(BH95)</f>
        <v>#VALUE!</v>
      </c>
      <c r="BJ95" t="str">
        <f>[2]!obMake("intStart"&amp;BD95,"int",BE95)</f>
        <v>intStart88 
[1707]</v>
      </c>
      <c r="BK95" t="str">
        <f>[2]!obMake("intEnd"&amp;BD95,"int",BF95)</f>
        <v>intEnd88 
[1683]</v>
      </c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e">
        <f>[2]!obCall("underlyingModelFromNPVAndDefault"&amp;AE96, $AH$10, "getUnderlying",  [2]!obMake("", "int", AE96), [2]!obMake("","int", 0))</f>
        <v>#VALUE!</v>
      </c>
      <c r="AI96" s="89" t="e">
        <f>[2]!obGet([2]!obCall("",AH96,"get", $AQ$10))</f>
        <v>#VALUE!</v>
      </c>
      <c r="AJ96" s="52"/>
      <c r="AK96" s="89" t="e">
        <f>[2]!obCall("zcbondFairPrice"&amp;AE96, $AK$10, "getZeroCouponBond", [2]!obMake("", "double",AF96), [2]!obMake("", "double", $AF$115))</f>
        <v>#VALUE!</v>
      </c>
      <c r="AL96" s="89" t="e">
        <f>[2]!obGet([2]!obCall("", AK96, "get",$AQ$10))</f>
        <v>#VALUE!</v>
      </c>
      <c r="AM96" s="52"/>
      <c r="AN96" s="89" t="e">
        <f>[2]!obCall("couponBondPrice"&amp;AE96,  $AH$10,"getFairValue", [2]!obMake("","int",AE96) )</f>
        <v>#VALUE!</v>
      </c>
      <c r="AO96" s="89" t="e">
        <f>[2]!obGet([2]!obCall("",  AN96,"get", $AQ$10))</f>
        <v>#VALUE!</v>
      </c>
      <c r="AP96" s="52"/>
      <c r="AQ96" s="89" t="str">
        <f>[2]!obCall("intensityCorrelation"&amp;AE96, $T$54, "getIntensity", [2]!obMake("", "int", AE96))</f>
        <v>intensityCorrelation81 
[3474]</v>
      </c>
      <c r="AR96" s="89">
        <f>[2]!obGet([2]!obCall("", AQ96, "get",$AQ$10))</f>
        <v>5.2169413832374471E-3</v>
      </c>
      <c r="AS96" s="52"/>
      <c r="AT96" s="89" t="str">
        <f>[2]!obCall("expOfIntegratedIntensityCorrelation"&amp;AE96, $T$54, "getExpOfIntegratedIntensity", [2]!obMake("", "int", AE96))</f>
        <v>expOfIntegratedIntensityCorrelation81 
[3340]</v>
      </c>
      <c r="AU96" s="89">
        <f>[2]!obGet([2]!obCall("", AT96, "get",$AQ$10))</f>
        <v>1.0549098846278824</v>
      </c>
      <c r="AV96" s="18"/>
      <c r="AW96" s="89" t="str">
        <f>[2]!obCall("intensityLando"&amp;AE96, $W$53, "getIntensity", [2]!obMake("", "int", AE96))</f>
        <v>intensityLando81 
[2308]</v>
      </c>
      <c r="AX96" s="89">
        <f>[2]!obGet([2]!obCall("", AW96, "get",$AQ$10))</f>
        <v>0</v>
      </c>
      <c r="AY96" s="52"/>
      <c r="AZ96" s="89" t="str">
        <f>[2]!obCall("expOfIntegratedIntensityLando"&amp;AE96, $W$53, "getExpOfIntegratedIntensity", [2]!obMake("", "int", AE96))</f>
        <v>expOfIntegratedIntensityLando81 
[2118]</v>
      </c>
      <c r="BA96" s="89">
        <f>[2]!obGet([2]!obCall("", AZ96, "get",$AQ$10))</f>
        <v>1.0002124098776739</v>
      </c>
      <c r="BB96" s="19"/>
      <c r="BD96">
        <v>89</v>
      </c>
      <c r="BE96">
        <f t="shared" si="4"/>
        <v>88000</v>
      </c>
      <c r="BF96">
        <f t="shared" si="5"/>
        <v>88999</v>
      </c>
      <c r="BG96" t="e">
        <f>[2]!obCall("entries"&amp;BD96,  "java.util.Arrays", "copyOfRange",$BG$6,BJ96,BK96)</f>
        <v>#VALUE!</v>
      </c>
      <c r="BH96" t="e">
        <f>[2]!obCall("CVA"&amp;BD96,"main.net.finmath.antonsporrer.masterthesis.function.StatisticalFunctions","getArithmeticMean",BG96)</f>
        <v>#VALUE!</v>
      </c>
      <c r="BI96" t="e">
        <f>[2]!obGet(BH96)</f>
        <v>#VALUE!</v>
      </c>
      <c r="BJ96" t="str">
        <f>[2]!obMake("intStart"&amp;BD96,"int",BE96)</f>
        <v>intStart89 
[1836]</v>
      </c>
      <c r="BK96" t="str">
        <f>[2]!obMake("intEnd"&amp;BD96,"int",BF96)</f>
        <v>intEnd89 
[1780]</v>
      </c>
    </row>
    <row r="97" spans="1:63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e">
        <f>[2]!obCall("underlyingModelFromNPVAndDefault"&amp;AE97, $AH$10, "getUnderlying",  [2]!obMake("", "int", AE97), [2]!obMake("","int", 0))</f>
        <v>#VALUE!</v>
      </c>
      <c r="AI97" s="89" t="e">
        <f>[2]!obGet([2]!obCall("",AH97,"get", $AQ$10))</f>
        <v>#VALUE!</v>
      </c>
      <c r="AJ97" s="52"/>
      <c r="AK97" s="89" t="e">
        <f>[2]!obCall("zcbondFairPrice"&amp;AE97, $AK$10, "getZeroCouponBond", [2]!obMake("", "double",AF97), [2]!obMake("", "double", $AF$115))</f>
        <v>#VALUE!</v>
      </c>
      <c r="AL97" s="89" t="e">
        <f>[2]!obGet([2]!obCall("", AK97, "get",$AQ$10))</f>
        <v>#VALUE!</v>
      </c>
      <c r="AM97" s="52"/>
      <c r="AN97" s="89" t="e">
        <f>[2]!obCall("couponBondPrice"&amp;AE97,  $AH$10,"getFairValue", [2]!obMake("","int",AE97) )</f>
        <v>#VALUE!</v>
      </c>
      <c r="AO97" s="89" t="e">
        <f>[2]!obGet([2]!obCall("",  AN97,"get", $AQ$10))</f>
        <v>#VALUE!</v>
      </c>
      <c r="AP97" s="52"/>
      <c r="AQ97" s="89" t="str">
        <f>[2]!obCall("intensityCorrelation"&amp;AE97, $T$54, "getIntensity", [2]!obMake("", "int", AE97))</f>
        <v>intensityCorrelation82 
[3612]</v>
      </c>
      <c r="AR97" s="89">
        <f>[2]!obGet([2]!obCall("", AQ97, "get",$AQ$10))</f>
        <v>5.3533384250226048E-3</v>
      </c>
      <c r="AS97" s="52"/>
      <c r="AT97" s="89" t="str">
        <f>[2]!obCall("expOfIntegratedIntensityCorrelation"&amp;AE97, $T$54, "getExpOfIntegratedIntensity", [2]!obMake("", "int", AE97))</f>
        <v>expOfIntegratedIntensityCorrelation82 
[3827]</v>
      </c>
      <c r="AU97" s="89">
        <f>[2]!obGet([2]!obCall("", AT97, "get",$AQ$10))</f>
        <v>1.0554675666189193</v>
      </c>
      <c r="AV97" s="18"/>
      <c r="AW97" s="89" t="str">
        <f>[2]!obCall("intensityLando"&amp;AE97, $W$53, "getIntensity", [2]!obMake("", "int", AE97))</f>
        <v>intensityLando82 
[2204]</v>
      </c>
      <c r="AX97" s="89">
        <f>[2]!obGet([2]!obCall("", AW97, "get",$AQ$10))</f>
        <v>0</v>
      </c>
      <c r="AY97" s="52"/>
      <c r="AZ97" s="89" t="str">
        <f>[2]!obCall("expOfIntegratedIntensityLando"&amp;AE97, $W$53, "getExpOfIntegratedIntensity", [2]!obMake("", "int", AE97))</f>
        <v>expOfIntegratedIntensityLando82 
[2128]</v>
      </c>
      <c r="BA97" s="89">
        <f>[2]!obGet([2]!obCall("", AZ97, "get",$AQ$10))</f>
        <v>1.0002124098776739</v>
      </c>
      <c r="BB97" s="19"/>
      <c r="BD97">
        <v>90</v>
      </c>
      <c r="BE97">
        <f t="shared" si="4"/>
        <v>89000</v>
      </c>
      <c r="BF97">
        <f t="shared" si="5"/>
        <v>89999</v>
      </c>
      <c r="BG97" t="e">
        <f>[2]!obCall("entries"&amp;BD97,  "java.util.Arrays", "copyOfRange",$BG$6,BJ97,BK97)</f>
        <v>#VALUE!</v>
      </c>
      <c r="BH97" t="e">
        <f>[2]!obCall("CVA"&amp;BD97,"main.net.finmath.antonsporrer.masterthesis.function.StatisticalFunctions","getArithmeticMean",BG97)</f>
        <v>#VALUE!</v>
      </c>
      <c r="BI97" t="e">
        <f>[2]!obGet(BH97)</f>
        <v>#VALUE!</v>
      </c>
      <c r="BJ97" t="str">
        <f>[2]!obMake("intStart"&amp;BD97,"int",BE97)</f>
        <v>intStart90 
[1811]</v>
      </c>
      <c r="BK97" t="str">
        <f>[2]!obMake("intEnd"&amp;BD97,"int",BF97)</f>
        <v>intEnd90 
[1757]</v>
      </c>
    </row>
    <row r="98" spans="1:63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e">
        <f>[2]!obCall("underlyingModelFromNPVAndDefault"&amp;AE98, $AH$10, "getUnderlying",  [2]!obMake("", "int", AE98), [2]!obMake("","int", 0))</f>
        <v>#VALUE!</v>
      </c>
      <c r="AI98" s="89" t="e">
        <f>[2]!obGet([2]!obCall("",AH98,"get", $AQ$10))</f>
        <v>#VALUE!</v>
      </c>
      <c r="AJ98" s="52"/>
      <c r="AK98" s="89" t="e">
        <f>[2]!obCall("zcbondFairPrice"&amp;AE98, $AK$10, "getZeroCouponBond", [2]!obMake("", "double",AF98), [2]!obMake("", "double", $AF$115))</f>
        <v>#VALUE!</v>
      </c>
      <c r="AL98" s="89" t="e">
        <f>[2]!obGet([2]!obCall("", AK98, "get",$AQ$10))</f>
        <v>#VALUE!</v>
      </c>
      <c r="AM98" s="52"/>
      <c r="AN98" s="89" t="e">
        <f>[2]!obCall("couponBondPrice"&amp;AE98,  $AH$10,"getFairValue", [2]!obMake("","int",AE98) )</f>
        <v>#VALUE!</v>
      </c>
      <c r="AO98" s="89" t="e">
        <f>[2]!obGet([2]!obCall("",  AN98,"get", $AQ$10))</f>
        <v>#VALUE!</v>
      </c>
      <c r="AP98" s="52"/>
      <c r="AQ98" s="89" t="str">
        <f>[2]!obCall("intensityCorrelation"&amp;AE98, $T$54, "getIntensity", [2]!obMake("", "int", AE98))</f>
        <v>intensityCorrelation83 
[3101]</v>
      </c>
      <c r="AR98" s="89">
        <f>[2]!obGet([2]!obCall("", AQ98, "get",$AQ$10))</f>
        <v>5.8295690203928781E-3</v>
      </c>
      <c r="AS98" s="52"/>
      <c r="AT98" s="89" t="str">
        <f>[2]!obCall("expOfIntegratedIntensityCorrelation"&amp;AE98, $T$54, "getExpOfIntegratedIntensity", [2]!obMake("", "int", AE98))</f>
        <v>expOfIntegratedIntensityCorrelation83 
[3461]</v>
      </c>
      <c r="AU98" s="89">
        <f>[2]!obGet([2]!obCall("", AT98, "get",$AQ$10))</f>
        <v>1.0560578914476941</v>
      </c>
      <c r="AV98" s="18"/>
      <c r="AW98" s="89" t="str">
        <f>[2]!obCall("intensityLando"&amp;AE98, $W$53, "getIntensity", [2]!obMake("", "int", AE98))</f>
        <v>intensityLando83 
[2343]</v>
      </c>
      <c r="AX98" s="89">
        <f>[2]!obGet([2]!obCall("", AW98, "get",$AQ$10))</f>
        <v>0</v>
      </c>
      <c r="AY98" s="52"/>
      <c r="AZ98" s="89" t="str">
        <f>[2]!obCall("expOfIntegratedIntensityLando"&amp;AE98, $W$53, "getExpOfIntegratedIntensity", [2]!obMake("", "int", AE98))</f>
        <v>expOfIntegratedIntensityLando83 
[2238]</v>
      </c>
      <c r="BA98" s="89">
        <f>[2]!obGet([2]!obCall("", AZ98, "get",$AQ$10))</f>
        <v>1.0002124098776739</v>
      </c>
      <c r="BB98" s="19"/>
      <c r="BD98">
        <v>91</v>
      </c>
      <c r="BE98">
        <f t="shared" si="4"/>
        <v>90000</v>
      </c>
      <c r="BF98">
        <f t="shared" si="5"/>
        <v>90999</v>
      </c>
      <c r="BG98" t="e">
        <f>[2]!obCall("entries"&amp;BD98,  "java.util.Arrays", "copyOfRange",$BG$6,BJ98,BK98)</f>
        <v>#VALUE!</v>
      </c>
      <c r="BH98" t="e">
        <f>[2]!obCall("CVA"&amp;BD98,"main.net.finmath.antonsporrer.masterthesis.function.StatisticalFunctions","getArithmeticMean",BG98)</f>
        <v>#VALUE!</v>
      </c>
      <c r="BI98" t="e">
        <f>[2]!obGet(BH98)</f>
        <v>#VALUE!</v>
      </c>
      <c r="BJ98" t="str">
        <f>[2]!obMake("intStart"&amp;BD98,"int",BE98)</f>
        <v>intStart91 
[1791]</v>
      </c>
      <c r="BK98" t="str">
        <f>[2]!obMake("intEnd"&amp;BD98,"int",BF98)</f>
        <v>intEnd91 
[1831]</v>
      </c>
    </row>
    <row r="99" spans="1:63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e">
        <f>[2]!obCall("underlyingModelFromNPVAndDefault"&amp;AE99, $AH$10, "getUnderlying",  [2]!obMake("", "int", AE99), [2]!obMake("","int", 0))</f>
        <v>#VALUE!</v>
      </c>
      <c r="AI99" s="89" t="e">
        <f>[2]!obGet([2]!obCall("",AH99,"get", $AQ$10))</f>
        <v>#VALUE!</v>
      </c>
      <c r="AJ99" s="52"/>
      <c r="AK99" s="89" t="e">
        <f>[2]!obCall("zcbondFairPrice"&amp;AE99, $AK$10, "getZeroCouponBond", [2]!obMake("", "double",AF99), [2]!obMake("", "double", $AF$115))</f>
        <v>#VALUE!</v>
      </c>
      <c r="AL99" s="89" t="e">
        <f>[2]!obGet([2]!obCall("", AK99, "get",$AQ$10))</f>
        <v>#VALUE!</v>
      </c>
      <c r="AM99" s="52"/>
      <c r="AN99" s="89" t="e">
        <f>[2]!obCall("couponBondPrice"&amp;AE99,  $AH$10,"getFairValue", [2]!obMake("","int",AE99) )</f>
        <v>#VALUE!</v>
      </c>
      <c r="AO99" s="89" t="e">
        <f>[2]!obGet([2]!obCall("",  AN99,"get", $AQ$10))</f>
        <v>#VALUE!</v>
      </c>
      <c r="AP99" s="52"/>
      <c r="AQ99" s="89" t="str">
        <f>[2]!obCall("intensityCorrelation"&amp;AE99, $T$54, "getIntensity", [2]!obMake("", "int", AE99))</f>
        <v>intensityCorrelation84 
[3730]</v>
      </c>
      <c r="AR99" s="89">
        <f>[2]!obGet([2]!obCall("", AQ99, "get",$AQ$10))</f>
        <v>6.3276743863701548E-3</v>
      </c>
      <c r="AS99" s="52"/>
      <c r="AT99" s="89" t="str">
        <f>[2]!obCall("expOfIntegratedIntensityCorrelation"&amp;AE99, $T$54, "getExpOfIntegratedIntensity", [2]!obMake("", "int", AE99))</f>
        <v>expOfIntegratedIntensityCorrelation84 
[3207]</v>
      </c>
      <c r="AU99" s="89">
        <f>[2]!obGet([2]!obCall("", AT99, "get",$AQ$10))</f>
        <v>1.0567000242339348</v>
      </c>
      <c r="AV99" s="18"/>
      <c r="AW99" s="89" t="str">
        <f>[2]!obCall("intensityLando"&amp;AE99, $W$53, "getIntensity", [2]!obMake("", "int", AE99))</f>
        <v>intensityLando84 
[2102]</v>
      </c>
      <c r="AX99" s="89">
        <f>[2]!obGet([2]!obCall("", AW99, "get",$AQ$10))</f>
        <v>0</v>
      </c>
      <c r="AY99" s="52"/>
      <c r="AZ99" s="89" t="str">
        <f>[2]!obCall("expOfIntegratedIntensityLando"&amp;AE99, $W$53, "getExpOfIntegratedIntensity", [2]!obMake("", "int", AE99))</f>
        <v>expOfIntegratedIntensityLando84 
[2399]</v>
      </c>
      <c r="BA99" s="89">
        <f>[2]!obGet([2]!obCall("", AZ99, "get",$AQ$10))</f>
        <v>1.0002124098776739</v>
      </c>
      <c r="BB99" s="19"/>
      <c r="BD99">
        <v>92</v>
      </c>
      <c r="BE99">
        <f t="shared" si="4"/>
        <v>91000</v>
      </c>
      <c r="BF99">
        <f t="shared" si="5"/>
        <v>91999</v>
      </c>
      <c r="BG99" t="e">
        <f>[2]!obCall("entries"&amp;BD99,  "java.util.Arrays", "copyOfRange",$BG$6,BJ99,BK99)</f>
        <v>#VALUE!</v>
      </c>
      <c r="BH99" t="e">
        <f>[2]!obCall("CVA"&amp;BD99,"main.net.finmath.antonsporrer.masterthesis.function.StatisticalFunctions","getArithmeticMean",BG99)</f>
        <v>#VALUE!</v>
      </c>
      <c r="BI99" t="e">
        <f>[2]!obGet(BH99)</f>
        <v>#VALUE!</v>
      </c>
      <c r="BJ99" t="str">
        <f>[2]!obMake("intStart"&amp;BD99,"int",BE99)</f>
        <v>intStart92 
[1773]</v>
      </c>
      <c r="BK99" t="str">
        <f>[2]!obMake("intEnd"&amp;BD99,"int",BF99)</f>
        <v>intEnd92 
[1719]</v>
      </c>
    </row>
    <row r="100" spans="1:63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e">
        <f>[2]!obCall("underlyingModelFromNPVAndDefault"&amp;AE100, $AH$10, "getUnderlying",  [2]!obMake("", "int", AE100), [2]!obMake("","int", 0))</f>
        <v>#VALUE!</v>
      </c>
      <c r="AI100" s="89" t="e">
        <f>[2]!obGet([2]!obCall("",AH100,"get", $AQ$10))</f>
        <v>#VALUE!</v>
      </c>
      <c r="AJ100" s="52"/>
      <c r="AK100" s="89" t="e">
        <f>[2]!obCall("zcbondFairPrice"&amp;AE100, $AK$10, "getZeroCouponBond", [2]!obMake("", "double",AF100), [2]!obMake("", "double", $AF$115))</f>
        <v>#VALUE!</v>
      </c>
      <c r="AL100" s="89" t="e">
        <f>[2]!obGet([2]!obCall("", AK100, "get",$AQ$10))</f>
        <v>#VALUE!</v>
      </c>
      <c r="AM100" s="52"/>
      <c r="AN100" s="89" t="e">
        <f>[2]!obCall("couponBondPrice"&amp;AE100,  $AH$10,"getFairValue", [2]!obMake("","int",AE100) )</f>
        <v>#VALUE!</v>
      </c>
      <c r="AO100" s="89" t="e">
        <f>[2]!obGet([2]!obCall("",  AN100,"get", $AQ$10))</f>
        <v>#VALUE!</v>
      </c>
      <c r="AP100" s="52"/>
      <c r="AQ100" s="89" t="str">
        <f>[2]!obCall("intensityCorrelation"&amp;AE100, $T$54, "getIntensity", [2]!obMake("", "int", AE100))</f>
        <v>intensityCorrelation85 
[3481]</v>
      </c>
      <c r="AR100" s="89">
        <f>[2]!obGet([2]!obCall("", AQ100, "get",$AQ$10))</f>
        <v>6.3479341949559519E-3</v>
      </c>
      <c r="AS100" s="52"/>
      <c r="AT100" s="89" t="str">
        <f>[2]!obCall("expOfIntegratedIntensityCorrelation"&amp;AE100, $T$54, "getExpOfIntegratedIntensity", [2]!obMake("", "int", AE100))</f>
        <v>expOfIntegratedIntensityCorrelation85 
[3519]</v>
      </c>
      <c r="AU100" s="89">
        <f>[2]!obGet([2]!obCall("", AT100, "get",$AQ$10))</f>
        <v>1.0573699522999123</v>
      </c>
      <c r="AV100" s="18"/>
      <c r="AW100" s="89" t="str">
        <f>[2]!obCall("intensityLando"&amp;AE100, $W$53, "getIntensity", [2]!obMake("", "int", AE100))</f>
        <v>intensityLando85 
[2391]</v>
      </c>
      <c r="AX100" s="89">
        <f>[2]!obGet([2]!obCall("", AW100, "get",$AQ$10))</f>
        <v>0</v>
      </c>
      <c r="AY100" s="52"/>
      <c r="AZ100" s="89" t="str">
        <f>[2]!obCall("expOfIntegratedIntensityLando"&amp;AE100, $W$53, "getExpOfIntegratedIntensity", [2]!obMake("", "int", AE100))</f>
        <v>expOfIntegratedIntensityLando85 
[2459]</v>
      </c>
      <c r="BA100" s="89">
        <f>[2]!obGet([2]!obCall("", AZ100, "get",$AQ$10))</f>
        <v>1.0002124098776739</v>
      </c>
      <c r="BB100" s="19"/>
      <c r="BD100">
        <v>93</v>
      </c>
      <c r="BE100">
        <f t="shared" si="4"/>
        <v>92000</v>
      </c>
      <c r="BF100">
        <f t="shared" si="5"/>
        <v>92999</v>
      </c>
      <c r="BG100" t="e">
        <f>[2]!obCall("entries"&amp;BD100,  "java.util.Arrays", "copyOfRange",$BG$6,BJ100,BK100)</f>
        <v>#VALUE!</v>
      </c>
      <c r="BH100" t="e">
        <f>[2]!obCall("CVA"&amp;BD100,"main.net.finmath.antonsporrer.masterthesis.function.StatisticalFunctions","getArithmeticMean",BG100)</f>
        <v>#VALUE!</v>
      </c>
      <c r="BI100" t="e">
        <f>[2]!obGet(BH100)</f>
        <v>#VALUE!</v>
      </c>
      <c r="BJ100" t="str">
        <f>[2]!obMake("intStart"&amp;BD100,"int",BE100)</f>
        <v>intStart93 
[1723]</v>
      </c>
      <c r="BK100" t="str">
        <f>[2]!obMake("intEnd"&amp;BD100,"int",BF100)</f>
        <v>intEnd93 
[1849]</v>
      </c>
    </row>
    <row r="101" spans="1:63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e">
        <f>[2]!obCall("underlyingModelFromNPVAndDefault"&amp;AE101, $AH$10, "getUnderlying",  [2]!obMake("", "int", AE101), [2]!obMake("","int", 0))</f>
        <v>#VALUE!</v>
      </c>
      <c r="AI101" s="89" t="e">
        <f>[2]!obGet([2]!obCall("",AH101,"get", $AQ$10))</f>
        <v>#VALUE!</v>
      </c>
      <c r="AJ101" s="52"/>
      <c r="AK101" s="89" t="e">
        <f>[2]!obCall("zcbondFairPrice"&amp;AE101, $AK$10, "getZeroCouponBond", [2]!obMake("", "double",AF101), [2]!obMake("", "double", $AF$115))</f>
        <v>#VALUE!</v>
      </c>
      <c r="AL101" s="89" t="e">
        <f>[2]!obGet([2]!obCall("", AK101, "get",$AQ$10))</f>
        <v>#VALUE!</v>
      </c>
      <c r="AM101" s="52"/>
      <c r="AN101" s="89" t="e">
        <f>[2]!obCall("couponBondPrice"&amp;AE101,  $AH$10,"getFairValue", [2]!obMake("","int",AE101) )</f>
        <v>#VALUE!</v>
      </c>
      <c r="AO101" s="89" t="e">
        <f>[2]!obGet([2]!obCall("",  AN101,"get", $AQ$10))</f>
        <v>#VALUE!</v>
      </c>
      <c r="AP101" s="52"/>
      <c r="AQ101" s="89" t="str">
        <f>[2]!obCall("intensityCorrelation"&amp;AE101, $T$54, "getIntensity", [2]!obMake("", "int", AE101))</f>
        <v>intensityCorrelation86 
[3521]</v>
      </c>
      <c r="AR101" s="89">
        <f>[2]!obGet([2]!obCall("", AQ101, "get",$AQ$10))</f>
        <v>7.1415023645818466E-3</v>
      </c>
      <c r="AS101" s="52"/>
      <c r="AT101" s="89" t="str">
        <f>[2]!obCall("expOfIntegratedIntensityCorrelation"&amp;AE101, $T$54, "getExpOfIntegratedIntensity", [2]!obMake("", "int", AE101))</f>
        <v>expOfIntegratedIntensityCorrelation86 
[3381]</v>
      </c>
      <c r="AU101" s="89">
        <f>[2]!obGet([2]!obCall("", AT101, "get",$AQ$10))</f>
        <v>1.0580833591038385</v>
      </c>
      <c r="AV101" s="18"/>
      <c r="AW101" s="89" t="str">
        <f>[2]!obCall("intensityLando"&amp;AE101, $W$53, "getIntensity", [2]!obMake("", "int", AE101))</f>
        <v>intensityLando86 
[2278]</v>
      </c>
      <c r="AX101" s="89">
        <f>[2]!obGet([2]!obCall("", AW101, "get",$AQ$10))</f>
        <v>0</v>
      </c>
      <c r="AY101" s="52"/>
      <c r="AZ101" s="89" t="str">
        <f>[2]!obCall("expOfIntegratedIntensityLando"&amp;AE101, $W$53, "getExpOfIntegratedIntensity", [2]!obMake("", "int", AE101))</f>
        <v>expOfIntegratedIntensityLando86 
[2479]</v>
      </c>
      <c r="BA101" s="89">
        <f>[2]!obGet([2]!obCall("", AZ101, "get",$AQ$10))</f>
        <v>1.0002124098776739</v>
      </c>
      <c r="BB101" s="19"/>
      <c r="BD101">
        <v>94</v>
      </c>
      <c r="BE101">
        <f t="shared" si="4"/>
        <v>93000</v>
      </c>
      <c r="BF101">
        <f t="shared" si="5"/>
        <v>93999</v>
      </c>
      <c r="BG101" t="e">
        <f>[2]!obCall("entries"&amp;BD101,  "java.util.Arrays", "copyOfRange",$BG$6,BJ101,BK101)</f>
        <v>#VALUE!</v>
      </c>
      <c r="BH101" t="e">
        <f>[2]!obCall("CVA"&amp;BD101,"main.net.finmath.antonsporrer.masterthesis.function.StatisticalFunctions","getArithmeticMean",BG101)</f>
        <v>#VALUE!</v>
      </c>
      <c r="BI101" t="e">
        <f>[2]!obGet(BH101)</f>
        <v>#VALUE!</v>
      </c>
      <c r="BJ101" t="str">
        <f>[2]!obMake("intStart"&amp;BD101,"int",BE101)</f>
        <v>intStart94 
[1711]</v>
      </c>
      <c r="BK101" t="str">
        <f>[2]!obMake("intEnd"&amp;BD101,"int",BF101)</f>
        <v>intEnd94 
[1842]</v>
      </c>
    </row>
    <row r="102" spans="1:63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e">
        <f>[2]!obCall("underlyingModelFromNPVAndDefault"&amp;AE102, $AH$10, "getUnderlying",  [2]!obMake("", "int", AE102), [2]!obMake("","int", 0))</f>
        <v>#VALUE!</v>
      </c>
      <c r="AI102" s="89" t="e">
        <f>[2]!obGet([2]!obCall("",AH102,"get", $AQ$10))</f>
        <v>#VALUE!</v>
      </c>
      <c r="AJ102" s="52"/>
      <c r="AK102" s="89" t="e">
        <f>[2]!obCall("zcbondFairPrice"&amp;AE102, $AK$10, "getZeroCouponBond", [2]!obMake("", "double",AF102), [2]!obMake("", "double", $AF$115))</f>
        <v>#VALUE!</v>
      </c>
      <c r="AL102" s="89" t="e">
        <f>[2]!obGet([2]!obCall("", AK102, "get",$AQ$10))</f>
        <v>#VALUE!</v>
      </c>
      <c r="AM102" s="52"/>
      <c r="AN102" s="89" t="e">
        <f>[2]!obCall("couponBondPrice"&amp;AE102,  $AH$10,"getFairValue", [2]!obMake("","int",AE102) )</f>
        <v>#VALUE!</v>
      </c>
      <c r="AO102" s="89" t="e">
        <f>[2]!obGet([2]!obCall("",  AN102,"get", $AQ$10))</f>
        <v>#VALUE!</v>
      </c>
      <c r="AP102" s="52"/>
      <c r="AQ102" s="89" t="str">
        <f>[2]!obCall("intensityCorrelation"&amp;AE102, $T$54, "getIntensity", [2]!obMake("", "int", AE102))</f>
        <v>intensityCorrelation87 
[3099]</v>
      </c>
      <c r="AR102" s="89">
        <f>[2]!obGet([2]!obCall("", AQ102, "get",$AQ$10))</f>
        <v>7.6903977573510914E-3</v>
      </c>
      <c r="AS102" s="52"/>
      <c r="AT102" s="89" t="str">
        <f>[2]!obCall("expOfIntegratedIntensityCorrelation"&amp;AE102, $T$54, "getExpOfIntegratedIntensity", [2]!obMake("", "int", AE102))</f>
        <v>expOfIntegratedIntensityCorrelation87 
[3668]</v>
      </c>
      <c r="AU102" s="89">
        <f>[2]!obGet([2]!obCall("", AT102, "get",$AQ$10))</f>
        <v>1.0588683194643507</v>
      </c>
      <c r="AV102" s="18"/>
      <c r="AW102" s="89" t="str">
        <f>[2]!obCall("intensityLando"&amp;AE102, $W$53, "getIntensity", [2]!obMake("", "int", AE102))</f>
        <v>intensityLando87 
[2433]</v>
      </c>
      <c r="AX102" s="89">
        <f>[2]!obGet([2]!obCall("", AW102, "get",$AQ$10))</f>
        <v>0</v>
      </c>
      <c r="AY102" s="52"/>
      <c r="AZ102" s="89" t="str">
        <f>[2]!obCall("expOfIntegratedIntensityLando"&amp;AE102, $W$53, "getExpOfIntegratedIntensity", [2]!obMake("", "int", AE102))</f>
        <v>expOfIntegratedIntensityLando87 
[2148]</v>
      </c>
      <c r="BA102" s="89">
        <f>[2]!obGet([2]!obCall("", AZ102, "get",$AQ$10))</f>
        <v>1.0002124098776739</v>
      </c>
      <c r="BB102" s="19"/>
      <c r="BD102">
        <v>95</v>
      </c>
      <c r="BE102">
        <f t="shared" si="4"/>
        <v>94000</v>
      </c>
      <c r="BF102">
        <f t="shared" si="5"/>
        <v>94999</v>
      </c>
      <c r="BG102" t="e">
        <f>[2]!obCall("entries"&amp;BD102,  "java.util.Arrays", "copyOfRange",$BG$6,BJ102,BK102)</f>
        <v>#VALUE!</v>
      </c>
      <c r="BH102" t="e">
        <f>[2]!obCall("CVA"&amp;BD102,"main.net.finmath.antonsporrer.masterthesis.function.StatisticalFunctions","getArithmeticMean",BG102)</f>
        <v>#VALUE!</v>
      </c>
      <c r="BI102" t="e">
        <f>[2]!obGet(BH102)</f>
        <v>#VALUE!</v>
      </c>
      <c r="BJ102" t="str">
        <f>[2]!obMake("intStart"&amp;BD102,"int",BE102)</f>
        <v>intStart95 
[1690]</v>
      </c>
      <c r="BK102" t="str">
        <f>[2]!obMake("intEnd"&amp;BD102,"int",BF102)</f>
        <v>intEnd95 
[1748]</v>
      </c>
    </row>
    <row r="103" spans="1:63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e">
        <f>[2]!obCall("underlyingModelFromNPVAndDefault"&amp;AE103, $AH$10, "getUnderlying",  [2]!obMake("", "int", AE103), [2]!obMake("","int", 0))</f>
        <v>#VALUE!</v>
      </c>
      <c r="AI103" s="89" t="e">
        <f>[2]!obGet([2]!obCall("",AH103,"get", $AQ$10))</f>
        <v>#VALUE!</v>
      </c>
      <c r="AJ103" s="52"/>
      <c r="AK103" s="89" t="e">
        <f>[2]!obCall("zcbondFairPrice"&amp;AE103, $AK$10, "getZeroCouponBond", [2]!obMake("", "double",AF103), [2]!obMake("", "double", $AF$115))</f>
        <v>#VALUE!</v>
      </c>
      <c r="AL103" s="89" t="e">
        <f>[2]!obGet([2]!obCall("", AK103, "get",$AQ$10))</f>
        <v>#VALUE!</v>
      </c>
      <c r="AM103" s="52"/>
      <c r="AN103" s="89" t="e">
        <f>[2]!obCall("couponBondPrice"&amp;AE103,  $AH$10,"getFairValue", [2]!obMake("","int",AE103) )</f>
        <v>#VALUE!</v>
      </c>
      <c r="AO103" s="89" t="e">
        <f>[2]!obGet([2]!obCall("",  AN103,"get", $AQ$10))</f>
        <v>#VALUE!</v>
      </c>
      <c r="AP103" s="52"/>
      <c r="AQ103" s="89" t="str">
        <f>[2]!obCall("intensityCorrelation"&amp;AE103, $T$54, "getIntensity", [2]!obMake("", "int", AE103))</f>
        <v>intensityCorrelation88 
[3070]</v>
      </c>
      <c r="AR103" s="89">
        <f>[2]!obGet([2]!obCall("", AQ103, "get",$AQ$10))</f>
        <v>7.3507175742671361E-3</v>
      </c>
      <c r="AS103" s="52"/>
      <c r="AT103" s="89" t="str">
        <f>[2]!obCall("expOfIntegratedIntensityCorrelation"&amp;AE103, $T$54, "getExpOfIntegratedIntensity", [2]!obMake("", "int", AE103))</f>
        <v>expOfIntegratedIntensityCorrelation88 
[3717]</v>
      </c>
      <c r="AU103" s="89">
        <f>[2]!obGet([2]!obCall("", AT103, "get",$AQ$10))</f>
        <v>1.0596649470066752</v>
      </c>
      <c r="AV103" s="18"/>
      <c r="AW103" s="89" t="str">
        <f>[2]!obCall("intensityLando"&amp;AE103, $W$53, "getIntensity", [2]!obMake("", "int", AE103))</f>
        <v>intensityLando88 
[2365]</v>
      </c>
      <c r="AX103" s="89">
        <f>[2]!obGet([2]!obCall("", AW103, "get",$AQ$10))</f>
        <v>0</v>
      </c>
      <c r="AY103" s="52"/>
      <c r="AZ103" s="89" t="str">
        <f>[2]!obCall("expOfIntegratedIntensityLando"&amp;AE103, $W$53, "getExpOfIntegratedIntensity", [2]!obMake("", "int", AE103))</f>
        <v>expOfIntegratedIntensityLando88 
[2363]</v>
      </c>
      <c r="BA103" s="89">
        <f>[2]!obGet([2]!obCall("", AZ103, "get",$AQ$10))</f>
        <v>1.0002124098776739</v>
      </c>
      <c r="BB103" s="19"/>
      <c r="BD103">
        <v>96</v>
      </c>
      <c r="BE103">
        <f t="shared" si="4"/>
        <v>95000</v>
      </c>
      <c r="BF103">
        <f t="shared" si="5"/>
        <v>95999</v>
      </c>
      <c r="BG103" t="e">
        <f>[2]!obCall("entries"&amp;BD103,  "java.util.Arrays", "copyOfRange",$BG$6,BJ103,BK103)</f>
        <v>#VALUE!</v>
      </c>
      <c r="BH103" t="e">
        <f>[2]!obCall("CVA"&amp;BD103,"main.net.finmath.antonsporrer.masterthesis.function.StatisticalFunctions","getArithmeticMean",BG103)</f>
        <v>#VALUE!</v>
      </c>
      <c r="BI103" t="e">
        <f>[2]!obGet(BH103)</f>
        <v>#VALUE!</v>
      </c>
      <c r="BJ103" t="str">
        <f>[2]!obMake("intStart"&amp;BD103,"int",BE103)</f>
        <v>intStart96 
[1701]</v>
      </c>
      <c r="BK103" t="str">
        <f>[2]!obMake("intEnd"&amp;BD103,"int",BF103)</f>
        <v>intEnd96 
[1763]</v>
      </c>
    </row>
    <row r="104" spans="1:63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e">
        <f>[2]!obCall("underlyingModelFromNPVAndDefault"&amp;AE104, $AH$10, "getUnderlying",  [2]!obMake("", "int", AE104), [2]!obMake("","int", 0))</f>
        <v>#VALUE!</v>
      </c>
      <c r="AI104" s="89" t="e">
        <f>[2]!obGet([2]!obCall("",AH104,"get", $AQ$10))</f>
        <v>#VALUE!</v>
      </c>
      <c r="AJ104" s="52"/>
      <c r="AK104" s="89" t="e">
        <f>[2]!obCall("zcbondFairPrice"&amp;AE104, $AK$10, "getZeroCouponBond", [2]!obMake("", "double",AF104), [2]!obMake("", "double", $AF$115))</f>
        <v>#VALUE!</v>
      </c>
      <c r="AL104" s="89" t="e">
        <f>[2]!obGet([2]!obCall("", AK104, "get",$AQ$10))</f>
        <v>#VALUE!</v>
      </c>
      <c r="AM104" s="52"/>
      <c r="AN104" s="89" t="e">
        <f>[2]!obCall("couponBondPrice"&amp;AE104,  $AH$10,"getFairValue", [2]!obMake("","int",AE104) )</f>
        <v>#VALUE!</v>
      </c>
      <c r="AO104" s="89" t="e">
        <f>[2]!obGet([2]!obCall("",  AN104,"get", $AQ$10))</f>
        <v>#VALUE!</v>
      </c>
      <c r="AP104" s="52"/>
      <c r="AQ104" s="89" t="str">
        <f>[2]!obCall("intensityCorrelation"&amp;AE104, $T$54, "getIntensity", [2]!obMake("", "int", AE104))</f>
        <v>intensityCorrelation89 
[3791]</v>
      </c>
      <c r="AR104" s="89">
        <f>[2]!obGet([2]!obCall("", AQ104, "get",$AQ$10))</f>
        <v>7.6219205808142057E-3</v>
      </c>
      <c r="AS104" s="52"/>
      <c r="AT104" s="89" t="str">
        <f>[2]!obCall("expOfIntegratedIntensityCorrelation"&amp;AE104, $T$54, "getExpOfIntegratedIntensity", [2]!obMake("", "int", AE104))</f>
        <v>expOfIntegratedIntensityCorrelation89 
[3825]</v>
      </c>
      <c r="AU104" s="89">
        <f>[2]!obGet([2]!obCall("", AT104, "get",$AQ$10))</f>
        <v>1.0604585430161162</v>
      </c>
      <c r="AV104" s="18"/>
      <c r="AW104" s="89" t="str">
        <f>[2]!obCall("intensityLando"&amp;AE104, $W$53, "getIntensity", [2]!obMake("", "int", AE104))</f>
        <v>intensityLando89 
[2236]</v>
      </c>
      <c r="AX104" s="89">
        <f>[2]!obGet([2]!obCall("", AW104, "get",$AQ$10))</f>
        <v>0</v>
      </c>
      <c r="AY104" s="52"/>
      <c r="AZ104" s="89" t="str">
        <f>[2]!obCall("expOfIntegratedIntensityLando"&amp;AE104, $W$53, "getExpOfIntegratedIntensity", [2]!obMake("", "int", AE104))</f>
        <v>expOfIntegratedIntensityLando89 
[2471]</v>
      </c>
      <c r="BA104" s="89">
        <f>[2]!obGet([2]!obCall("", AZ104, "get",$AQ$10))</f>
        <v>1.0002124098776739</v>
      </c>
      <c r="BB104" s="19"/>
      <c r="BD104">
        <v>97</v>
      </c>
      <c r="BE104">
        <f t="shared" si="4"/>
        <v>96000</v>
      </c>
      <c r="BF104">
        <f t="shared" si="5"/>
        <v>96999</v>
      </c>
      <c r="BG104" t="e">
        <f>[2]!obCall("entries"&amp;BD104,  "java.util.Arrays", "copyOfRange",$BG$6,BJ104,BK104)</f>
        <v>#VALUE!</v>
      </c>
      <c r="BH104" t="e">
        <f>[2]!obCall("CVA"&amp;BD104,"main.net.finmath.antonsporrer.masterthesis.function.StatisticalFunctions","getArithmeticMean",BG104)</f>
        <v>#VALUE!</v>
      </c>
      <c r="BI104" t="e">
        <f>[2]!obGet(BH104)</f>
        <v>#VALUE!</v>
      </c>
      <c r="BJ104" t="str">
        <f>[2]!obMake("intStart"&amp;BD104,"int",BE104)</f>
        <v>intStart97 
[1697]</v>
      </c>
      <c r="BK104" t="str">
        <f>[2]!obMake("intEnd"&amp;BD104,"int",BF104)</f>
        <v>intEnd97 
[1825]</v>
      </c>
    </row>
    <row r="105" spans="1:63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e">
        <f>[2]!obCall("underlyingModelFromNPVAndDefault"&amp;AE105, $AH$10, "getUnderlying",  [2]!obMake("", "int", AE105), [2]!obMake("","int", 0))</f>
        <v>#VALUE!</v>
      </c>
      <c r="AI105" s="89" t="e">
        <f>[2]!obGet([2]!obCall("",AH105,"get", $AQ$10))</f>
        <v>#VALUE!</v>
      </c>
      <c r="AJ105" s="52"/>
      <c r="AK105" s="89" t="e">
        <f>[2]!obCall("zcbondFairPrice"&amp;AE105, $AK$10, "getZeroCouponBond", [2]!obMake("", "double",AF105), [2]!obMake("", "double", $AF$115))</f>
        <v>#VALUE!</v>
      </c>
      <c r="AL105" s="89" t="e">
        <f>[2]!obGet([2]!obCall("", AK105, "get",$AQ$10))</f>
        <v>#VALUE!</v>
      </c>
      <c r="AM105" s="52"/>
      <c r="AN105" s="89" t="e">
        <f>[2]!obCall("couponBondPrice"&amp;AE105,  $AH$10,"getFairValue", [2]!obMake("","int",AE105) )</f>
        <v>#VALUE!</v>
      </c>
      <c r="AO105" s="89" t="e">
        <f>[2]!obGet([2]!obCall("",  AN105,"get", $AQ$10))</f>
        <v>#VALUE!</v>
      </c>
      <c r="AP105" s="52"/>
      <c r="AQ105" s="89" t="str">
        <f>[2]!obCall("intensityCorrelation"&amp;AE105, $T$54, "getIntensity", [2]!obMake("", "int", AE105))</f>
        <v>intensityCorrelation90 
[3728]</v>
      </c>
      <c r="AR105" s="89">
        <f>[2]!obGet([2]!obCall("", AQ105, "get",$AQ$10))</f>
        <v>7.8459122964260886E-3</v>
      </c>
      <c r="AS105" s="52"/>
      <c r="AT105" s="89" t="str">
        <f>[2]!obCall("expOfIntegratedIntensityCorrelation"&amp;AE105, $T$54, "getExpOfIntegratedIntensity", [2]!obMake("", "int", AE105))</f>
        <v>expOfIntegratedIntensityCorrelation90 
[3664]</v>
      </c>
      <c r="AU105" s="89">
        <f>[2]!obGet([2]!obCall("", AT105, "get",$AQ$10))</f>
        <v>1.0612790100222145</v>
      </c>
      <c r="AV105" s="18"/>
      <c r="AW105" s="89" t="str">
        <f>[2]!obCall("intensityLando"&amp;AE105, $W$53, "getIntensity", [2]!obMake("", "int", AE105))</f>
        <v>intensityLando90 
[2439]</v>
      </c>
      <c r="AX105" s="89">
        <f>[2]!obGet([2]!obCall("", AW105, "get",$AQ$10))</f>
        <v>0</v>
      </c>
      <c r="AY105" s="52"/>
      <c r="AZ105" s="89" t="str">
        <f>[2]!obCall("expOfIntegratedIntensityLando"&amp;AE105, $W$53, "getExpOfIntegratedIntensity", [2]!obMake("", "int", AE105))</f>
        <v>expOfIntegratedIntensityLando90 
[2224]</v>
      </c>
      <c r="BA105" s="89">
        <f>[2]!obGet([2]!obCall("", AZ105, "get",$AQ$10))</f>
        <v>1.0002124098776739</v>
      </c>
      <c r="BB105" s="19"/>
      <c r="BD105">
        <v>98</v>
      </c>
      <c r="BE105">
        <f t="shared" si="4"/>
        <v>97000</v>
      </c>
      <c r="BF105">
        <f t="shared" si="5"/>
        <v>97999</v>
      </c>
      <c r="BG105" t="e">
        <f>[2]!obCall("entries"&amp;BD105,  "java.util.Arrays", "copyOfRange",$BG$6,BJ105,BK105)</f>
        <v>#VALUE!</v>
      </c>
      <c r="BH105" t="e">
        <f>[2]!obCall("CVA"&amp;BD105,"main.net.finmath.antonsporrer.masterthesis.function.StatisticalFunctions","getArithmeticMean",BG105)</f>
        <v>#VALUE!</v>
      </c>
      <c r="BI105" t="e">
        <f>[2]!obGet(BH105)</f>
        <v>#VALUE!</v>
      </c>
      <c r="BJ105" t="str">
        <f>[2]!obMake("intStart"&amp;BD105,"int",BE105)</f>
        <v>intStart98 
[1871]</v>
      </c>
      <c r="BK105" t="str">
        <f>[2]!obMake("intEnd"&amp;BD105,"int",BF105)</f>
        <v>intEnd98 
[1730]</v>
      </c>
    </row>
    <row r="106" spans="1:63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e">
        <f>[2]!obCall("underlyingModelFromNPVAndDefault"&amp;AE106, $AH$10, "getUnderlying",  [2]!obMake("", "int", AE106), [2]!obMake("","int", 0))</f>
        <v>#VALUE!</v>
      </c>
      <c r="AI106" s="89" t="e">
        <f>[2]!obGet([2]!obCall("",AH106,"get", $AQ$10))</f>
        <v>#VALUE!</v>
      </c>
      <c r="AJ106" s="52"/>
      <c r="AK106" s="89" t="e">
        <f>[2]!obCall("zcbondFairPrice"&amp;AE106, $AK$10, "getZeroCouponBond", [2]!obMake("", "double",AF106), [2]!obMake("", "double", $AF$115))</f>
        <v>#VALUE!</v>
      </c>
      <c r="AL106" s="89" t="e">
        <f>[2]!obGet([2]!obCall("", AK106, "get",$AQ$10))</f>
        <v>#VALUE!</v>
      </c>
      <c r="AM106" s="52"/>
      <c r="AN106" s="89" t="e">
        <f>[2]!obCall("couponBondPrice"&amp;AE106,  $AH$10,"getFairValue", [2]!obMake("","int",AE106) )</f>
        <v>#VALUE!</v>
      </c>
      <c r="AO106" s="89" t="e">
        <f>[2]!obGet([2]!obCall("",  AN106,"get", $AQ$10))</f>
        <v>#VALUE!</v>
      </c>
      <c r="AP106" s="52"/>
      <c r="AQ106" s="89" t="str">
        <f>[2]!obCall("intensityCorrelation"&amp;AE106, $T$54, "getIntensity", [2]!obMake("", "int", AE106))</f>
        <v>intensityCorrelation91 
[3645]</v>
      </c>
      <c r="AR106" s="89">
        <f>[2]!obGet([2]!obCall("", AQ106, "get",$AQ$10))</f>
        <v>7.6562982751011864E-3</v>
      </c>
      <c r="AS106" s="52"/>
      <c r="AT106" s="89" t="str">
        <f>[2]!obCall("expOfIntegratedIntensityCorrelation"&amp;AE106, $T$54, "getExpOfIntegratedIntensity", [2]!obMake("", "int", AE106))</f>
        <v>expOfIntegratedIntensityCorrelation91 
[3736]</v>
      </c>
      <c r="AU106" s="89">
        <f>[2]!obGet([2]!obCall("", AT106, "get",$AQ$10))</f>
        <v>1.0621019374452938</v>
      </c>
      <c r="AV106" s="18"/>
      <c r="AW106" s="89" t="str">
        <f>[2]!obCall("intensityLando"&amp;AE106, $W$53, "getIntensity", [2]!obMake("", "int", AE106))</f>
        <v>intensityLando91 
[2142]</v>
      </c>
      <c r="AX106" s="89">
        <f>[2]!obGet([2]!obCall("", AW106, "get",$AQ$10))</f>
        <v>0</v>
      </c>
      <c r="AY106" s="52"/>
      <c r="AZ106" s="89" t="str">
        <f>[2]!obCall("expOfIntegratedIntensityLando"&amp;AE106, $W$53, "getExpOfIntegratedIntensity", [2]!obMake("", "int", AE106))</f>
        <v>expOfIntegratedIntensityLando91 
[2288]</v>
      </c>
      <c r="BA106" s="89">
        <f>[2]!obGet([2]!obCall("", AZ106, "get",$AQ$10))</f>
        <v>1.0002124098776739</v>
      </c>
      <c r="BB106" s="19"/>
      <c r="BD106">
        <v>99</v>
      </c>
      <c r="BE106">
        <f t="shared" si="4"/>
        <v>98000</v>
      </c>
      <c r="BF106">
        <f t="shared" si="5"/>
        <v>98999</v>
      </c>
      <c r="BG106" t="e">
        <f>[2]!obCall("entries"&amp;BD106,  "java.util.Arrays", "copyOfRange",$BG$6,BJ106,BK106)</f>
        <v>#VALUE!</v>
      </c>
      <c r="BH106" t="e">
        <f>[2]!obCall("CVA"&amp;BD106,"main.net.finmath.antonsporrer.masterthesis.function.StatisticalFunctions","getArithmeticMean",BG106)</f>
        <v>#VALUE!</v>
      </c>
      <c r="BI106" t="e">
        <f>[2]!obGet(BH106)</f>
        <v>#VALUE!</v>
      </c>
      <c r="BJ106" t="str">
        <f>[2]!obMake("intStart"&amp;BD106,"int",BE106)</f>
        <v>intStart99 
[1704]</v>
      </c>
      <c r="BK106" t="str">
        <f>[2]!obMake("intEnd"&amp;BD106,"int",BF106)</f>
        <v>intEnd99 
[1829]</v>
      </c>
    </row>
    <row r="107" spans="1:63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e">
        <f>[2]!obCall("underlyingModelFromNPVAndDefault"&amp;AE107, $AH$10, "getUnderlying",  [2]!obMake("", "int", AE107), [2]!obMake("","int", 0))</f>
        <v>#VALUE!</v>
      </c>
      <c r="AI107" s="89" t="e">
        <f>[2]!obGet([2]!obCall("",AH107,"get", $AQ$10))</f>
        <v>#VALUE!</v>
      </c>
      <c r="AJ107" s="52"/>
      <c r="AK107" s="89" t="e">
        <f>[2]!obCall("zcbondFairPrice"&amp;AE107, $AK$10, "getZeroCouponBond", [2]!obMake("", "double",AF107), [2]!obMake("", "double", $AF$115))</f>
        <v>#VALUE!</v>
      </c>
      <c r="AL107" s="89" t="e">
        <f>[2]!obGet([2]!obCall("", AK107, "get",$AQ$10))</f>
        <v>#VALUE!</v>
      </c>
      <c r="AM107" s="52"/>
      <c r="AN107" s="89" t="e">
        <f>[2]!obCall("couponBondPrice"&amp;AE107,  $AH$10,"getFairValue", [2]!obMake("","int",AE107) )</f>
        <v>#VALUE!</v>
      </c>
      <c r="AO107" s="89" t="e">
        <f>[2]!obGet([2]!obCall("",  AN107,"get", $AQ$10))</f>
        <v>#VALUE!</v>
      </c>
      <c r="AP107" s="52"/>
      <c r="AQ107" s="89" t="str">
        <f>[2]!obCall("intensityCorrelation"&amp;AE107, $T$54, "getIntensity", [2]!obMake("", "int", AE107))</f>
        <v>intensityCorrelation92 
[3713]</v>
      </c>
      <c r="AR107" s="89">
        <f>[2]!obGet([2]!obCall("", AQ107, "get",$AQ$10))</f>
        <v>7.4381051297527246E-3</v>
      </c>
      <c r="AS107" s="52"/>
      <c r="AT107" s="89" t="str">
        <f>[2]!obCall("expOfIntegratedIntensityCorrelation"&amp;AE107, $T$54, "getExpOfIntegratedIntensity", [2]!obMake("", "int", AE107))</f>
        <v>expOfIntegratedIntensityCorrelation92 
[3219]</v>
      </c>
      <c r="AU107" s="89">
        <f>[2]!obGet([2]!obCall("", AT107, "get",$AQ$10))</f>
        <v>1.0629038297644282</v>
      </c>
      <c r="AV107" s="18"/>
      <c r="AW107" s="89" t="str">
        <f>[2]!obCall("intensityLando"&amp;AE107, $W$53, "getIntensity", [2]!obMake("", "int", AE107))</f>
        <v>intensityLando92 
[2445]</v>
      </c>
      <c r="AX107" s="89">
        <f>[2]!obGet([2]!obCall("", AW107, "get",$AQ$10))</f>
        <v>0</v>
      </c>
      <c r="AY107" s="52"/>
      <c r="AZ107" s="89" t="str">
        <f>[2]!obCall("expOfIntegratedIntensityLando"&amp;AE107, $W$53, "getExpOfIntegratedIntensity", [2]!obMake("", "int", AE107))</f>
        <v>expOfIntegratedIntensityLando92 
[2122]</v>
      </c>
      <c r="BA107" s="89">
        <f>[2]!obGet([2]!obCall("", AZ107, "get",$AQ$10))</f>
        <v>1.0002124098776739</v>
      </c>
      <c r="BB107" s="19"/>
      <c r="BD107">
        <v>100</v>
      </c>
      <c r="BE107">
        <f t="shared" si="4"/>
        <v>99000</v>
      </c>
      <c r="BF107">
        <f t="shared" si="5"/>
        <v>99999</v>
      </c>
      <c r="BG107" t="e">
        <f>[2]!obCall("entries"&amp;BD107,  "java.util.Arrays", "copyOfRange",$BG$6,BJ107,BK107)</f>
        <v>#VALUE!</v>
      </c>
      <c r="BH107" t="e">
        <f>[2]!obCall("CVA"&amp;BD107,"main.net.finmath.antonsporrer.masterthesis.function.StatisticalFunctions","getArithmeticMean",BG107)</f>
        <v>#VALUE!</v>
      </c>
      <c r="BI107" t="e">
        <f>[2]!obGet(BH107)</f>
        <v>#VALUE!</v>
      </c>
      <c r="BJ107" t="str">
        <f>[2]!obMake("intStart"&amp;BD107,"int",BE107)</f>
        <v>intStart100 
[1818]</v>
      </c>
      <c r="BK107" t="str">
        <f>[2]!obMake("intEnd"&amp;BD107,"int",BF107)</f>
        <v>intEnd100 
[1737]</v>
      </c>
    </row>
    <row r="108" spans="1:63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e">
        <f>[2]!obCall("underlyingModelFromNPVAndDefault"&amp;AE108, $AH$10, "getUnderlying",  [2]!obMake("", "int", AE108), [2]!obMake("","int", 0))</f>
        <v>#VALUE!</v>
      </c>
      <c r="AI108" s="89" t="e">
        <f>[2]!obGet([2]!obCall("",AH108,"get", $AQ$10))</f>
        <v>#VALUE!</v>
      </c>
      <c r="AJ108" s="52"/>
      <c r="AK108" s="89" t="e">
        <f>[2]!obCall("zcbondFairPrice"&amp;AE108, $AK$10, "getZeroCouponBond", [2]!obMake("", "double",AF108), [2]!obMake("", "double", $AF$115))</f>
        <v>#VALUE!</v>
      </c>
      <c r="AL108" s="89" t="e">
        <f>[2]!obGet([2]!obCall("", AK108, "get",$AQ$10))</f>
        <v>#VALUE!</v>
      </c>
      <c r="AM108" s="52"/>
      <c r="AN108" s="89" t="e">
        <f>[2]!obCall("couponBondPrice"&amp;AE108,  $AH$10,"getFairValue", [2]!obMake("","int",AE108) )</f>
        <v>#VALUE!</v>
      </c>
      <c r="AO108" s="89" t="e">
        <f>[2]!obGet([2]!obCall("",  AN108,"get", $AQ$10))</f>
        <v>#VALUE!</v>
      </c>
      <c r="AP108" s="52"/>
      <c r="AQ108" s="89" t="str">
        <f>[2]!obCall("intensityCorrelation"&amp;AE108, $T$54, "getIntensity", [2]!obMake("", "int", AE108))</f>
        <v>intensityCorrelation93 
[3373]</v>
      </c>
      <c r="AR108" s="89">
        <f>[2]!obGet([2]!obCall("", AQ108, "get",$AQ$10))</f>
        <v>7.1237681725311308E-3</v>
      </c>
      <c r="AS108" s="52"/>
      <c r="AT108" s="89" t="str">
        <f>[2]!obCall("expOfIntegratedIntensityCorrelation"&amp;AE108, $T$54, "getExpOfIntegratedIntensity", [2]!obMake("", "int", AE108))</f>
        <v>expOfIntegratedIntensityCorrelation93 
[3753]</v>
      </c>
      <c r="AU108" s="89">
        <f>[2]!obGet([2]!obCall("", AT108, "get",$AQ$10))</f>
        <v>1.0636780051113877</v>
      </c>
      <c r="AV108" s="18"/>
      <c r="AW108" s="89" t="str">
        <f>[2]!obCall("intensityLando"&amp;AE108, $W$53, "getIntensity", [2]!obMake("", "int", AE108))</f>
        <v>intensityLando93 
[2270]</v>
      </c>
      <c r="AX108" s="89">
        <f>[2]!obGet([2]!obCall("", AW108, "get",$AQ$10))</f>
        <v>0</v>
      </c>
      <c r="AY108" s="52"/>
      <c r="AZ108" s="89" t="str">
        <f>[2]!obCall("expOfIntegratedIntensityLando"&amp;AE108, $W$53, "getExpOfIntegratedIntensity", [2]!obMake("", "int", AE108))</f>
        <v>expOfIntegratedIntensityLando93 
[2106]</v>
      </c>
      <c r="BA108" s="89">
        <f>[2]!obGet([2]!obCall("", AZ108, "get",$AQ$10))</f>
        <v>1.0002124098776739</v>
      </c>
      <c r="BB108" s="19"/>
    </row>
    <row r="109" spans="1:63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e">
        <f>[2]!obCall("underlyingModelFromNPVAndDefault"&amp;AE109, $AH$10, "getUnderlying",  [2]!obMake("", "int", AE109), [2]!obMake("","int", 0))</f>
        <v>#VALUE!</v>
      </c>
      <c r="AI109" s="89" t="e">
        <f>[2]!obGet([2]!obCall("",AH109,"get", $AQ$10))</f>
        <v>#VALUE!</v>
      </c>
      <c r="AJ109" s="52"/>
      <c r="AK109" s="89" t="e">
        <f>[2]!obCall("zcbondFairPrice"&amp;AE109, $AK$10, "getZeroCouponBond", [2]!obMake("", "double",AF109), [2]!obMake("", "double", $AF$115))</f>
        <v>#VALUE!</v>
      </c>
      <c r="AL109" s="89" t="e">
        <f>[2]!obGet([2]!obCall("", AK109, "get",$AQ$10))</f>
        <v>#VALUE!</v>
      </c>
      <c r="AM109" s="52"/>
      <c r="AN109" s="89" t="e">
        <f>[2]!obCall("couponBondPrice"&amp;AE109,  $AH$10,"getFairValue", [2]!obMake("","int",AE109) )</f>
        <v>#VALUE!</v>
      </c>
      <c r="AO109" s="89" t="e">
        <f>[2]!obGet([2]!obCall("",  AN109,"get", $AQ$10))</f>
        <v>#VALUE!</v>
      </c>
      <c r="AP109" s="52"/>
      <c r="AQ109" s="89" t="str">
        <f>[2]!obCall("intensityCorrelation"&amp;AE109, $T$54, "getIntensity", [2]!obMake("", "int", AE109))</f>
        <v>intensityCorrelation94 
[3766]</v>
      </c>
      <c r="AR109" s="89">
        <f>[2]!obGet([2]!obCall("", AQ109, "get",$AQ$10))</f>
        <v>7.2906610629348946E-3</v>
      </c>
      <c r="AS109" s="52"/>
      <c r="AT109" s="89" t="str">
        <f>[2]!obCall("expOfIntegratedIntensityCorrelation"&amp;AE109, $T$54, "getExpOfIntegratedIntensity", [2]!obMake("", "int", AE109))</f>
        <v>expOfIntegratedIntensityCorrelation94 
[3836]</v>
      </c>
      <c r="AU109" s="89">
        <f>[2]!obGet([2]!obCall("", AT109, "get",$AQ$10))</f>
        <v>1.0644448970026139</v>
      </c>
      <c r="AV109" s="18"/>
      <c r="AW109" s="89" t="str">
        <f>[2]!obCall("intensityLando"&amp;AE109, $W$53, "getIntensity", [2]!obMake("", "int", AE109))</f>
        <v>intensityLando94 
[2166]</v>
      </c>
      <c r="AX109" s="89">
        <f>[2]!obGet([2]!obCall("", AW109, "get",$AQ$10))</f>
        <v>0</v>
      </c>
      <c r="AY109" s="52"/>
      <c r="AZ109" s="89" t="str">
        <f>[2]!obCall("expOfIntegratedIntensityLando"&amp;AE109, $W$53, "getExpOfIntegratedIntensity", [2]!obMake("", "int", AE109))</f>
        <v>expOfIntegratedIntensityLando94 
[2425]</v>
      </c>
      <c r="BA109" s="89">
        <f>[2]!obGet([2]!obCall("", AZ109, "get",$AQ$10))</f>
        <v>1.0002124098776739</v>
      </c>
      <c r="BB109" s="19"/>
    </row>
    <row r="110" spans="1:63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e">
        <f>[2]!obCall("underlyingModelFromNPVAndDefault"&amp;AE110, $AH$10, "getUnderlying",  [2]!obMake("", "int", AE110), [2]!obMake("","int", 0))</f>
        <v>#VALUE!</v>
      </c>
      <c r="AI110" s="89" t="e">
        <f>[2]!obGet([2]!obCall("",AH110,"get", $AQ$10))</f>
        <v>#VALUE!</v>
      </c>
      <c r="AJ110" s="52"/>
      <c r="AK110" s="89" t="e">
        <f>[2]!obCall("zcbondFairPrice"&amp;AE110, $AK$10, "getZeroCouponBond", [2]!obMake("", "double",AF110), [2]!obMake("", "double", $AF$115))</f>
        <v>#VALUE!</v>
      </c>
      <c r="AL110" s="89" t="e">
        <f>[2]!obGet([2]!obCall("", AK110, "get",$AQ$10))</f>
        <v>#VALUE!</v>
      </c>
      <c r="AM110" s="52"/>
      <c r="AN110" s="89" t="e">
        <f>[2]!obCall("couponBondPrice"&amp;AE110,  $AH$10,"getFairValue", [2]!obMake("","int",AE110) )</f>
        <v>#VALUE!</v>
      </c>
      <c r="AO110" s="89" t="e">
        <f>[2]!obGet([2]!obCall("",  AN110,"get", $AQ$10))</f>
        <v>#VALUE!</v>
      </c>
      <c r="AP110" s="52"/>
      <c r="AQ110" s="89" t="str">
        <f>[2]!obCall("intensityCorrelation"&amp;AE110, $T$54, "getIntensity", [2]!obMake("", "int", AE110))</f>
        <v>intensityCorrelation95 
[3226]</v>
      </c>
      <c r="AR110" s="89">
        <f>[2]!obGet([2]!obCall("", AQ110, "get",$AQ$10))</f>
        <v>7.2142217480012892E-3</v>
      </c>
      <c r="AS110" s="52"/>
      <c r="AT110" s="89" t="str">
        <f>[2]!obCall("expOfIntegratedIntensityCorrelation"&amp;AE110, $T$54, "getExpOfIntegratedIntensity", [2]!obMake("", "int", AE110))</f>
        <v>expOfIntegratedIntensityCorrelation95 
[3241]</v>
      </c>
      <c r="AU110" s="89">
        <f>[2]!obGet([2]!obCall("", AT110, "get",$AQ$10))</f>
        <v>1.0652171594326516</v>
      </c>
      <c r="AV110" s="18"/>
      <c r="AW110" s="89" t="str">
        <f>[2]!obCall("intensityLando"&amp;AE110, $W$53, "getIntensity", [2]!obMake("", "int", AE110))</f>
        <v>intensityLando95 
[2389]</v>
      </c>
      <c r="AX110" s="89">
        <f>[2]!obGet([2]!obCall("", AW110, "get",$AQ$10))</f>
        <v>0</v>
      </c>
      <c r="AY110" s="52"/>
      <c r="AZ110" s="89" t="str">
        <f>[2]!obCall("expOfIntegratedIntensityLando"&amp;AE110, $W$53, "getExpOfIntegratedIntensity", [2]!obMake("", "int", AE110))</f>
        <v>expOfIntegratedIntensityLando95 
[2188]</v>
      </c>
      <c r="BA110" s="89">
        <f>[2]!obGet([2]!obCall("", AZ110, "get",$AQ$10))</f>
        <v>1.0002124098776739</v>
      </c>
      <c r="BB110" s="19"/>
    </row>
    <row r="111" spans="1:63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e">
        <f>[2]!obCall("underlyingModelFromNPVAndDefault"&amp;AE111, $AH$10, "getUnderlying",  [2]!obMake("", "int", AE111), [2]!obMake("","int", 0))</f>
        <v>#VALUE!</v>
      </c>
      <c r="AI111" s="89" t="e">
        <f>[2]!obGet([2]!obCall("",AH111,"get", $AQ$10))</f>
        <v>#VALUE!</v>
      </c>
      <c r="AJ111" s="52"/>
      <c r="AK111" s="89" t="e">
        <f>[2]!obCall("zcbondFairPrice"&amp;AE111, $AK$10, "getZeroCouponBond", [2]!obMake("", "double",AF111), [2]!obMake("", "double", $AF$115))</f>
        <v>#VALUE!</v>
      </c>
      <c r="AL111" s="89" t="e">
        <f>[2]!obGet([2]!obCall("", AK111, "get",$AQ$10))</f>
        <v>#VALUE!</v>
      </c>
      <c r="AM111" s="52"/>
      <c r="AN111" s="89" t="e">
        <f>[2]!obCall("couponBondPrice"&amp;AE111,  $AH$10,"getFairValue", [2]!obMake("","int",AE111) )</f>
        <v>#VALUE!</v>
      </c>
      <c r="AO111" s="89" t="e">
        <f>[2]!obGet([2]!obCall("",  AN111,"get", $AQ$10))</f>
        <v>#VALUE!</v>
      </c>
      <c r="AP111" s="52"/>
      <c r="AQ111" s="89" t="str">
        <f>[2]!obCall("intensityCorrelation"&amp;AE111, $T$54, "getIntensity", [2]!obMake("", "int", AE111))</f>
        <v>intensityCorrelation96 
[3067]</v>
      </c>
      <c r="AR111" s="89">
        <f>[2]!obGet([2]!obCall("", AQ111, "get",$AQ$10))</f>
        <v>6.6770345311720422E-3</v>
      </c>
      <c r="AS111" s="52"/>
      <c r="AT111" s="89" t="str">
        <f>[2]!obCall("expOfIntegratedIntensityCorrelation"&amp;AE111, $T$54, "getExpOfIntegratedIntensity", [2]!obMake("", "int", AE111))</f>
        <v>expOfIntegratedIntensityCorrelation96 
[3651]</v>
      </c>
      <c r="AU111" s="89">
        <f>[2]!obGet([2]!obCall("", AT111, "get",$AQ$10))</f>
        <v>1.0659572766595824</v>
      </c>
      <c r="AV111" s="18"/>
      <c r="AW111" s="89" t="str">
        <f>[2]!obCall("intensityLando"&amp;AE111, $W$53, "getIntensity", [2]!obMake("", "int", AE111))</f>
        <v>intensityLando96 
[2212]</v>
      </c>
      <c r="AX111" s="89">
        <f>[2]!obGet([2]!obCall("", AW111, "get",$AQ$10))</f>
        <v>0</v>
      </c>
      <c r="AY111" s="52"/>
      <c r="AZ111" s="89" t="str">
        <f>[2]!obCall("expOfIntegratedIntensityLando"&amp;AE111, $W$53, "getExpOfIntegratedIntensity", [2]!obMake("", "int", AE111))</f>
        <v>expOfIntegratedIntensityLando96 
[2158]</v>
      </c>
      <c r="BA111" s="89">
        <f>[2]!obGet([2]!obCall("", AZ111, "get",$AQ$10))</f>
        <v>1.0002124098776739</v>
      </c>
      <c r="BB111" s="19"/>
    </row>
    <row r="112" spans="1:63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e">
        <f>[2]!obCall("underlyingModelFromNPVAndDefault"&amp;AE112, $AH$10, "getUnderlying",  [2]!obMake("", "int", AE112), [2]!obMake("","int", 0))</f>
        <v>#VALUE!</v>
      </c>
      <c r="AI112" s="89" t="e">
        <f>[2]!obGet([2]!obCall("",AH112,"get", $AQ$10))</f>
        <v>#VALUE!</v>
      </c>
      <c r="AJ112" s="52"/>
      <c r="AK112" s="89" t="e">
        <f>[2]!obCall("zcbondFairPrice"&amp;AE112, $AK$10, "getZeroCouponBond", [2]!obMake("", "double",AF112), [2]!obMake("", "double", $AF$115))</f>
        <v>#VALUE!</v>
      </c>
      <c r="AL112" s="89" t="e">
        <f>[2]!obGet([2]!obCall("", AK112, "get",$AQ$10))</f>
        <v>#VALUE!</v>
      </c>
      <c r="AM112" s="52"/>
      <c r="AN112" s="89" t="e">
        <f>[2]!obCall("couponBondPrice"&amp;AE112,  $AH$10,"getFairValue", [2]!obMake("","int",AE112) )</f>
        <v>#VALUE!</v>
      </c>
      <c r="AO112" s="89" t="e">
        <f>[2]!obGet([2]!obCall("",  AN112,"get", $AQ$10))</f>
        <v>#VALUE!</v>
      </c>
      <c r="AP112" s="52"/>
      <c r="AQ112" s="89" t="str">
        <f>[2]!obCall("intensityCorrelation"&amp;AE112, $T$54, "getIntensity", [2]!obMake("", "int", AE112))</f>
        <v>intensityCorrelation97 
[3211]</v>
      </c>
      <c r="AR112" s="89">
        <f>[2]!obGet([2]!obCall("", AQ112, "get",$AQ$10))</f>
        <v>5.8766849377110929E-3</v>
      </c>
      <c r="AS112" s="52"/>
      <c r="AT112" s="89" t="str">
        <f>[2]!obCall("expOfIntegratedIntensityCorrelation"&amp;AE112, $T$54, "getExpOfIntegratedIntensity", [2]!obMake("", "int", AE112))</f>
        <v>expOfIntegratedIntensityCorrelation97 
[3624]</v>
      </c>
      <c r="AU112" s="89">
        <f>[2]!obGet([2]!obCall("", AT112, "get",$AQ$10))</f>
        <v>1.0666265731224585</v>
      </c>
      <c r="AV112" s="18"/>
      <c r="AW112" s="89" t="str">
        <f>[2]!obCall("intensityLando"&amp;AE112, $W$53, "getIntensity", [2]!obMake("", "int", AE112))</f>
        <v>intensityLando97 
[2268]</v>
      </c>
      <c r="AX112" s="89">
        <f>[2]!obGet([2]!obCall("", AW112, "get",$AQ$10))</f>
        <v>0</v>
      </c>
      <c r="AY112" s="52"/>
      <c r="AZ112" s="89" t="str">
        <f>[2]!obCall("expOfIntegratedIntensityLando"&amp;AE112, $W$53, "getExpOfIntegratedIntensity", [2]!obMake("", "int", AE112))</f>
        <v>expOfIntegratedIntensityLando97 
[2485]</v>
      </c>
      <c r="BA112" s="89">
        <f>[2]!obGet([2]!obCall("", AZ112, "get",$AQ$10))</f>
        <v>1.0002124098776739</v>
      </c>
      <c r="BB112" s="19"/>
    </row>
    <row r="113" spans="1:54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e">
        <f>[2]!obCall("underlyingModelFromNPVAndDefault"&amp;AE113, $AH$10, "getUnderlying",  [2]!obMake("", "int", AE113), [2]!obMake("","int", 0))</f>
        <v>#VALUE!</v>
      </c>
      <c r="AI113" s="89" t="e">
        <f>[2]!obGet([2]!obCall("",AH113,"get", $AQ$10))</f>
        <v>#VALUE!</v>
      </c>
      <c r="AJ113" s="52"/>
      <c r="AK113" s="89" t="e">
        <f>[2]!obCall("zcbondFairPrice"&amp;AE113, $AK$10, "getZeroCouponBond", [2]!obMake("", "double",AF113), [2]!obMake("", "double", $AF$115))</f>
        <v>#VALUE!</v>
      </c>
      <c r="AL113" s="89" t="e">
        <f>[2]!obGet([2]!obCall("", AK113, "get",$AQ$10))</f>
        <v>#VALUE!</v>
      </c>
      <c r="AM113" s="52"/>
      <c r="AN113" s="89" t="e">
        <f>[2]!obCall("couponBondPrice"&amp;AE113,  $AH$10,"getFairValue", [2]!obMake("","int",AE113) )</f>
        <v>#VALUE!</v>
      </c>
      <c r="AO113" s="89" t="e">
        <f>[2]!obGet([2]!obCall("",  AN113,"get", $AQ$10))</f>
        <v>#VALUE!</v>
      </c>
      <c r="AP113" s="52"/>
      <c r="AQ113" s="89" t="str">
        <f>[2]!obCall("intensityCorrelation"&amp;AE113, $T$54, "getIntensity", [2]!obMake("", "int", AE113))</f>
        <v>intensityCorrelation98 
[3103]</v>
      </c>
      <c r="AR113" s="89">
        <f>[2]!obGet([2]!obCall("", AQ113, "get",$AQ$10))</f>
        <v>5.8814992760056846E-3</v>
      </c>
      <c r="AS113" s="52"/>
      <c r="AT113" s="89" t="str">
        <f>[2]!obCall("expOfIntegratedIntensityCorrelation"&amp;AE113, $T$54, "getExpOfIntegratedIntensity", [2]!obMake("", "int", AE113))</f>
        <v>expOfIntegratedIntensityCorrelation98 
[3114]</v>
      </c>
      <c r="AU113" s="89">
        <f>[2]!obGet([2]!obCall("", AT113, "get",$AQ$10))</f>
        <v>1.067253837078221</v>
      </c>
      <c r="AV113" s="18"/>
      <c r="AW113" s="89" t="str">
        <f>[2]!obCall("intensityLando"&amp;AE113, $W$53, "getIntensity", [2]!obMake("", "int", AE113))</f>
        <v>intensityLando98 
[2156]</v>
      </c>
      <c r="AX113" s="89">
        <f>[2]!obGet([2]!obCall("", AW113, "get",$AQ$10))</f>
        <v>0</v>
      </c>
      <c r="AY113" s="52"/>
      <c r="AZ113" s="89" t="str">
        <f>[2]!obCall("expOfIntegratedIntensityLando"&amp;AE113, $W$53, "getExpOfIntegratedIntensity", [2]!obMake("", "int", AE113))</f>
        <v>expOfIntegratedIntensityLando98 
[2369]</v>
      </c>
      <c r="BA113" s="89">
        <f>[2]!obGet([2]!obCall("", AZ113, "get",$AQ$10))</f>
        <v>1.0002124098776739</v>
      </c>
      <c r="BB113" s="19"/>
    </row>
    <row r="114" spans="1:54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e">
        <f>[2]!obCall("underlyingModelFromNPVAndDefault"&amp;AE114, $AH$10, "getUnderlying",  [2]!obMake("", "int", AE114), [2]!obMake("","int", 0))</f>
        <v>#VALUE!</v>
      </c>
      <c r="AI114" s="89" t="e">
        <f>[2]!obGet([2]!obCall("",AH114,"get", $AQ$10))</f>
        <v>#VALUE!</v>
      </c>
      <c r="AJ114" s="52"/>
      <c r="AK114" s="89" t="e">
        <f>[2]!obCall("zcbondFairPrice"&amp;AE114, $AK$10, "getZeroCouponBond", [2]!obMake("", "double",AF114), [2]!obMake("", "double", $AF$115))</f>
        <v>#VALUE!</v>
      </c>
      <c r="AL114" s="89" t="e">
        <f>[2]!obGet([2]!obCall("", AK114, "get",$AQ$10))</f>
        <v>#VALUE!</v>
      </c>
      <c r="AM114" s="52"/>
      <c r="AN114" s="89" t="e">
        <f>[2]!obCall("couponBondPrice"&amp;AE114,  $AH$10,"getFairValue", [2]!obMake("","int",AE114) )</f>
        <v>#VALUE!</v>
      </c>
      <c r="AO114" s="89" t="e">
        <f>[2]!obGet([2]!obCall("",  AN114,"get", $AQ$10))</f>
        <v>#VALUE!</v>
      </c>
      <c r="AP114" s="52"/>
      <c r="AQ114" s="89" t="str">
        <f>[2]!obCall("intensityCorrelation"&amp;AE114, $T$54, "getIntensity", [2]!obMake("", "int", AE114))</f>
        <v>intensityCorrelation99 
[3797]</v>
      </c>
      <c r="AR114" s="89">
        <f>[2]!obGet([2]!obCall("", AQ114, "get",$AQ$10))</f>
        <v>5.5674066077765934E-3</v>
      </c>
      <c r="AS114" s="52"/>
      <c r="AT114" s="89" t="str">
        <f>[2]!obCall("expOfIntegratedIntensityCorrelation"&amp;AE114, $T$54, "getExpOfIntegratedIntensity", [2]!obMake("", "int", AE114))</f>
        <v>expOfIntegratedIntensityCorrelation99 
[3202]</v>
      </c>
      <c r="AU114" s="89">
        <f>[2]!obGet([2]!obCall("", AT114, "get",$AQ$10))</f>
        <v>1.0678649564144675</v>
      </c>
      <c r="AV114" s="18"/>
      <c r="AW114" s="89" t="str">
        <f>[2]!obCall("intensityLando"&amp;AE114, $W$53, "getIntensity", [2]!obMake("", "int", AE114))</f>
        <v>intensityLando99 
[2385]</v>
      </c>
      <c r="AX114" s="89">
        <f>[2]!obGet([2]!obCall("", AW114, "get",$AQ$10))</f>
        <v>0</v>
      </c>
      <c r="AY114" s="52"/>
      <c r="AZ114" s="89" t="str">
        <f>[2]!obCall("expOfIntegratedIntensityLando"&amp;AE114, $W$53, "getExpOfIntegratedIntensity", [2]!obMake("", "int", AE114))</f>
        <v>expOfIntegratedIntensityLando99 
[2290]</v>
      </c>
      <c r="BA114" s="89">
        <f>[2]!obGet([2]!obCall("", AZ114, "get",$AQ$10))</f>
        <v>1.0002124098776739</v>
      </c>
      <c r="BB114" s="19"/>
    </row>
    <row r="115" spans="1:54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e">
        <f>[2]!obCall("underlyingModelFromNPVAndDefault"&amp;AE115, $AH$10, "getUnderlying",  [2]!obMake("", "int", AE115), [2]!obMake("","int", 0))</f>
        <v>#VALUE!</v>
      </c>
      <c r="AI115" s="89" t="e">
        <f>[2]!obGet([2]!obCall("",AH115,"get", $AQ$10))</f>
        <v>#VALUE!</v>
      </c>
      <c r="AJ115" s="52"/>
      <c r="AK115" s="89" t="str">
        <f>[2]!obCall("zcbondFairPrice"&amp;AE115, $AK$10, "getZeroCouponBond", [2]!obMake("", "double",AF115), [2]!obMake("", "double", $AF$115))</f>
        <v>zcbondFairPrice100 
[4443]</v>
      </c>
      <c r="AL115" s="89">
        <f>[2]!obGet([2]!obCall("", AK115, "get",$AQ$10))</f>
        <v>1</v>
      </c>
      <c r="AM115" s="52"/>
      <c r="AN115" s="89" t="str">
        <f>[2]!obCall("couponBondPrice"&amp;AE115,  $AH$10,"getFairValue", [2]!obMake("","int",AE115) )</f>
        <v>couponBondPrice100 
[3936]</v>
      </c>
      <c r="AO115" s="89">
        <f>[2]!obGet([2]!obCall("",  AN115,"get", $AQ$10))</f>
        <v>1.1000000000000001</v>
      </c>
      <c r="AP115" s="52"/>
      <c r="AQ115" s="89" t="str">
        <f>[2]!obCall("intensityCorrelation"&amp;AE115, $T$54, "getIntensity", [2]!obMake("", "int", AE115))</f>
        <v>intensityCorrelation100 
[3746]</v>
      </c>
      <c r="AR115" s="89">
        <f>[2]!obGet([2]!obCall("", AQ115, "get",$AQ$10))</f>
        <v>4.9956984171892638E-3</v>
      </c>
      <c r="AS115" s="52"/>
      <c r="AT115" s="89" t="str">
        <f>[2]!obCall("expOfIntegratedIntensityCorrelation"&amp;AE115, $T$54, "getExpOfIntegratedIntensity", [2]!obMake("", "int", AE115))</f>
        <v>expOfIntegratedIntensityCorrelation100 
[3630]</v>
      </c>
      <c r="AU115" s="89">
        <f>[2]!obGet([2]!obCall("", AT115, "get",$AQ$10))</f>
        <v>1.0684291038644269</v>
      </c>
      <c r="AV115" s="18"/>
      <c r="AW115" s="89" t="str">
        <f>[2]!obCall("intensityLando"&amp;AE115, $W$53, "getIntensity", [2]!obMake("", "int", AE115))</f>
        <v>intensityLando100 
[2473]</v>
      </c>
      <c r="AX115" s="89">
        <f>[2]!obGet([2]!obCall("", AW115, "get",$AQ$10))</f>
        <v>0</v>
      </c>
      <c r="AY115" s="52"/>
      <c r="AZ115" s="89" t="str">
        <f>[2]!obCall("expOfIntegratedIntensityLando"&amp;AE115, $W$53, "getExpOfIntegratedIntensity", [2]!obMake("", "int", AE115))</f>
        <v>expOfIntegratedIntensityLando100 
[2266]</v>
      </c>
      <c r="BA115" s="89">
        <f>[2]!obGet([2]!obCall("", AZ115, "get",$AQ$10))</f>
        <v>1.0002124098776739</v>
      </c>
      <c r="BB115" s="19"/>
    </row>
    <row r="116" spans="1:54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104"/>
      <c r="AX116" s="21"/>
      <c r="AY116" s="21"/>
      <c r="AZ116" s="21"/>
      <c r="BA116" s="21"/>
      <c r="BB116" s="22"/>
    </row>
    <row r="117" spans="1:54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4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4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4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4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4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4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4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4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4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4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4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2017-05-10T20:05:55Z</dcterms:modified>
</cp:coreProperties>
</file>