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Masterarbeit\Obba\ShortRateAndIntensity\"/>
    </mc:Choice>
  </mc:AlternateContent>
  <bookViews>
    <workbookView xWindow="0" yWindow="0" windowWidth="11880" windowHeight="4860" activeTab="1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3" l="1"/>
  <c r="S27" i="3"/>
  <c r="S29" i="3" s="1"/>
  <c r="A16" i="3"/>
  <c r="S25" i="3"/>
  <c r="I5" i="3"/>
  <c r="I4" i="3"/>
  <c r="D7" i="3"/>
  <c r="D6" i="3"/>
  <c r="D5" i="3"/>
  <c r="A9" i="3"/>
  <c r="A6" i="3"/>
  <c r="A5" i="3"/>
  <c r="A4" i="3"/>
  <c r="S19" i="3"/>
  <c r="A21" i="3"/>
  <c r="V15" i="3" l="1"/>
  <c r="D19" i="3"/>
  <c r="U39" i="3"/>
  <c r="S17" i="3"/>
  <c r="U38" i="3"/>
  <c r="V8" i="3" l="1"/>
  <c r="I7" i="3"/>
  <c r="U40" i="3"/>
  <c r="F7" i="1" l="1"/>
  <c r="C6" i="1"/>
  <c r="B9" i="1"/>
  <c r="F19" i="1"/>
  <c r="C16" i="1"/>
  <c r="F10" i="1"/>
  <c r="I6" i="3"/>
  <c r="C15" i="1"/>
  <c r="D16" i="3" l="1"/>
  <c r="D18" i="3"/>
  <c r="D17" i="3"/>
  <c r="E25" i="1"/>
  <c r="D22" i="3"/>
  <c r="D4" i="3" l="1"/>
  <c r="D10" i="3"/>
  <c r="G7" i="3"/>
  <c r="I11" i="3" s="1"/>
  <c r="G4" i="3" l="1"/>
  <c r="I8" i="3"/>
  <c r="G16" i="3" l="1"/>
  <c r="I16" i="3"/>
  <c r="G30" i="3"/>
  <c r="D30" i="3"/>
  <c r="D47" i="3" s="1"/>
  <c r="AB32" i="3"/>
  <c r="AB35" i="3" s="1"/>
  <c r="AI32" i="3"/>
  <c r="AI35" i="3" s="1"/>
  <c r="Z32" i="3"/>
  <c r="Z35" i="3" s="1"/>
  <c r="AK32" i="3"/>
  <c r="AK35" i="3" s="1"/>
  <c r="AA32" i="3"/>
  <c r="AA35" i="3" s="1"/>
  <c r="AD32" i="3"/>
  <c r="AD35" i="3" s="1"/>
  <c r="AJ32" i="3"/>
  <c r="AJ35" i="3" s="1"/>
  <c r="AL32" i="3"/>
  <c r="AL35" i="3" s="1"/>
  <c r="AO32" i="3"/>
  <c r="AO35" i="3" s="1"/>
  <c r="Y32" i="3"/>
  <c r="Y35" i="3" s="1"/>
  <c r="W32" i="3"/>
  <c r="W35" i="3" s="1"/>
  <c r="AH32" i="3"/>
  <c r="AH35" i="3" s="1"/>
  <c r="AF32" i="3"/>
  <c r="AF35" i="3" s="1"/>
  <c r="AE32" i="3"/>
  <c r="AE35" i="3" s="1"/>
  <c r="G37" i="3"/>
  <c r="G40" i="3" s="1"/>
  <c r="V32" i="3"/>
  <c r="V35" i="3" s="1"/>
  <c r="AN32" i="3"/>
  <c r="AN35" i="3" s="1"/>
  <c r="AC32" i="3"/>
  <c r="AC35" i="3" s="1"/>
  <c r="AG32" i="3"/>
  <c r="AG35" i="3" s="1"/>
  <c r="AM32" i="3"/>
  <c r="AM35" i="3" s="1"/>
  <c r="X32" i="3"/>
  <c r="X35" i="3" s="1"/>
  <c r="AK18" i="3"/>
  <c r="AK16" i="3" s="1"/>
  <c r="AK19" i="3" s="1"/>
  <c r="AC26" i="3"/>
  <c r="AC24" i="3" s="1"/>
  <c r="Y2" i="3"/>
  <c r="Y5" i="3" s="1"/>
  <c r="AC34" i="3"/>
  <c r="AA11" i="3"/>
  <c r="AA9" i="3" s="1"/>
  <c r="AA12" i="3" s="1"/>
  <c r="V2" i="3"/>
  <c r="V5" i="3" s="1"/>
  <c r="AK11" i="3"/>
  <c r="AK9" i="3" s="1"/>
  <c r="AK12" i="3" s="1"/>
  <c r="AJ2" i="3"/>
  <c r="AJ5" i="3" s="1"/>
  <c r="AO18" i="3"/>
  <c r="AO16" i="3" s="1"/>
  <c r="AO19" i="3" s="1"/>
  <c r="W4" i="3"/>
  <c r="AB2" i="3"/>
  <c r="AB5" i="3" s="1"/>
  <c r="AO4" i="3"/>
  <c r="AL34" i="3"/>
  <c r="AH4" i="3"/>
  <c r="AN4" i="3"/>
  <c r="AN11" i="3"/>
  <c r="AN9" i="3" s="1"/>
  <c r="AN12" i="3" s="1"/>
  <c r="AE26" i="3"/>
  <c r="AE24" i="3" s="1"/>
  <c r="AM2" i="3"/>
  <c r="AM5" i="3" s="1"/>
  <c r="Z18" i="3"/>
  <c r="Z16" i="3" s="1"/>
  <c r="Z19" i="3" s="1"/>
  <c r="AF18" i="3"/>
  <c r="AF16" i="3" s="1"/>
  <c r="AF19" i="3" s="1"/>
  <c r="AK4" i="3"/>
  <c r="AK26" i="3"/>
  <c r="AK24" i="3" s="1"/>
  <c r="AK27" i="3" s="1"/>
  <c r="AF34" i="3"/>
  <c r="AI26" i="3"/>
  <c r="AI24" i="3" s="1"/>
  <c r="AO2" i="3"/>
  <c r="AO5" i="3" s="1"/>
  <c r="W11" i="3"/>
  <c r="W9" i="3" s="1"/>
  <c r="W12" i="3" s="1"/>
  <c r="AH18" i="3"/>
  <c r="AH16" i="3" s="1"/>
  <c r="AH19" i="3" s="1"/>
  <c r="AI2" i="3"/>
  <c r="AI5" i="3" s="1"/>
  <c r="W34" i="3"/>
  <c r="AE18" i="3"/>
  <c r="AE16" i="3" s="1"/>
  <c r="AE19" i="3" s="1"/>
  <c r="AF2" i="3"/>
  <c r="AF5" i="3" s="1"/>
  <c r="AG34" i="3"/>
  <c r="X18" i="3"/>
  <c r="X16" i="3" s="1"/>
  <c r="X19" i="3" s="1"/>
  <c r="AF26" i="3"/>
  <c r="AF24" i="3" s="1"/>
  <c r="AO34" i="3"/>
  <c r="AB18" i="3"/>
  <c r="AB16" i="3" s="1"/>
  <c r="AB19" i="3" s="1"/>
  <c r="AN26" i="3"/>
  <c r="AN24" i="3" s="1"/>
  <c r="AN27" i="3" s="1"/>
  <c r="X11" i="3"/>
  <c r="X9" i="3" s="1"/>
  <c r="X12" i="3" s="1"/>
  <c r="AM11" i="3"/>
  <c r="AM9" i="3" s="1"/>
  <c r="AM12" i="3" s="1"/>
  <c r="V11" i="3"/>
  <c r="V9" i="3" s="1"/>
  <c r="V12" i="3" s="1"/>
  <c r="X34" i="3"/>
  <c r="Y34" i="3"/>
  <c r="AE4" i="3"/>
  <c r="AC18" i="3"/>
  <c r="AC16" i="3" s="1"/>
  <c r="AC19" i="3" s="1"/>
  <c r="W2" i="3"/>
  <c r="W5" i="3" s="1"/>
  <c r="AJ34" i="3"/>
  <c r="AG26" i="3"/>
  <c r="AG24" i="3" s="1"/>
  <c r="AC2" i="3"/>
  <c r="AC5" i="3" s="1"/>
  <c r="D37" i="3"/>
  <c r="D40" i="3" s="1"/>
  <c r="AL2" i="3"/>
  <c r="AL5" i="3" s="1"/>
  <c r="W18" i="3"/>
  <c r="Z4" i="3"/>
  <c r="AD34" i="3"/>
  <c r="AC11" i="3"/>
  <c r="AC9" i="3" s="1"/>
  <c r="AC12" i="3" s="1"/>
  <c r="AG2" i="3"/>
  <c r="AG5" i="3" s="1"/>
  <c r="V26" i="3"/>
  <c r="V24" i="3" s="1"/>
  <c r="AK2" i="3"/>
  <c r="AK5" i="3" s="1"/>
  <c r="AA18" i="3"/>
  <c r="AA16" i="3" s="1"/>
  <c r="AA19" i="3" s="1"/>
  <c r="AA26" i="3"/>
  <c r="AA24" i="3" s="1"/>
  <c r="AJ26" i="3"/>
  <c r="AJ24" i="3" s="1"/>
  <c r="AJ28" i="3" s="1"/>
  <c r="AH26" i="3"/>
  <c r="AH24" i="3" s="1"/>
  <c r="AA4" i="3"/>
  <c r="AL4" i="3"/>
  <c r="AG18" i="3"/>
  <c r="AG16" i="3" s="1"/>
  <c r="AG19" i="3" s="1"/>
  <c r="X4" i="3"/>
  <c r="AI18" i="3"/>
  <c r="AI16" i="3" s="1"/>
  <c r="AI19" i="3" s="1"/>
  <c r="AD18" i="3"/>
  <c r="AD16" i="3" s="1"/>
  <c r="AD19" i="3" s="1"/>
  <c r="AH2" i="3"/>
  <c r="AH5" i="3" s="1"/>
  <c r="X2" i="3"/>
  <c r="X5" i="3" s="1"/>
  <c r="AM26" i="3"/>
  <c r="AM24" i="3" s="1"/>
  <c r="AM27" i="3" s="1"/>
  <c r="AM34" i="3"/>
  <c r="V4" i="3"/>
  <c r="Y4" i="3"/>
  <c r="V34" i="3"/>
  <c r="AO26" i="3"/>
  <c r="AO24" i="3" s="1"/>
  <c r="AO27" i="3" s="1"/>
  <c r="AD2" i="3"/>
  <c r="AD5" i="3" s="1"/>
  <c r="Y18" i="3"/>
  <c r="Y16" i="3" s="1"/>
  <c r="Y19" i="3" s="1"/>
  <c r="AN18" i="3"/>
  <c r="AN16" i="3" s="1"/>
  <c r="AN19" i="3" s="1"/>
  <c r="Z26" i="3"/>
  <c r="AG11" i="3"/>
  <c r="AG9" i="3" s="1"/>
  <c r="AG12" i="3" s="1"/>
  <c r="AH11" i="3"/>
  <c r="AH9" i="3" s="1"/>
  <c r="AH12" i="3" s="1"/>
  <c r="AH34" i="3"/>
  <c r="AD4" i="3"/>
  <c r="AM4" i="3"/>
  <c r="Y11" i="3"/>
  <c r="Y9" i="3" s="1"/>
  <c r="Y12" i="3" s="1"/>
  <c r="W26" i="3"/>
  <c r="AL26" i="3"/>
  <c r="AL24" i="3" s="1"/>
  <c r="AL27" i="3" s="1"/>
  <c r="AJ4" i="3"/>
  <c r="AA2" i="3"/>
  <c r="AA5" i="3" s="1"/>
  <c r="AF11" i="3"/>
  <c r="AF9" i="3" s="1"/>
  <c r="AF12" i="3" s="1"/>
  <c r="AB34" i="3"/>
  <c r="V18" i="3"/>
  <c r="V16" i="3" s="1"/>
  <c r="X26" i="3"/>
  <c r="AM18" i="3"/>
  <c r="AM16" i="3" s="1"/>
  <c r="AM19" i="3" s="1"/>
  <c r="Z2" i="3"/>
  <c r="Z5" i="3" s="1"/>
  <c r="AN2" i="3"/>
  <c r="AN5" i="3" s="1"/>
  <c r="Z34" i="3"/>
  <c r="AF4" i="3"/>
  <c r="AE34" i="3"/>
  <c r="AB26" i="3"/>
  <c r="AB24" i="3" s="1"/>
  <c r="AK34" i="3"/>
  <c r="AL18" i="3"/>
  <c r="AL16" i="3" s="1"/>
  <c r="AL19" i="3" s="1"/>
  <c r="AL11" i="3"/>
  <c r="AL9" i="3" s="1"/>
  <c r="AL12" i="3" s="1"/>
  <c r="AI11" i="3"/>
  <c r="AI9" i="3" s="1"/>
  <c r="AI12" i="3" s="1"/>
  <c r="Z11" i="3"/>
  <c r="Z9" i="3" s="1"/>
  <c r="Z12" i="3" s="1"/>
  <c r="AD11" i="3"/>
  <c r="AD9" i="3" s="1"/>
  <c r="AD12" i="3" s="1"/>
  <c r="AG4" i="3"/>
  <c r="AI4" i="3"/>
  <c r="AB4" i="3"/>
  <c r="AA34" i="3"/>
  <c r="AJ11" i="3"/>
  <c r="AJ9" i="3" s="1"/>
  <c r="AJ12" i="3" s="1"/>
  <c r="AD26" i="3"/>
  <c r="AD24" i="3" s="1"/>
  <c r="AJ18" i="3"/>
  <c r="AJ16" i="3" s="1"/>
  <c r="AJ19" i="3" s="1"/>
  <c r="AO11" i="3"/>
  <c r="AO9" i="3" s="1"/>
  <c r="AO12" i="3" s="1"/>
  <c r="Y26" i="3"/>
  <c r="AB11" i="3"/>
  <c r="AB9" i="3" s="1"/>
  <c r="AB12" i="3" s="1"/>
  <c r="AE2" i="3"/>
  <c r="AE5" i="3" s="1"/>
  <c r="AC4" i="3"/>
  <c r="AI34" i="3"/>
  <c r="AN34" i="3"/>
  <c r="AE11" i="3"/>
  <c r="AE9" i="3" s="1"/>
  <c r="AE12" i="3" s="1"/>
  <c r="V27" i="3"/>
  <c r="V28" i="3"/>
  <c r="V19" i="3"/>
  <c r="V20" i="3"/>
  <c r="AC28" i="3"/>
  <c r="AC27" i="3"/>
  <c r="AE28" i="3"/>
  <c r="AE27" i="3"/>
  <c r="AI28" i="3"/>
  <c r="AI27" i="3"/>
  <c r="AF28" i="3"/>
  <c r="AF27" i="3"/>
  <c r="AG28" i="3"/>
  <c r="AG27" i="3"/>
  <c r="AA28" i="3"/>
  <c r="AA27" i="3"/>
  <c r="AJ27" i="3"/>
  <c r="AH28" i="3"/>
  <c r="AH27" i="3"/>
  <c r="AB28" i="3"/>
  <c r="AB27" i="3"/>
  <c r="AD28" i="3"/>
  <c r="AD27" i="3"/>
  <c r="W16" i="3"/>
  <c r="W20" i="3" s="1"/>
  <c r="W19" i="3"/>
  <c r="Z24" i="3"/>
  <c r="Z28" i="3" s="1"/>
  <c r="Z27" i="3"/>
  <c r="W24" i="3"/>
  <c r="W28" i="3" s="1"/>
  <c r="W27" i="3"/>
  <c r="X24" i="3"/>
  <c r="X28" i="3" s="1"/>
  <c r="X27" i="3"/>
  <c r="Y24" i="3"/>
  <c r="Y28" i="3" s="1"/>
  <c r="Y27" i="3"/>
</calcChain>
</file>

<file path=xl/sharedStrings.xml><?xml version="1.0" encoding="utf-8"?>
<sst xmlns="http://schemas.openxmlformats.org/spreadsheetml/2006/main" count="88" uniqueCount="49">
  <si>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</si>
  <si>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</si>
  <si>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</si>
  <si>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</si>
  <si>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</si>
  <si>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</si>
  <si>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</si>
  <si>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</si>
  <si>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</si>
  <si>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</si>
  <si>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</si>
  <si>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</si>
  <si>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</si>
  <si>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</si>
  <si>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</si>
  <si>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Classes</t>
  </si>
  <si>
    <t>lib</t>
  </si>
  <si>
    <t>Time Discretization</t>
  </si>
  <si>
    <t>Brownian Motion</t>
  </si>
  <si>
    <t>Object:</t>
  </si>
  <si>
    <t>Process</t>
  </si>
  <si>
    <t>Model</t>
  </si>
  <si>
    <t>Correlation</t>
  </si>
  <si>
    <t>CIR Model</t>
  </si>
  <si>
    <t>Hull White Model</t>
  </si>
  <si>
    <t>CVA</t>
  </si>
  <si>
    <t>Correlated CIR Model</t>
  </si>
  <si>
    <t>Correlated Hull-White Model</t>
  </si>
  <si>
    <t>Time Index</t>
  </si>
  <si>
    <t xml:space="preserve">Time </t>
  </si>
  <si>
    <t>Random Variable</t>
  </si>
  <si>
    <t>HWModel</t>
  </si>
  <si>
    <t>CIRModel</t>
  </si>
  <si>
    <t xml:space="preserve">Brownian Motion </t>
  </si>
  <si>
    <t>Hull White Parameters:</t>
  </si>
  <si>
    <t>RandomVariable</t>
  </si>
  <si>
    <t>Time</t>
  </si>
  <si>
    <t>Maturity</t>
  </si>
  <si>
    <t>Zero Coupon Bond Prices HWModel</t>
  </si>
  <si>
    <t>Coupon Bond Price HWModel</t>
  </si>
  <si>
    <t>Correlated HW TSMMCSimulation</t>
  </si>
  <si>
    <t>Bond Class</t>
  </si>
  <si>
    <t>Process Hull-White</t>
  </si>
  <si>
    <t>Zero Coupon Bond Prices TSMMCS_HWModel (1/N(T,omega) * N(0, omega))</t>
  </si>
  <si>
    <t>Coupon Bond Class</t>
  </si>
  <si>
    <t>Path</t>
  </si>
  <si>
    <t>Avergage (Fair Value at zero)</t>
  </si>
  <si>
    <t>Average (Fair value at zero)</t>
  </si>
  <si>
    <t>Process CIR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</si>
</sst>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5" borderId="0" xfId="0" applyFont="1" applyFill="1"/>
    <xf numFmtId="0" fontId="1" fillId="0" borderId="0" xfId="0" applyFont="1" applyFill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HW Short</a:t>
            </a:r>
            <a:r>
              <a:rPr lang="de-DE" baseline="0"/>
              <a:t> Rate </a:t>
            </a:r>
            <a:r>
              <a:rPr lang="de-DE"/>
              <a:t>/ CIR Intensity</a:t>
            </a:r>
          </a:p>
        </c:rich>
      </c:tx>
      <c:layout>
        <c:manualLayout>
          <c:xMode val="edge"/>
          <c:yMode val="edge"/>
          <c:x val="0.35217191601049863"/>
          <c:y val="2.1455938697318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3278600174978125E-2"/>
          <c:y val="8.8040823106503407E-2"/>
          <c:w val="0.92083695538057742"/>
          <c:h val="0.85427272727272729"/>
        </c:manualLayout>
      </c:layout>
      <c:scatterChart>
        <c:scatterStyle val="lineMarker"/>
        <c:varyColors val="0"/>
        <c:ser>
          <c:idx val="0"/>
          <c:order val="0"/>
          <c:tx>
            <c:v>HW Short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CIRTest!$V$4:$CW$4</c:f>
              <c:numCache>
                <c:formatCode>General</c:formatCode>
                <c:ptCount val="8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</c:numCache>
            </c:numRef>
          </c:xVal>
          <c:yVal>
            <c:numRef>
              <c:f>CIRTest!$V$5:$CW$5</c:f>
              <c:numCache>
                <c:formatCode>General</c:formatCode>
                <c:ptCount val="80"/>
                <c:pt idx="0">
                  <c:v>0</c:v>
                </c:pt>
                <c:pt idx="1">
                  <c:v>7.0928047472363625E-3</c:v>
                </c:pt>
                <c:pt idx="2">
                  <c:v>-2.2618090677689849E-2</c:v>
                </c:pt>
                <c:pt idx="3">
                  <c:v>1.5414555818759675E-2</c:v>
                </c:pt>
                <c:pt idx="4">
                  <c:v>3.2735618635177904E-2</c:v>
                </c:pt>
                <c:pt idx="5">
                  <c:v>2.3202091832013581E-2</c:v>
                </c:pt>
                <c:pt idx="6">
                  <c:v>3.9361759837052479E-2</c:v>
                </c:pt>
                <c:pt idx="7">
                  <c:v>1.3053457361732617E-2</c:v>
                </c:pt>
                <c:pt idx="8">
                  <c:v>-7.7163235703479535E-4</c:v>
                </c:pt>
                <c:pt idx="9">
                  <c:v>5.427487614322369E-3</c:v>
                </c:pt>
                <c:pt idx="10">
                  <c:v>-1.8415149183100558E-2</c:v>
                </c:pt>
                <c:pt idx="11">
                  <c:v>-1.0821942182110147E-2</c:v>
                </c:pt>
                <c:pt idx="12">
                  <c:v>5.4176353024419296E-3</c:v>
                </c:pt>
                <c:pt idx="13">
                  <c:v>3.5703757797486135E-2</c:v>
                </c:pt>
                <c:pt idx="14">
                  <c:v>1.1039615160191994E-2</c:v>
                </c:pt>
                <c:pt idx="15">
                  <c:v>3.1301332350963981E-2</c:v>
                </c:pt>
                <c:pt idx="16">
                  <c:v>-5.3616178012824214E-3</c:v>
                </c:pt>
                <c:pt idx="17">
                  <c:v>-2.024509166932404E-2</c:v>
                </c:pt>
                <c:pt idx="18">
                  <c:v>4.9988431168139988E-3</c:v>
                </c:pt>
                <c:pt idx="19">
                  <c:v>1.8342969757039584E-2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8-4B44-BFE4-103CDDAFDDA0}"/>
            </c:ext>
          </c:extLst>
        </c:ser>
        <c:ser>
          <c:idx val="1"/>
          <c:order val="1"/>
          <c:tx>
            <c:v>CIR Intensity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CIRTest!$V$34:$CW$34</c:f>
              <c:numCache>
                <c:formatCode>General</c:formatCode>
                <c:ptCount val="8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</c:numCache>
            </c:numRef>
          </c:xVal>
          <c:yVal>
            <c:numRef>
              <c:f>CIRTest!$V$35:$CW$35</c:f>
              <c:numCache>
                <c:formatCode>General</c:formatCode>
                <c:ptCount val="80"/>
                <c:pt idx="0">
                  <c:v>0.03</c:v>
                </c:pt>
                <c:pt idx="1">
                  <c:v>3.1777132373861192E-2</c:v>
                </c:pt>
                <c:pt idx="2">
                  <c:v>2.5172707375884406E-2</c:v>
                </c:pt>
                <c:pt idx="3">
                  <c:v>3.1960838339414856E-2</c:v>
                </c:pt>
                <c:pt idx="4">
                  <c:v>3.3840837220520031E-2</c:v>
                </c:pt>
                <c:pt idx="5">
                  <c:v>3.2480960437289846E-2</c:v>
                </c:pt>
                <c:pt idx="6">
                  <c:v>3.6978724081191697E-2</c:v>
                </c:pt>
                <c:pt idx="7">
                  <c:v>3.1941410728168793E-2</c:v>
                </c:pt>
                <c:pt idx="8">
                  <c:v>3.1711474969569164E-2</c:v>
                </c:pt>
                <c:pt idx="9">
                  <c:v>3.1166386885182605E-2</c:v>
                </c:pt>
                <c:pt idx="10">
                  <c:v>2.626996237541011E-2</c:v>
                </c:pt>
                <c:pt idx="11">
                  <c:v>2.9663299105676173E-2</c:v>
                </c:pt>
                <c:pt idx="12">
                  <c:v>3.429922294563309E-2</c:v>
                </c:pt>
                <c:pt idx="13">
                  <c:v>4.0869202496482293E-2</c:v>
                </c:pt>
                <c:pt idx="14">
                  <c:v>3.4031785215250056E-2</c:v>
                </c:pt>
                <c:pt idx="15">
                  <c:v>3.3250779562233178E-2</c:v>
                </c:pt>
                <c:pt idx="16">
                  <c:v>2.5687678927192415E-2</c:v>
                </c:pt>
                <c:pt idx="17">
                  <c:v>2.4354483732964154E-2</c:v>
                </c:pt>
                <c:pt idx="18">
                  <c:v>2.9101683015694671E-2</c:v>
                </c:pt>
                <c:pt idx="19">
                  <c:v>3.1743858413575535E-2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8-4B44-BFE4-103CDDAFDDA0}"/>
            </c:ext>
          </c:extLst>
        </c:ser>
        <c:ser>
          <c:idx val="2"/>
          <c:order val="2"/>
          <c:tx>
            <c:v>HW Bond Prices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CIRTest!$V$11:$CW$11</c:f>
              <c:numCache>
                <c:formatCode>General</c:formatCode>
                <c:ptCount val="8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</c:numCache>
            </c:numRef>
          </c:xVal>
          <c:yVal>
            <c:numRef>
              <c:f>CIRTest!$V$12:$CW$12</c:f>
              <c:numCache>
                <c:formatCode>General</c:formatCode>
                <c:ptCount val="80"/>
                <c:pt idx="0">
                  <c:v>3.9859797337713061E-2</c:v>
                </c:pt>
                <c:pt idx="1">
                  <c:v>4.1138766352755179E-2</c:v>
                </c:pt>
                <c:pt idx="2">
                  <c:v>5.5097890636742496E-2</c:v>
                </c:pt>
                <c:pt idx="3">
                  <c:v>5.2670057015765215E-2</c:v>
                </c:pt>
                <c:pt idx="4">
                  <c:v>5.4166195132324797E-2</c:v>
                </c:pt>
                <c:pt idx="5">
                  <c:v>6.041549371820245E-2</c:v>
                </c:pt>
                <c:pt idx="6">
                  <c:v>5.9978810347483195E-2</c:v>
                </c:pt>
                <c:pt idx="7">
                  <c:v>7.7529174778685067E-2</c:v>
                </c:pt>
                <c:pt idx="8">
                  <c:v>9.546921096104935E-2</c:v>
                </c:pt>
                <c:pt idx="9">
                  <c:v>0.10971862544744844</c:v>
                </c:pt>
                <c:pt idx="10">
                  <c:v>0.14726772887138811</c:v>
                </c:pt>
                <c:pt idx="11">
                  <c:v>0.17802443387957026</c:v>
                </c:pt>
                <c:pt idx="12">
                  <c:v>0.21042605786794541</c:v>
                </c:pt>
                <c:pt idx="13">
                  <c:v>0.24227736496642169</c:v>
                </c:pt>
                <c:pt idx="14">
                  <c:v>0.32563105175533558</c:v>
                </c:pt>
                <c:pt idx="15">
                  <c:v>0.39283637829899282</c:v>
                </c:pt>
                <c:pt idx="16">
                  <c:v>0.52375225595104236</c:v>
                </c:pt>
                <c:pt idx="17">
                  <c:v>0.66004059000004922</c:v>
                </c:pt>
                <c:pt idx="18">
                  <c:v>0.80293631088223993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5-4190-BCD4-F70A9E3D4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53392"/>
        <c:axId val="359953720"/>
      </c:scatterChart>
      <c:valAx>
        <c:axId val="3599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953720"/>
        <c:crosses val="autoZero"/>
        <c:crossBetween val="midCat"/>
      </c:valAx>
      <c:valAx>
        <c:axId val="35995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95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42603674540682"/>
          <c:y val="0.82624004931985051"/>
          <c:w val="0.15680906907913106"/>
          <c:h val="0.155173499864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E$7" max="30000" page="10" val="6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17</xdr:row>
      <xdr:rowOff>85725</xdr:rowOff>
    </xdr:from>
    <xdr:to>
      <xdr:col>13</xdr:col>
      <xdr:colOff>876300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6</xdr:row>
          <xdr:rowOff>28575</xdr:rowOff>
        </xdr:from>
        <xdr:to>
          <xdr:col>4</xdr:col>
          <xdr:colOff>171450</xdr:colOff>
          <xdr:row>6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>
        <row r="27">
          <cell r="E27" t="str">
            <v/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>
      <selection activeCell="F15" sqref="F15"/>
    </sheetView>
  </sheetViews>
  <sheetFormatPr defaultRowHeight="15" x14ac:dyDescent="0.25"/>
  <sheetData>
    <row r="3" spans="1:6" ht="15.75" thickBot="1" x14ac:dyDescent="0.3">
      <c r="A3" s="1"/>
      <c r="B3" s="2" t="s">
        <v>0</v>
      </c>
      <c r="C3" s="2"/>
      <c r="D3" s="1"/>
      <c r="E3" s="2" t="s">
        <v>1</v>
      </c>
      <c r="F3" s="2"/>
    </row>
    <row r="4" spans="1:6" ht="15.75" thickTop="1" x14ac:dyDescent="0.25">
      <c r="A4" s="1"/>
      <c r="B4" s="1"/>
      <c r="C4" s="1"/>
      <c r="D4" s="1"/>
      <c r="E4" s="1"/>
      <c r="F4" s="1"/>
    </row>
    <row r="5" spans="1:6" x14ac:dyDescent="0.25">
      <c r="A5" s="1"/>
      <c r="B5" s="3" t="s">
        <v>2</v>
      </c>
      <c r="C5" s="3"/>
      <c r="D5" s="1"/>
      <c r="E5" s="3" t="s">
        <v>3</v>
      </c>
      <c r="F5" s="3"/>
    </row>
    <row r="6" spans="1:6" x14ac:dyDescent="0.25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16</v>
      </c>
    </row>
    <row r="7" spans="1:6" x14ac:dyDescent="0.25">
      <c r="A7" s="1"/>
      <c r="B7" s="1"/>
      <c r="C7" s="1"/>
      <c r="D7" s="1"/>
      <c r="E7" s="1" t="s">
        <v>6</v>
      </c>
      <c r="F7" s="6" t="b">
        <f>TRUE</f>
        <v>1</v>
      </c>
    </row>
    <row r="8" spans="1:6" x14ac:dyDescent="0.25">
      <c r="A8" s="1"/>
      <c r="B8" s="1" t="s">
        <v>7</v>
      </c>
      <c r="C8" s="1"/>
      <c r="D8" s="1"/>
      <c r="E8" s="1"/>
      <c r="F8" s="1"/>
    </row>
    <row r="9" spans="1:6" x14ac:dyDescent="0.25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25">
      <c r="A10" s="1"/>
      <c r="B10" s="1"/>
      <c r="C10" s="1"/>
      <c r="D10" s="1"/>
      <c r="E10" s="1" t="s">
        <v>8</v>
      </c>
      <c r="F10" s="1" t="str">
        <f>[2]!obAddAllJars(F6,F7)</f>
        <v>C:\Users\Anton\Desktop\Masterarbeit\Obba\ShortRateAndIntensity\lib</v>
      </c>
    </row>
    <row r="11" spans="1:6" x14ac:dyDescent="0.25">
      <c r="A11" s="1"/>
      <c r="B11" s="1"/>
      <c r="C11" s="1"/>
      <c r="D11" s="1"/>
      <c r="E11" s="1"/>
      <c r="F11" s="1"/>
    </row>
    <row r="12" spans="1:6" ht="15.75" thickBot="1" x14ac:dyDescent="0.3">
      <c r="A12" s="1"/>
      <c r="B12" s="2" t="s">
        <v>9</v>
      </c>
      <c r="C12" s="2"/>
      <c r="D12" s="1"/>
      <c r="E12" s="2" t="s">
        <v>10</v>
      </c>
      <c r="F12" s="2"/>
    </row>
    <row r="13" spans="1:6" ht="15.75" thickTop="1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3" t="s">
        <v>7</v>
      </c>
      <c r="C14" s="3"/>
      <c r="D14" s="1"/>
      <c r="E14" s="3" t="s">
        <v>11</v>
      </c>
      <c r="F14" s="3"/>
    </row>
    <row r="15" spans="1:6" x14ac:dyDescent="0.25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 t="s">
        <v>15</v>
      </c>
    </row>
    <row r="16" spans="1:6" x14ac:dyDescent="0.25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1</v>
      </c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3" t="s">
        <v>7</v>
      </c>
      <c r="F18" s="3"/>
    </row>
    <row r="19" spans="1:6" x14ac:dyDescent="0.25">
      <c r="A19" s="1"/>
      <c r="B19" s="1"/>
      <c r="C19" s="1"/>
      <c r="D19" s="1"/>
      <c r="E19" s="1" t="s">
        <v>8</v>
      </c>
      <c r="F19" s="1" t="str">
        <f>[2]!obAddClasses(F15,F16)</f>
        <v>C:\Users\Anton\Desktop\Masterarbeit\Obba\ShortRateAndIntensity\Classes</v>
      </c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ht="15.75" thickBot="1" x14ac:dyDescent="0.3">
      <c r="A24" s="1"/>
      <c r="B24" s="1"/>
      <c r="C24" s="1"/>
      <c r="D24" s="1"/>
      <c r="E24" s="2" t="s">
        <v>14</v>
      </c>
      <c r="F24" s="2"/>
    </row>
    <row r="25" spans="1:6" ht="15.75" thickTop="1" x14ac:dyDescent="0.25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47"/>
  <sheetViews>
    <sheetView tabSelected="1" topLeftCell="S1" workbookViewId="0">
      <selection activeCell="O26" sqref="O26"/>
    </sheetView>
  </sheetViews>
  <sheetFormatPr defaultRowHeight="15" x14ac:dyDescent="0.25"/>
  <cols>
    <col min="1" max="1" width="33.42578125" customWidth="1"/>
    <col min="2" max="2" width="8.85546875" customWidth="1"/>
    <col min="3" max="3" width="20" customWidth="1"/>
    <col min="4" max="4" width="24.42578125" customWidth="1"/>
    <col min="5" max="5" width="14.7109375" customWidth="1"/>
    <col min="7" max="7" width="25.5703125" customWidth="1"/>
    <col min="9" max="9" width="15.42578125" customWidth="1"/>
    <col min="10" max="10" width="16.5703125" customWidth="1"/>
    <col min="11" max="16" width="16" customWidth="1"/>
    <col min="19" max="19" width="15.85546875" customWidth="1"/>
    <col min="20" max="20" width="15" customWidth="1"/>
    <col min="21" max="21" width="41.7109375" customWidth="1"/>
    <col min="22" max="22" width="19.140625" customWidth="1"/>
    <col min="23" max="23" width="17.85546875" customWidth="1"/>
  </cols>
  <sheetData>
    <row r="1" spans="1:41" x14ac:dyDescent="0.25">
      <c r="A1" s="9" t="s">
        <v>17</v>
      </c>
      <c r="D1" s="9" t="s">
        <v>18</v>
      </c>
      <c r="G1" s="9" t="s">
        <v>20</v>
      </c>
      <c r="I1" s="9" t="s">
        <v>21</v>
      </c>
      <c r="U1" t="s">
        <v>31</v>
      </c>
    </row>
    <row r="2" spans="1:41" x14ac:dyDescent="0.25">
      <c r="U2" t="s">
        <v>30</v>
      </c>
      <c r="V2" t="str">
        <f>[2]!obCall("processValue",  $D$30, "getProcessValue", [2]!obMake("", "int",V3),[2]!obMake("", "int",0))</f>
        <v>processValue 
[12303]</v>
      </c>
      <c r="W2" t="str">
        <f>[2]!obCall("processValue",  $D$30, "getProcessValue", [2]!obMake("", "int",W3),[2]!obMake("", "int",0))</f>
        <v>processValue 
[12455]</v>
      </c>
      <c r="X2" t="str">
        <f>[2]!obCall("processValue",  $D$30, "getProcessValue", [2]!obMake("", "int",X3),[2]!obMake("", "int",0))</f>
        <v>processValue 
[12542]</v>
      </c>
      <c r="Y2" t="str">
        <f>[2]!obCall("processValue",  $D$30, "getProcessValue", [2]!obMake("", "int",Y3),[2]!obMake("", "int",0))</f>
        <v>processValue 
[12291]</v>
      </c>
      <c r="Z2" t="str">
        <f>[2]!obCall("processValue",  $D$30, "getProcessValue", [2]!obMake("", "int",Z3),[2]!obMake("", "int",0))</f>
        <v>processValue 
[12636]</v>
      </c>
      <c r="AA2" t="str">
        <f>[2]!obCall("processValue",  $D$30, "getProcessValue", [2]!obMake("", "int",AA3),[2]!obMake("", "int",0))</f>
        <v>processValue 
[12613]</v>
      </c>
      <c r="AB2" t="str">
        <f>[2]!obCall("processValue",  $D$30, "getProcessValue", [2]!obMake("", "int",AB3),[2]!obMake("", "int",0))</f>
        <v>processValue 
[12324]</v>
      </c>
      <c r="AC2" t="str">
        <f>[2]!obCall("processValue",  $D$30, "getProcessValue", [2]!obMake("", "int",AC3),[2]!obMake("", "int",0))</f>
        <v>processValue 
[12465]</v>
      </c>
      <c r="AD2" t="str">
        <f>[2]!obCall("processValue",  $D$30, "getProcessValue", [2]!obMake("", "int",AD3),[2]!obMake("", "int",0))</f>
        <v>processValue 
[12564]</v>
      </c>
      <c r="AE2" t="str">
        <f>[2]!obCall("processValue",  $D$30, "getProcessValue", [2]!obMake("", "int",AE3),[2]!obMake("", "int",0))</f>
        <v>processValue 
[12722]</v>
      </c>
      <c r="AF2" t="str">
        <f>[2]!obCall("processValue",  $D$30, "getProcessValue", [2]!obMake("", "int",AF3),[2]!obMake("", "int",0))</f>
        <v>processValue 
[12399]</v>
      </c>
      <c r="AG2" t="str">
        <f>[2]!obCall("processValue",  $D$30, "getProcessValue", [2]!obMake("", "int",AG3),[2]!obMake("", "int",0))</f>
        <v>processValue 
[12487]</v>
      </c>
      <c r="AH2" t="str">
        <f>[2]!obCall("processValue",  $D$30, "getProcessValue", [2]!obMake("", "int",AH3),[2]!obMake("", "int",0))</f>
        <v>processValue 
[12538]</v>
      </c>
      <c r="AI2" t="str">
        <f>[2]!obCall("processValue",  $D$30, "getProcessValue", [2]!obMake("", "int",AI3),[2]!obMake("", "int",0))</f>
        <v>processValue 
[12388]</v>
      </c>
      <c r="AJ2" t="str">
        <f>[2]!obCall("processValue",  $D$30, "getProcessValue", [2]!obMake("", "int",AJ3),[2]!obMake("", "int",0))</f>
        <v>processValue 
[12313]</v>
      </c>
      <c r="AK2" t="str">
        <f>[2]!obCall("processValue",  $D$30, "getProcessValue", [2]!obMake("", "int",AK3),[2]!obMake("", "int",0))</f>
        <v>processValue 
[12495]</v>
      </c>
      <c r="AL2" t="str">
        <f>[2]!obCall("processValue",  $D$30, "getProcessValue", [2]!obMake("", "int",AL3),[2]!obMake("", "int",0))</f>
        <v>processValue 
[12471]</v>
      </c>
      <c r="AM2" t="str">
        <f>[2]!obCall("processValue",  $D$30, "getProcessValue", [2]!obMake("", "int",AM3),[2]!obMake("", "int",0))</f>
        <v>processValue 
[12346]</v>
      </c>
      <c r="AN2" t="str">
        <f>[2]!obCall("processValue",  $D$30, "getProcessValue", [2]!obMake("", "int",AN3),[2]!obMake("", "int",0))</f>
        <v>processValue 
[12640]</v>
      </c>
      <c r="AO2" t="str">
        <f>[2]!obCall("processValue",  $D$30, "getProcessValue", [2]!obMake("", "int",AO3),[2]!obMake("", "int",0))</f>
        <v>processValue 
[12373]</v>
      </c>
    </row>
    <row r="3" spans="1:41" x14ac:dyDescent="0.25">
      <c r="A3" s="10" t="s">
        <v>2</v>
      </c>
      <c r="D3" s="10" t="s">
        <v>2</v>
      </c>
      <c r="E3" s="10"/>
      <c r="G3" s="10" t="s">
        <v>2</v>
      </c>
      <c r="I3" s="13" t="s">
        <v>2</v>
      </c>
      <c r="J3" s="13"/>
      <c r="U3" t="s">
        <v>28</v>
      </c>
      <c r="V3">
        <v>0</v>
      </c>
      <c r="W3">
        <v>1</v>
      </c>
      <c r="X3">
        <v>2</v>
      </c>
      <c r="Y3">
        <v>3</v>
      </c>
      <c r="Z3">
        <v>4</v>
      </c>
      <c r="AA3">
        <v>5</v>
      </c>
      <c r="AB3">
        <v>6</v>
      </c>
      <c r="AC3">
        <v>7</v>
      </c>
      <c r="AD3">
        <v>8</v>
      </c>
      <c r="AE3">
        <v>9</v>
      </c>
      <c r="AF3">
        <v>10</v>
      </c>
      <c r="AG3">
        <v>11</v>
      </c>
      <c r="AH3">
        <v>12</v>
      </c>
      <c r="AI3">
        <v>13</v>
      </c>
      <c r="AJ3">
        <v>14</v>
      </c>
      <c r="AK3">
        <v>15</v>
      </c>
      <c r="AL3">
        <v>16</v>
      </c>
      <c r="AM3">
        <v>17</v>
      </c>
      <c r="AN3">
        <v>18</v>
      </c>
      <c r="AO3">
        <v>19</v>
      </c>
    </row>
    <row r="4" spans="1:41" x14ac:dyDescent="0.25">
      <c r="A4" t="str">
        <f>[2]!obMake("td.initialTime", "double",B4)</f>
        <v>td.initialTime 
[4049]</v>
      </c>
      <c r="B4" s="11">
        <v>0</v>
      </c>
      <c r="D4" t="str">
        <f>A9</f>
        <v>timeDiscretization2 
[5484]</v>
      </c>
      <c r="G4" t="str">
        <f>D10</f>
        <v>brownianMotion 
[12193]</v>
      </c>
      <c r="I4" t="str">
        <f>[2]!obMake("initialValue", "double", J4)</f>
        <v>initialValue 
[8122]</v>
      </c>
      <c r="J4" s="11">
        <v>0.03</v>
      </c>
      <c r="U4" t="s">
        <v>29</v>
      </c>
      <c r="V4">
        <f>[2]!obGet([2]!obCall("",$D$30, "getTime",[2]!obMake("", "int", V3)))</f>
        <v>0</v>
      </c>
      <c r="W4">
        <f>[2]!obGet([2]!obCall("",$D$30, "getTime",[2]!obMake("", "int", W3)))</f>
        <v>0.5</v>
      </c>
      <c r="X4">
        <f>[2]!obGet([2]!obCall("",$D$30, "getTime",[2]!obMake("", "int", X3)))</f>
        <v>1</v>
      </c>
      <c r="Y4">
        <f>[2]!obGet([2]!obCall("",$D$30, "getTime",[2]!obMake("", "int", Y3)))</f>
        <v>1.5</v>
      </c>
      <c r="Z4">
        <f>[2]!obGet([2]!obCall("",$D$30, "getTime",[2]!obMake("", "int", Z3)))</f>
        <v>2</v>
      </c>
      <c r="AA4">
        <f>[2]!obGet([2]!obCall("",$D$30, "getTime",[2]!obMake("", "int", AA3)))</f>
        <v>2.5</v>
      </c>
      <c r="AB4">
        <f>[2]!obGet([2]!obCall("",$D$30, "getTime",[2]!obMake("", "int", AB3)))</f>
        <v>3</v>
      </c>
      <c r="AC4">
        <f>[2]!obGet([2]!obCall("",$D$30, "getTime",[2]!obMake("", "int", AC3)))</f>
        <v>3.5</v>
      </c>
      <c r="AD4">
        <f>[2]!obGet([2]!obCall("",$D$30, "getTime",[2]!obMake("", "int", AD3)))</f>
        <v>4</v>
      </c>
      <c r="AE4">
        <f>[2]!obGet([2]!obCall("",$D$30, "getTime",[2]!obMake("", "int", AE3)))</f>
        <v>4.5</v>
      </c>
      <c r="AF4">
        <f>[2]!obGet([2]!obCall("",$D$30, "getTime",[2]!obMake("", "int", AF3)))</f>
        <v>5</v>
      </c>
      <c r="AG4">
        <f>[2]!obGet([2]!obCall("",$D$30, "getTime",[2]!obMake("", "int", AG3)))</f>
        <v>5.5</v>
      </c>
      <c r="AH4">
        <f>[2]!obGet([2]!obCall("",$D$30, "getTime",[2]!obMake("", "int", AH3)))</f>
        <v>6</v>
      </c>
      <c r="AI4">
        <f>[2]!obGet([2]!obCall("",$D$30, "getTime",[2]!obMake("", "int", AI3)))</f>
        <v>6.5</v>
      </c>
      <c r="AJ4">
        <f>[2]!obGet([2]!obCall("",$D$30, "getTime",[2]!obMake("", "int", AJ3)))</f>
        <v>7</v>
      </c>
      <c r="AK4">
        <f>[2]!obGet([2]!obCall("",$D$30, "getTime",[2]!obMake("", "int", AK3)))</f>
        <v>7.5</v>
      </c>
      <c r="AL4">
        <f>[2]!obGet([2]!obCall("",$D$30, "getTime",[2]!obMake("", "int", AL3)))</f>
        <v>8</v>
      </c>
      <c r="AM4">
        <f>[2]!obGet([2]!obCall("",$D$30, "getTime",[2]!obMake("", "int", AM3)))</f>
        <v>8.5</v>
      </c>
      <c r="AN4">
        <f>[2]!obGet([2]!obCall("",$D$30, "getTime",[2]!obMake("", "int", AN3)))</f>
        <v>9</v>
      </c>
      <c r="AO4">
        <f>[2]!obGet([2]!obCall("",$D$30, "getTime",[2]!obMake("", "int", AO3)))</f>
        <v>9.5</v>
      </c>
    </row>
    <row r="5" spans="1:41" x14ac:dyDescent="0.25">
      <c r="A5" t="str">
        <f>[2]!obMake("td.numberOfTimeSteps", "int",B5)</f>
        <v>td.numberOfTimeSteps 
[4620]</v>
      </c>
      <c r="B5" s="11">
        <v>20</v>
      </c>
      <c r="D5" t="str">
        <f>[2]!obMake("numberOfFactors", "int", E5)</f>
        <v>numberOfFactors 
[6012]</v>
      </c>
      <c r="E5" s="11">
        <v>1</v>
      </c>
      <c r="I5" t="str">
        <f>[2]!obMake("kappa","double",J5)</f>
        <v>kappa 
[8323]</v>
      </c>
      <c r="J5" s="11">
        <v>7.0000000000000007E-2</v>
      </c>
      <c r="V5">
        <f>TRANSPOSE( [2]!obGet([2]!obCall("",V2,"getRealizations") ) )</f>
        <v>0</v>
      </c>
      <c r="W5">
        <f>TRANSPOSE( [2]!obGet([2]!obCall("",W2,"getRealizations") ) )</f>
        <v>7.0928047472363625E-3</v>
      </c>
      <c r="X5">
        <f>TRANSPOSE( [2]!obGet([2]!obCall("",X2,"getRealizations") ) )</f>
        <v>-2.2618090677689849E-2</v>
      </c>
      <c r="Y5">
        <f>TRANSPOSE( [2]!obGet([2]!obCall("",Y2,"getRealizations") ) )</f>
        <v>1.5414555818759675E-2</v>
      </c>
      <c r="Z5">
        <f>TRANSPOSE( [2]!obGet([2]!obCall("",Z2,"getRealizations") ) )</f>
        <v>3.2735618635177904E-2</v>
      </c>
      <c r="AA5">
        <f>TRANSPOSE( [2]!obGet([2]!obCall("",AA2,"getRealizations") ) )</f>
        <v>2.3202091832013581E-2</v>
      </c>
      <c r="AB5">
        <f>TRANSPOSE( [2]!obGet([2]!obCall("",AB2,"getRealizations") ) )</f>
        <v>3.9361759837052479E-2</v>
      </c>
      <c r="AC5">
        <f>TRANSPOSE( [2]!obGet([2]!obCall("",AC2,"getRealizations") ) )</f>
        <v>1.3053457361732617E-2</v>
      </c>
      <c r="AD5">
        <f>TRANSPOSE( [2]!obGet([2]!obCall("",AD2,"getRealizations") ) )</f>
        <v>-7.7163235703479535E-4</v>
      </c>
      <c r="AE5">
        <f>TRANSPOSE( [2]!obGet([2]!obCall("",AE2,"getRealizations") ) )</f>
        <v>5.427487614322369E-3</v>
      </c>
      <c r="AF5">
        <f>TRANSPOSE( [2]!obGet([2]!obCall("",AF2,"getRealizations") ) )</f>
        <v>-1.8415149183100558E-2</v>
      </c>
      <c r="AG5">
        <f>TRANSPOSE( [2]!obGet([2]!obCall("",AG2,"getRealizations") ) )</f>
        <v>-1.0821942182110147E-2</v>
      </c>
      <c r="AH5">
        <f>TRANSPOSE( [2]!obGet([2]!obCall("",AH2,"getRealizations") ) )</f>
        <v>5.4176353024419296E-3</v>
      </c>
      <c r="AI5">
        <f>TRANSPOSE( [2]!obGet([2]!obCall("",AI2,"getRealizations") ) )</f>
        <v>3.5703757797486135E-2</v>
      </c>
      <c r="AJ5">
        <f>TRANSPOSE( [2]!obGet([2]!obCall("",AJ2,"getRealizations") ) )</f>
        <v>1.1039615160191994E-2</v>
      </c>
      <c r="AK5">
        <f>TRANSPOSE( [2]!obGet([2]!obCall("",AK2,"getRealizations") ) )</f>
        <v>3.1301332350963981E-2</v>
      </c>
      <c r="AL5">
        <f>TRANSPOSE( [2]!obGet([2]!obCall("",AL2,"getRealizations") ) )</f>
        <v>-5.3616178012824214E-3</v>
      </c>
      <c r="AM5">
        <f>TRANSPOSE( [2]!obGet([2]!obCall("",AM2,"getRealizations") ) )</f>
        <v>-2.024509166932404E-2</v>
      </c>
      <c r="AN5">
        <f>TRANSPOSE( [2]!obGet([2]!obCall("",AN2,"getRealizations") ) )</f>
        <v>4.9988431168139988E-3</v>
      </c>
      <c r="AO5">
        <f>TRANSPOSE( [2]!obGet([2]!obCall("",AO2,"getRealizations") ) )</f>
        <v>1.8342969757039584E-2</v>
      </c>
    </row>
    <row r="6" spans="1:41" x14ac:dyDescent="0.25">
      <c r="A6" t="str">
        <f>[2]!obMake("td.deltaT","double",B6)</f>
        <v>td.deltaT 
[5150]</v>
      </c>
      <c r="B6" s="11">
        <v>0.5</v>
      </c>
      <c r="D6" t="str">
        <f>[2]!obMake("numberOfPaths", "int",E6)</f>
        <v>numberOfPaths 
[9445]</v>
      </c>
      <c r="E6" s="11">
        <v>50</v>
      </c>
      <c r="G6" s="10" t="s">
        <v>19</v>
      </c>
      <c r="I6" t="str">
        <f>[2]!obMake("mu","double",J6)</f>
        <v>mu 
[1521]</v>
      </c>
      <c r="J6" s="11">
        <v>0.03</v>
      </c>
    </row>
    <row r="7" spans="1:41" x14ac:dyDescent="0.25">
      <c r="D7" t="str">
        <f>[2]!obMake("seed","int",E7 )</f>
        <v>seed 
[12192]</v>
      </c>
      <c r="E7" s="11">
        <v>66</v>
      </c>
      <c r="G7" t="str">
        <f>[2]!obMake("process", obLibs&amp;"net.finmath.montecarlo.process.ProcessEulerScheme", D10)</f>
        <v>process 
[12194]</v>
      </c>
      <c r="I7" t="str">
        <f>[2]!obMake("nu","double", J7)</f>
        <v>nu 
[1513]</v>
      </c>
      <c r="J7" s="11">
        <v>0.03</v>
      </c>
      <c r="U7" t="s">
        <v>38</v>
      </c>
    </row>
    <row r="8" spans="1:41" x14ac:dyDescent="0.25">
      <c r="A8" s="10" t="s">
        <v>19</v>
      </c>
      <c r="I8" t="str">
        <f>G7</f>
        <v>process 
[12194]</v>
      </c>
      <c r="U8" t="s">
        <v>37</v>
      </c>
      <c r="V8" s="11">
        <f>(B5-1)*B6</f>
        <v>9.5</v>
      </c>
    </row>
    <row r="9" spans="1:41" x14ac:dyDescent="0.25">
      <c r="A9" t="str">
        <f>[2]!obMake("timeDiscretization2", obLibs&amp;"net.finmath.time.TimeDiscretization",A4:A6)</f>
        <v>timeDiscretization2 
[5484]</v>
      </c>
      <c r="D9" s="10" t="s">
        <v>19</v>
      </c>
      <c r="U9" t="s">
        <v>35</v>
      </c>
      <c r="V9" t="str">
        <f>[2]!obCall("bondPrice", $D$30, "getZeroCouponBond", [2]!obMake("", "double", V11),[2]!obMake("", "double", $V$8))</f>
        <v>bondPrice 
[12440]</v>
      </c>
      <c r="W9" t="str">
        <f>[2]!obCall("bondPrice", $D$30, "getZeroCouponBond", [2]!obMake("", "double", W11),[2]!obMake("", "double", $V$8))</f>
        <v>bondPrice 
[12379]</v>
      </c>
      <c r="X9" t="str">
        <f>[2]!obCall("bondPrice", $D$30, "getZeroCouponBond", [2]!obMake("", "double", X11),[2]!obMake("", "double", $V$8))</f>
        <v>bondPrice 
[12428]</v>
      </c>
      <c r="Y9" t="str">
        <f>[2]!obCall("bondPrice", $D$30, "getZeroCouponBond", [2]!obMake("", "double", Y11),[2]!obMake("", "double", $V$8))</f>
        <v>bondPrice 
[12600]</v>
      </c>
      <c r="Z9" t="str">
        <f>[2]!obCall("bondPrice", $D$30, "getZeroCouponBond", [2]!obMake("", "double", Z11),[2]!obMake("", "double", $V$8))</f>
        <v>bondPrice 
[12675]</v>
      </c>
      <c r="AA9" t="str">
        <f>[2]!obCall("bondPrice", $D$30, "getZeroCouponBond", [2]!obMake("", "double", AA11),[2]!obMake("", "double", $V$8))</f>
        <v>bondPrice 
[12299]</v>
      </c>
      <c r="AB9" t="str">
        <f>[2]!obCall("bondPrice", $D$30, "getZeroCouponBond", [2]!obMake("", "double", AB11),[2]!obMake("", "double", $V$8))</f>
        <v>bondPrice 
[12718]</v>
      </c>
      <c r="AC9" t="str">
        <f>[2]!obCall("bondPrice", $D$30, "getZeroCouponBond", [2]!obMake("", "double", AC11),[2]!obMake("", "double", $V$8))</f>
        <v>bondPrice 
[12483]</v>
      </c>
      <c r="AD9" t="str">
        <f>[2]!obCall("bondPrice", $D$30, "getZeroCouponBond", [2]!obMake("", "double", AD11),[2]!obMake("", "double", $V$8))</f>
        <v>bondPrice 
[12681]</v>
      </c>
      <c r="AE9" t="str">
        <f>[2]!obCall("bondPrice", $D$30, "getZeroCouponBond", [2]!obMake("", "double", AE11),[2]!obMake("", "double", $V$8))</f>
        <v>bondPrice 
[12734]</v>
      </c>
      <c r="AF9" t="str">
        <f>[2]!obCall("bondPrice", $D$30, "getZeroCouponBond", [2]!obMake("", "double", AF11),[2]!obMake("", "double", $V$8))</f>
        <v>bondPrice 
[12619]</v>
      </c>
      <c r="AG9" t="str">
        <f>[2]!obCall("bondPrice", $D$30, "getZeroCouponBond", [2]!obMake("", "double", AG11),[2]!obMake("", "double", $V$8))</f>
        <v>bondPrice 
[12582]</v>
      </c>
      <c r="AH9" t="str">
        <f>[2]!obCall("bondPrice", $D$30, "getZeroCouponBond", [2]!obMake("", "double", AH11),[2]!obMake("", "double", $V$8))</f>
        <v>bondPrice 
[12588]</v>
      </c>
      <c r="AI9" t="str">
        <f>[2]!obCall("bondPrice", $D$30, "getZeroCouponBond", [2]!obMake("", "double", AI11),[2]!obMake("", "double", $V$8))</f>
        <v>bondPrice 
[12669]</v>
      </c>
      <c r="AJ9" t="str">
        <f>[2]!obCall("bondPrice", $D$30, "getZeroCouponBond", [2]!obMake("", "double", AJ11),[2]!obMake("", "double", $V$8))</f>
        <v>bondPrice 
[12695]</v>
      </c>
      <c r="AK9" t="str">
        <f>[2]!obCall("bondPrice", $D$30, "getZeroCouponBond", [2]!obMake("", "double", AK11),[2]!obMake("", "double", $V$8))</f>
        <v>bondPrice 
[12309]</v>
      </c>
      <c r="AL9" t="str">
        <f>[2]!obCall("bondPrice", $D$30, "getZeroCouponBond", [2]!obMake("", "double", AL11),[2]!obMake("", "double", $V$8))</f>
        <v>bondPrice 
[12663]</v>
      </c>
      <c r="AM9" t="str">
        <f>[2]!obCall("bondPrice", $D$30, "getZeroCouponBond", [2]!obMake("", "double", AM11),[2]!obMake("", "double", $V$8))</f>
        <v>bondPrice 
[12434]</v>
      </c>
      <c r="AN9" t="str">
        <f>[2]!obCall("bondPrice", $D$30, "getZeroCouponBond", [2]!obMake("", "double", AN11),[2]!obMake("", "double", $V$8))</f>
        <v>bondPrice 
[12338]</v>
      </c>
      <c r="AO9" t="str">
        <f>[2]!obCall("bondPrice", $D$30, "getZeroCouponBond", [2]!obMake("", "double", AO11),[2]!obMake("", "double", $V$8))</f>
        <v>bondPrice 
[12710]</v>
      </c>
    </row>
    <row r="10" spans="1:41" x14ac:dyDescent="0.25">
      <c r="D10" t="str">
        <f>[2]!obMake("brownianMotion", obLibs&amp;"net.finmath.montecarlo.BrownianMotion",D4:D7)</f>
        <v>brownianMotion 
[12193]</v>
      </c>
      <c r="I10" s="10" t="s">
        <v>19</v>
      </c>
      <c r="U10" t="s">
        <v>28</v>
      </c>
      <c r="V10">
        <v>0</v>
      </c>
      <c r="W10">
        <v>1</v>
      </c>
      <c r="X10">
        <v>2</v>
      </c>
      <c r="Y10">
        <v>3</v>
      </c>
      <c r="Z10">
        <v>4</v>
      </c>
      <c r="AA10">
        <v>5</v>
      </c>
      <c r="AB10">
        <v>6</v>
      </c>
      <c r="AC10">
        <v>7</v>
      </c>
      <c r="AD10">
        <v>8</v>
      </c>
      <c r="AE10">
        <v>9</v>
      </c>
      <c r="AF10">
        <v>10</v>
      </c>
      <c r="AG10">
        <v>11</v>
      </c>
      <c r="AH10">
        <v>12</v>
      </c>
      <c r="AI10">
        <v>13</v>
      </c>
      <c r="AJ10">
        <v>14</v>
      </c>
      <c r="AK10">
        <v>15</v>
      </c>
      <c r="AL10">
        <v>16</v>
      </c>
      <c r="AM10">
        <v>17</v>
      </c>
      <c r="AN10">
        <v>18</v>
      </c>
      <c r="AO10">
        <v>19</v>
      </c>
    </row>
    <row r="11" spans="1:41" x14ac:dyDescent="0.25">
      <c r="I11" t="str">
        <f>[2]!obMake("cirModel",obLibs&amp;"main.net.finmath.antonsporrer.masterthesis.montecarlo.intensitymodel.CIRModel",I4:I7,G7)</f>
        <v>cirModel 
[12195]</v>
      </c>
      <c r="U11" t="s">
        <v>36</v>
      </c>
      <c r="V11">
        <f>[2]!obGet([2]!obCall("",$D$30, "getTime",[2]!obMake("", "int", V10)))</f>
        <v>0</v>
      </c>
      <c r="W11">
        <f>[2]!obGet([2]!obCall("",$D$30, "getTime",[2]!obMake("", "int", W10)))</f>
        <v>0.5</v>
      </c>
      <c r="X11">
        <f>[2]!obGet([2]!obCall("",$D$30, "getTime",[2]!obMake("", "int", X10)))</f>
        <v>1</v>
      </c>
      <c r="Y11">
        <f>[2]!obGet([2]!obCall("",$D$30, "getTime",[2]!obMake("", "int", Y10)))</f>
        <v>1.5</v>
      </c>
      <c r="Z11">
        <f>[2]!obGet([2]!obCall("",$D$30, "getTime",[2]!obMake("", "int", Z10)))</f>
        <v>2</v>
      </c>
      <c r="AA11">
        <f>[2]!obGet([2]!obCall("",$D$30, "getTime",[2]!obMake("", "int", AA10)))</f>
        <v>2.5</v>
      </c>
      <c r="AB11">
        <f>[2]!obGet([2]!obCall("",$D$30, "getTime",[2]!obMake("", "int", AB10)))</f>
        <v>3</v>
      </c>
      <c r="AC11">
        <f>[2]!obGet([2]!obCall("",$D$30, "getTime",[2]!obMake("", "int", AC10)))</f>
        <v>3.5</v>
      </c>
      <c r="AD11">
        <f>[2]!obGet([2]!obCall("",$D$30, "getTime",[2]!obMake("", "int", AD10)))</f>
        <v>4</v>
      </c>
      <c r="AE11">
        <f>[2]!obGet([2]!obCall("",$D$30, "getTime",[2]!obMake("", "int", AE10)))</f>
        <v>4.5</v>
      </c>
      <c r="AF11">
        <f>[2]!obGet([2]!obCall("",$D$30, "getTime",[2]!obMake("", "int", AF10)))</f>
        <v>5</v>
      </c>
      <c r="AG11">
        <f>[2]!obGet([2]!obCall("",$D$30, "getTime",[2]!obMake("", "int", AG10)))</f>
        <v>5.5</v>
      </c>
      <c r="AH11">
        <f>[2]!obGet([2]!obCall("",$D$30, "getTime",[2]!obMake("", "int", AH10)))</f>
        <v>6</v>
      </c>
      <c r="AI11">
        <f>[2]!obGet([2]!obCall("",$D$30, "getTime",[2]!obMake("", "int", AI10)))</f>
        <v>6.5</v>
      </c>
      <c r="AJ11">
        <f>[2]!obGet([2]!obCall("",$D$30, "getTime",[2]!obMake("", "int", AJ10)))</f>
        <v>7</v>
      </c>
      <c r="AK11">
        <f>[2]!obGet([2]!obCall("",$D$30, "getTime",[2]!obMake("", "int", AK10)))</f>
        <v>7.5</v>
      </c>
      <c r="AL11">
        <f>[2]!obGet([2]!obCall("",$D$30, "getTime",[2]!obMake("", "int", AL10)))</f>
        <v>8</v>
      </c>
      <c r="AM11">
        <f>[2]!obGet([2]!obCall("",$D$30, "getTime",[2]!obMake("", "int", AM10)))</f>
        <v>8.5</v>
      </c>
      <c r="AN11">
        <f>[2]!obGet([2]!obCall("",$D$30, "getTime",[2]!obMake("", "int", AN10)))</f>
        <v>9</v>
      </c>
      <c r="AO11">
        <f>[2]!obGet([2]!obCall("",$D$30, "getTime",[2]!obMake("", "int", AO10)))</f>
        <v>9.5</v>
      </c>
    </row>
    <row r="12" spans="1:41" x14ac:dyDescent="0.25">
      <c r="V12">
        <f>[2]!obGet([2]!obCall("", V9,"getRealizations"))</f>
        <v>3.9859797337713061E-2</v>
      </c>
      <c r="W12">
        <f>[2]!obGet([2]!obCall("", W9,"getRealizations"))</f>
        <v>4.1138766352755179E-2</v>
      </c>
      <c r="X12">
        <f>[2]!obGet([2]!obCall("", X9,"getRealizations"))</f>
        <v>5.5097890636742496E-2</v>
      </c>
      <c r="Y12">
        <f>[2]!obGet([2]!obCall("", Y9,"getRealizations"))</f>
        <v>5.2670057015765215E-2</v>
      </c>
      <c r="Z12">
        <f>[2]!obGet([2]!obCall("", Z9,"getRealizations"))</f>
        <v>5.4166195132324797E-2</v>
      </c>
      <c r="AA12">
        <f>[2]!obGet([2]!obCall("", AA9,"getRealizations"))</f>
        <v>6.041549371820245E-2</v>
      </c>
      <c r="AB12">
        <f>[2]!obGet([2]!obCall("", AB9,"getRealizations"))</f>
        <v>5.9978810347483195E-2</v>
      </c>
      <c r="AC12">
        <f>[2]!obGet([2]!obCall("", AC9,"getRealizations"))</f>
        <v>7.7529174778685067E-2</v>
      </c>
      <c r="AD12">
        <f>[2]!obGet([2]!obCall("", AD9,"getRealizations"))</f>
        <v>9.546921096104935E-2</v>
      </c>
      <c r="AE12">
        <f>[2]!obGet([2]!obCall("", AE9,"getRealizations"))</f>
        <v>0.10971862544744844</v>
      </c>
      <c r="AF12">
        <f>[2]!obGet([2]!obCall("", AF9,"getRealizations"))</f>
        <v>0.14726772887138811</v>
      </c>
      <c r="AG12">
        <f>[2]!obGet([2]!obCall("", AG9,"getRealizations"))</f>
        <v>0.17802443387957026</v>
      </c>
      <c r="AH12">
        <f>[2]!obGet([2]!obCall("", AH9,"getRealizations"))</f>
        <v>0.21042605786794541</v>
      </c>
      <c r="AI12">
        <f>[2]!obGet([2]!obCall("", AI9,"getRealizations"))</f>
        <v>0.24227736496642169</v>
      </c>
      <c r="AJ12">
        <f>[2]!obGet([2]!obCall("", AJ9,"getRealizations"))</f>
        <v>0.32563105175533558</v>
      </c>
      <c r="AK12">
        <f>[2]!obGet([2]!obCall("", AK9,"getRealizations"))</f>
        <v>0.39283637829899282</v>
      </c>
      <c r="AL12">
        <f>[2]!obGet([2]!obCall("", AL9,"getRealizations"))</f>
        <v>0.52375225595104236</v>
      </c>
      <c r="AM12">
        <f>[2]!obGet([2]!obCall("", AM9,"getRealizations"))</f>
        <v>0.66004059000004922</v>
      </c>
      <c r="AN12">
        <f>[2]!obGet([2]!obCall("", AN9,"getRealizations"))</f>
        <v>0.80293631088223993</v>
      </c>
      <c r="AO12">
        <f>[2]!obGet([2]!obCall("", AO9,"getRealizations"))</f>
        <v>1</v>
      </c>
    </row>
    <row r="13" spans="1:41" x14ac:dyDescent="0.25">
      <c r="A13" s="9" t="s">
        <v>22</v>
      </c>
      <c r="D13" s="9" t="s">
        <v>24</v>
      </c>
      <c r="G13" s="9" t="s">
        <v>23</v>
      </c>
      <c r="I13" s="9" t="s">
        <v>25</v>
      </c>
    </row>
    <row r="14" spans="1:41" x14ac:dyDescent="0.25">
      <c r="S14" s="14" t="s">
        <v>41</v>
      </c>
      <c r="U14" t="s">
        <v>43</v>
      </c>
    </row>
    <row r="15" spans="1:41" x14ac:dyDescent="0.25">
      <c r="A15" s="10" t="s">
        <v>2</v>
      </c>
      <c r="D15" s="10" t="s">
        <v>2</v>
      </c>
      <c r="G15" s="10" t="s">
        <v>19</v>
      </c>
      <c r="I15" s="10" t="s">
        <v>19</v>
      </c>
      <c r="U15" t="s">
        <v>37</v>
      </c>
      <c r="V15" s="11">
        <f>(B5-1)*B6</f>
        <v>9.5</v>
      </c>
    </row>
    <row r="16" spans="1:41" x14ac:dyDescent="0.25">
      <c r="A16" t="str">
        <f>[2]!obMake("interCorrelations", "double[][]",B16:B17)</f>
        <v>interCorrelations 
[10689]</v>
      </c>
      <c r="B16" s="11">
        <v>0.9</v>
      </c>
      <c r="C16" s="12"/>
      <c r="D16" t="str">
        <f>A4</f>
        <v>td.initialTime 
[4049]</v>
      </c>
      <c r="G16" t="str">
        <f>I11</f>
        <v>cirModel 
[12195]</v>
      </c>
      <c r="I16" t="str">
        <f>[2]!obMake("cva", obLibs&amp;"main.net.finmath.antonsporrer.masterthesis.montecarlo.CVA",D22,G16,A21,D6,D7)</f>
        <v>cva 
[12196]</v>
      </c>
      <c r="S16" s="10" t="s">
        <v>2</v>
      </c>
      <c r="U16" t="s">
        <v>30</v>
      </c>
      <c r="V16" t="str">
        <f>[2]!obCall( "bondPrice", $S$19, "getValue", [2]!obMake("", "double", V18), $D$47 )</f>
        <v>bondPrice 
[12626]</v>
      </c>
      <c r="W16" t="str">
        <f>[2]!obCall( "bondPrice", $S$19, "getValue", [2]!obMake("", "double", W18), $D$47 )</f>
        <v>bondPrice 
[12739]</v>
      </c>
      <c r="X16" t="str">
        <f>[2]!obCall( "bondPrice", $S$19, "getValue", [2]!obMake("", "double", X18), $D$47 )</f>
        <v>bondPrice 
[12406]</v>
      </c>
      <c r="Y16" t="str">
        <f>[2]!obCall( "bondPrice", $S$19, "getValue", [2]!obMake("", "double", Y18), $D$47 )</f>
        <v>bondPrice 
[12569]</v>
      </c>
      <c r="Z16" t="str">
        <f>[2]!obCall( "bondPrice", $S$19, "getValue", [2]!obMake("", "double", Z18), $D$47 )</f>
        <v>bondPrice 
[12351]</v>
      </c>
      <c r="AA16" t="str">
        <f>[2]!obCall( "bondPrice", $S$19, "getValue", [2]!obMake("", "double", AA18), $D$47 )</f>
        <v>bondPrice 
[12500]</v>
      </c>
      <c r="AB16" t="str">
        <f>[2]!obCall( "bondPrice", $S$19, "getValue", [2]!obMake("", "double", AB18), $D$47 )</f>
        <v>bondPrice 
[12417]</v>
      </c>
      <c r="AC16" t="str">
        <f>[2]!obCall( "bondPrice", $S$19, "getValue", [2]!obMake("", "double", AC18), $D$47 )</f>
        <v>bondPrice 
[12451]</v>
      </c>
      <c r="AD16" t="str">
        <f>[2]!obCall( "bondPrice", $S$19, "getValue", [2]!obMake("", "double", AD18), $D$47 )</f>
        <v>bondPrice 
[12534]</v>
      </c>
      <c r="AE16" t="str">
        <f>[2]!obCall( "bondPrice", $S$19, "getValue", [2]!obMake("", "double", AE18), $D$47 )</f>
        <v>bondPrice 
[12395]</v>
      </c>
      <c r="AF16" t="str">
        <f>[2]!obCall( "bondPrice", $S$19, "getValue", [2]!obMake("", "double", AF18), $D$47 )</f>
        <v>bondPrice 
[12356]</v>
      </c>
      <c r="AG16" t="str">
        <f>[2]!obCall( "bondPrice", $S$19, "getValue", [2]!obMake("", "double", AG18), $D$47 )</f>
        <v>bondPrice 
[12522]</v>
      </c>
      <c r="AH16" t="str">
        <f>[2]!obCall( "bondPrice", $S$19, "getValue", [2]!obMake("", "double", AH18), $D$47 )</f>
        <v>bondPrice 
[12384]</v>
      </c>
      <c r="AI16" t="str">
        <f>[2]!obCall( "bondPrice", $S$19, "getValue", [2]!obMake("", "double", AI18), $D$47 )</f>
        <v>bondPrice 
[12529]</v>
      </c>
      <c r="AJ16" t="str">
        <f>[2]!obCall( "bondPrice", $S$19, "getValue", [2]!obMake("", "double", AJ18), $D$47 )</f>
        <v>bondPrice 
[12704]</v>
      </c>
      <c r="AK16" t="e">
        <f>[2]!obCall( "bondPrice", $S$19, "getValue", [2]!obMake("", "double", AK18), $D$47 )</f>
        <v>#VALUE!</v>
      </c>
      <c r="AL16" t="str">
        <f>[2]!obCall( "bondPrice", $S$19, "getValue", [2]!obMake("", "double", AL18), $D$47 )</f>
        <v>bondPrice 
[12657]</v>
      </c>
      <c r="AM16" t="str">
        <f>[2]!obCall( "bondPrice", $S$19, "getValue", [2]!obMake("", "double", AM18), $D$47 )</f>
        <v>bondPrice 
[12632]</v>
      </c>
      <c r="AN16" t="str">
        <f>[2]!obCall( "bondPrice", $S$19, "getValue", [2]!obMake("", "double", AN18), $D$47 )</f>
        <v>bondPrice 
[12574]</v>
      </c>
      <c r="AO16" t="str">
        <f>[2]!obCall( "bondPrice", $S$19, "getValue", [2]!obMake("", "double", AO18), $D$47 )</f>
        <v>bondPrice 
[12318]</v>
      </c>
    </row>
    <row r="17" spans="1:41" x14ac:dyDescent="0.25">
      <c r="B17" s="11">
        <v>0</v>
      </c>
      <c r="D17" t="str">
        <f>A5</f>
        <v>td.numberOfTimeSteps 
[4620]</v>
      </c>
      <c r="S17" t="str">
        <f>[2]!obMake("maturity", "double",V15)</f>
        <v>maturity 
[1507]</v>
      </c>
      <c r="T17" s="15"/>
      <c r="U17" t="s">
        <v>28</v>
      </c>
      <c r="V17">
        <v>0</v>
      </c>
      <c r="W17">
        <v>1</v>
      </c>
      <c r="X17">
        <v>2</v>
      </c>
      <c r="Y17">
        <v>3</v>
      </c>
      <c r="Z17">
        <v>4</v>
      </c>
      <c r="AA17">
        <v>5</v>
      </c>
      <c r="AB17">
        <v>6</v>
      </c>
      <c r="AC17">
        <v>7</v>
      </c>
      <c r="AD17">
        <v>8</v>
      </c>
      <c r="AE17">
        <v>9</v>
      </c>
      <c r="AF17">
        <v>10</v>
      </c>
      <c r="AG17">
        <v>11</v>
      </c>
      <c r="AH17">
        <v>12</v>
      </c>
      <c r="AI17">
        <v>13</v>
      </c>
      <c r="AJ17">
        <v>14</v>
      </c>
      <c r="AK17">
        <v>15</v>
      </c>
      <c r="AL17">
        <v>16</v>
      </c>
      <c r="AM17">
        <v>17</v>
      </c>
      <c r="AN17">
        <v>18</v>
      </c>
      <c r="AO17">
        <v>19</v>
      </c>
    </row>
    <row r="18" spans="1:41" x14ac:dyDescent="0.25">
      <c r="D18" t="str">
        <f>A6</f>
        <v>td.deltaT 
[5150]</v>
      </c>
      <c r="S18" s="10" t="s">
        <v>19</v>
      </c>
      <c r="U18" t="s">
        <v>36</v>
      </c>
      <c r="V18">
        <f>[2]!obGet([2]!obCall("",$D$30, "getTime",[2]!obMake("", "int", V17)))</f>
        <v>0</v>
      </c>
      <c r="W18">
        <f>[2]!obGet([2]!obCall("",$D$30, "getTime",[2]!obMake("", "int", W17)))</f>
        <v>0.5</v>
      </c>
      <c r="X18">
        <f>[2]!obGet([2]!obCall("",$D$30, "getTime",[2]!obMake("", "int", X17)))</f>
        <v>1</v>
      </c>
      <c r="Y18">
        <f>[2]!obGet([2]!obCall("",$D$30, "getTime",[2]!obMake("", "int", Y17)))</f>
        <v>1.5</v>
      </c>
      <c r="Z18">
        <f>[2]!obGet([2]!obCall("",$D$30, "getTime",[2]!obMake("", "int", Z17)))</f>
        <v>2</v>
      </c>
      <c r="AA18">
        <f>[2]!obGet([2]!obCall("",$D$30, "getTime",[2]!obMake("", "int", AA17)))</f>
        <v>2.5</v>
      </c>
      <c r="AB18">
        <f>[2]!obGet([2]!obCall("",$D$30, "getTime",[2]!obMake("", "int", AB17)))</f>
        <v>3</v>
      </c>
      <c r="AC18">
        <f>[2]!obGet([2]!obCall("",$D$30, "getTime",[2]!obMake("", "int", AC17)))</f>
        <v>3.5</v>
      </c>
      <c r="AD18">
        <f>[2]!obGet([2]!obCall("",$D$30, "getTime",[2]!obMake("", "int", AD17)))</f>
        <v>4</v>
      </c>
      <c r="AE18">
        <f>[2]!obGet([2]!obCall("",$D$30, "getTime",[2]!obMake("", "int", AE17)))</f>
        <v>4.5</v>
      </c>
      <c r="AF18">
        <f>[2]!obGet([2]!obCall("",$D$30, "getTime",[2]!obMake("", "int", AF17)))</f>
        <v>5</v>
      </c>
      <c r="AG18">
        <f>[2]!obGet([2]!obCall("",$D$30, "getTime",[2]!obMake("", "int", AG17)))</f>
        <v>5.5</v>
      </c>
      <c r="AH18">
        <f>[2]!obGet([2]!obCall("",$D$30, "getTime",[2]!obMake("", "int", AH17)))</f>
        <v>6</v>
      </c>
      <c r="AI18">
        <f>[2]!obGet([2]!obCall("",$D$30, "getTime",[2]!obMake("", "int", AI17)))</f>
        <v>6.5</v>
      </c>
      <c r="AJ18">
        <f>[2]!obGet([2]!obCall("",$D$30, "getTime",[2]!obMake("", "int", AJ17)))</f>
        <v>7</v>
      </c>
      <c r="AK18">
        <f>[2]!obGet([2]!obCall("",$D$30, "getTime",[2]!obMake("", "int", AK17)))</f>
        <v>7.5</v>
      </c>
      <c r="AL18">
        <f>[2]!obGet([2]!obCall("",$D$30, "getTime",[2]!obMake("", "int", AL17)))</f>
        <v>8</v>
      </c>
      <c r="AM18">
        <f>[2]!obGet([2]!obCall("",$D$30, "getTime",[2]!obMake("", "int", AM17)))</f>
        <v>8.5</v>
      </c>
      <c r="AN18">
        <f>[2]!obGet([2]!obCall("",$D$30, "getTime",[2]!obMake("", "int", AN17)))</f>
        <v>9</v>
      </c>
      <c r="AO18">
        <f>[2]!obGet([2]!obCall("",$D$30, "getTime",[2]!obMake("", "int", AO17)))</f>
        <v>9.5</v>
      </c>
    </row>
    <row r="19" spans="1:41" x14ac:dyDescent="0.25">
      <c r="A19" s="10" t="s">
        <v>19</v>
      </c>
      <c r="D19" t="str">
        <f>[2]!obMake("hullWhiteCreationHelper",  obLibs&amp;"main.net.finmath.antonsporrer.masterthesis.montecarlo.HullWhiteCreationHelper",)</f>
        <v>hullWhiteCreationHelper 
[1787]</v>
      </c>
      <c r="S19" t="str">
        <f>[2]!obMake("bond", obLibs&amp;"net.finmath.montecarlo.interestrate.products.Bond", S17)</f>
        <v>bond 
[2856]</v>
      </c>
      <c r="U19" t="s">
        <v>45</v>
      </c>
      <c r="V19" t="e">
        <f>[2]!obGet([2]!obCall("", V16, "getRealizations",))</f>
        <v>#VALUE!</v>
      </c>
      <c r="W19">
        <f>[2]!obGet([2]!obCall("", W16, "getRealizations",))</f>
        <v>3.5880575902361413E-2</v>
      </c>
      <c r="X19">
        <f>[2]!obGet([2]!obCall("", X16, "getRealizations",))</f>
        <v>3.9155698552943492E-2</v>
      </c>
      <c r="Y19">
        <f>[2]!obGet([2]!obCall("", Y16, "getRealizations",))</f>
        <v>4.8934303792665536E-2</v>
      </c>
      <c r="Z19">
        <f>[2]!obGet([2]!obCall("", Z16, "getRealizations",))</f>
        <v>5.6540802862258085E-2</v>
      </c>
      <c r="AA19">
        <f>[2]!obGet([2]!obCall("", AA16, "getRealizations",))</f>
        <v>5.9893697391905913E-2</v>
      </c>
      <c r="AB19">
        <f>[2]!obGet([2]!obCall("", AB16, "getRealizations",))</f>
        <v>6.5879322960790854E-2</v>
      </c>
      <c r="AC19">
        <f>[2]!obGet([2]!obCall("", AC16, "getRealizations",))</f>
        <v>7.4200894459194741E-2</v>
      </c>
      <c r="AD19">
        <f>[2]!obGet([2]!obCall("", AD16, "getRealizations",))</f>
        <v>8.5590869691292287E-2</v>
      </c>
      <c r="AE19">
        <f>[2]!obGet([2]!obCall("", AE16, "getRealizations",))</f>
        <v>0.1018554571424711</v>
      </c>
      <c r="AF19">
        <f>[2]!obGet([2]!obCall("", AF16, "getRealizations",))</f>
        <v>0.12353350390179368</v>
      </c>
      <c r="AG19">
        <f>[2]!obGet([2]!obCall("", AG16, "getRealizations",))</f>
        <v>0.15465654438316273</v>
      </c>
      <c r="AH19">
        <f>[2]!obGet([2]!obCall("", AH16, "getRealizations",))</f>
        <v>0.19391376876711613</v>
      </c>
      <c r="AI19">
        <f>[2]!obGet([2]!obCall("", AI16, "getRealizations",))</f>
        <v>0.24612696907811152</v>
      </c>
      <c r="AJ19">
        <f>[2]!obGet([2]!obCall("", AJ16, "getRealizations",))</f>
        <v>0.31446955658421027</v>
      </c>
      <c r="AK19" t="e">
        <f>[2]!obGet([2]!obCall("", AK16, "getRealizations",))</f>
        <v>#VALUE!</v>
      </c>
      <c r="AL19">
        <f>[2]!obGet([2]!obCall("", AL16, "getRealizations",))</f>
        <v>0.50395363852863784</v>
      </c>
      <c r="AM19">
        <f>[2]!obGet([2]!obCall("", AM16, "getRealizations",))</f>
        <v>0.63398461761419511</v>
      </c>
      <c r="AN19">
        <f>[2]!obGet([2]!obCall("", AN16, "getRealizations",))</f>
        <v>0.79405055421236037</v>
      </c>
      <c r="AO19">
        <f>[2]!obGet([2]!obCall("", AO16, "getRealizations",))</f>
        <v>1</v>
      </c>
    </row>
    <row r="20" spans="1:41" x14ac:dyDescent="0.25">
      <c r="A20" s="10"/>
      <c r="U20" t="s">
        <v>46</v>
      </c>
      <c r="V20" t="e">
        <f>[2]!obGet([2]!obCall("", V16, "getAverage"))</f>
        <v>#VALUE!</v>
      </c>
      <c r="W20">
        <f>[2]!obGet([2]!obCall("", W16, "getAverage"))</f>
        <v>4.3812030972052378E-2</v>
      </c>
    </row>
    <row r="21" spans="1:41" x14ac:dyDescent="0.25">
      <c r="A21" t="str">
        <f>[2]!obMake("correlation",  obLibs&amp;"main.net.finmath.antonsporrer.masterthesis.montecarlo.Correlation", A16)</f>
        <v>correlation 
[10701]</v>
      </c>
      <c r="D21" s="10" t="s">
        <v>19</v>
      </c>
    </row>
    <row r="22" spans="1:41" x14ac:dyDescent="0.25">
      <c r="D22" t="str">
        <f>[2]!obCall("hullWhiteModel",D19,"createHullWhiteModel",D16,D17,D18,U38,U39,U40)</f>
        <v>hullWhiteModel 
[5151]</v>
      </c>
      <c r="S22" s="9" t="s">
        <v>44</v>
      </c>
      <c r="U22" t="s">
        <v>39</v>
      </c>
    </row>
    <row r="23" spans="1:41" x14ac:dyDescent="0.25">
      <c r="V23" s="12"/>
      <c r="W23" s="12"/>
    </row>
    <row r="24" spans="1:41" x14ac:dyDescent="0.25">
      <c r="S24" s="10" t="s">
        <v>2</v>
      </c>
      <c r="U24" t="s">
        <v>35</v>
      </c>
      <c r="V24" t="str">
        <f>[2]!obCall( "bondPrice"&amp;0, $S$29, "getValue", [2]!obMake("", "double", V26), $D$47 )</f>
        <v>bondPrice0 
[12492]</v>
      </c>
      <c r="W24" t="str">
        <f>[2]!obCall( "bondPrice", $S$29, "getValue", [2]!obMake("", "double", W26), $D$47 )</f>
        <v>bondPrice 
[12747]</v>
      </c>
      <c r="X24" t="str">
        <f>[2]!obCall( "bondPrice", $S$29, "getValue", [2]!obMake("", "double", X26), $D$47 )</f>
        <v>bondPrice 
[12751]</v>
      </c>
      <c r="Y24" t="str">
        <f>[2]!obCall( "bondPrice", $S$29, "getValue", [2]!obMake("", "double", Y26), $D$47 )</f>
        <v>bondPrice 
[12755]</v>
      </c>
      <c r="Z24" t="str">
        <f>[2]!obCall( "bondPrice", $S$29, "getValue", [2]!obMake("", "double", Z26), $D$47 )</f>
        <v>bondPrice 
[12743]</v>
      </c>
      <c r="AA24" t="str">
        <f>[2]!obCall( "bondPrice", $S$29, "getValue", [2]!obMake("", "double", AA26), $D$47 )</f>
        <v>bondPrice 
[12505]</v>
      </c>
      <c r="AB24" t="str">
        <f>[2]!obCall( "bondPrice", $S$29, "getValue", [2]!obMake("", "double", AB26), $D$47 )</f>
        <v>bondPrice 
[12651]</v>
      </c>
      <c r="AC24" t="str">
        <f>[2]!obCall( "bondPrice", $S$29, "getValue", [2]!obMake("", "double", AC26), $D$47 )</f>
        <v>bondPrice 
[12288]</v>
      </c>
      <c r="AD24" t="str">
        <f>[2]!obCall( "bondPrice", $S$29, "getValue", [2]!obMake("", "double", AD26), $D$47 )</f>
        <v>bondPrice 
[12700]</v>
      </c>
      <c r="AE24" t="str">
        <f>[2]!obCall( "bondPrice", $S$29, "getValue", [2]!obMake("", "double", AE26), $D$47 )</f>
        <v>bondPrice 
[12343]</v>
      </c>
      <c r="AF24" t="str">
        <f>[2]!obCall( "bondPrice", $S$29, "getValue", [2]!obMake("", "double", AF26), $D$47 )</f>
        <v>bondPrice 
[12411]</v>
      </c>
      <c r="AG24" t="str">
        <f>[2]!obCall( "bondPrice", $S$29, "getValue", [2]!obMake("", "double", AG26), $D$47 )</f>
        <v>bondPrice 
[12462]</v>
      </c>
      <c r="AH24" t="str">
        <f>[2]!obCall( "bondPrice", $S$29, "getValue", [2]!obMake("", "double", AH26), $D$47 )</f>
        <v>bondPrice 
[12514]</v>
      </c>
      <c r="AI24" t="str">
        <f>[2]!obCall( "bondPrice", $S$29, "getValue", [2]!obMake("", "double", AI26), $D$47 )</f>
        <v>bondPrice 
[12370]</v>
      </c>
      <c r="AJ24" t="str">
        <f>[2]!obCall( "bondPrice", $S$29, "getValue", [2]!obMake("", "double", AJ26), $D$47 )</f>
        <v>bondPrice 
[12509]</v>
      </c>
      <c r="AK24" t="str">
        <f>[2]!obCall( "bondPrice", $S$29, "getValue", [2]!obMake("", "double", AK26), $D$47 )</f>
        <v>bondPrice 
[12363]</v>
      </c>
      <c r="AL24" t="str">
        <f>[2]!obCall( "bondPrice", $S$29, "getValue", [2]!obMake("", "double", AL26), $D$47 )</f>
        <v>bondPrice 
[12607]</v>
      </c>
      <c r="AM24" t="str">
        <f>[2]!obCall( "bondPrice", $S$29, "getValue", [2]!obMake("", "double", AM26), $D$47 )</f>
        <v>bondPrice 
[12547]</v>
      </c>
      <c r="AN24" t="str">
        <f>[2]!obCall( "bondPrice", $S$29, "getValue", [2]!obMake("", "double", AN26), $D$47 )</f>
        <v>bondPrice 
[12422]</v>
      </c>
      <c r="AO24" t="str">
        <f>[2]!obCall( "bondPrice", $S$29, "getValue", [2]!obMake("", "double", AO26), $D$47 )</f>
        <v>bondPrice 
[12560]</v>
      </c>
    </row>
    <row r="25" spans="1:41" x14ac:dyDescent="0.25">
      <c r="Q25" s="11">
        <v>5</v>
      </c>
      <c r="R25" s="11">
        <v>9.5</v>
      </c>
      <c r="S25" t="str">
        <f>[2]!obMake("paymentDates", "double[]",Q25:R25 )</f>
        <v>paymentDates 
[9324]</v>
      </c>
      <c r="U25" t="s">
        <v>28</v>
      </c>
      <c r="V25">
        <v>0</v>
      </c>
      <c r="W25">
        <v>1</v>
      </c>
      <c r="X25">
        <v>2</v>
      </c>
      <c r="Y25">
        <v>3</v>
      </c>
      <c r="Z25">
        <v>4</v>
      </c>
      <c r="AA25">
        <v>5</v>
      </c>
      <c r="AB25">
        <v>6</v>
      </c>
      <c r="AC25">
        <v>7</v>
      </c>
      <c r="AD25">
        <v>8</v>
      </c>
      <c r="AE25">
        <v>9</v>
      </c>
      <c r="AF25">
        <v>10</v>
      </c>
      <c r="AG25">
        <v>11</v>
      </c>
      <c r="AH25">
        <v>12</v>
      </c>
      <c r="AI25">
        <v>13</v>
      </c>
      <c r="AJ25">
        <v>14</v>
      </c>
      <c r="AK25">
        <v>15</v>
      </c>
      <c r="AL25">
        <v>16</v>
      </c>
      <c r="AM25">
        <v>17</v>
      </c>
      <c r="AN25">
        <v>18</v>
      </c>
      <c r="AO25">
        <v>19</v>
      </c>
    </row>
    <row r="26" spans="1:41" x14ac:dyDescent="0.25">
      <c r="Q26" s="11">
        <v>1</v>
      </c>
      <c r="R26" s="11">
        <v>1</v>
      </c>
      <c r="S26" t="str">
        <f>[2]!obMake("periodFactors", "double[]",Q26:R26 )</f>
        <v>periodFactors 
[11441]</v>
      </c>
      <c r="U26" t="s">
        <v>36</v>
      </c>
      <c r="V26">
        <f>[2]!obGet([2]!obCall("",$D$30,"getTime",[2]!obMake("","int",V25)))</f>
        <v>0</v>
      </c>
      <c r="W26">
        <f>[2]!obGet([2]!obCall("",$D$30,"getTime",[2]!obMake("","int",W25)))</f>
        <v>0.5</v>
      </c>
      <c r="X26">
        <f>[2]!obGet([2]!obCall("",$D$30,"getTime",[2]!obMake("","int",X25)))</f>
        <v>1</v>
      </c>
      <c r="Y26">
        <f>[2]!obGet([2]!obCall("",$D$30,"getTime",[2]!obMake("","int",Y25)))</f>
        <v>1.5</v>
      </c>
      <c r="Z26">
        <f>[2]!obGet([2]!obCall("",$D$30,"getTime",[2]!obMake("","int",Z25)))</f>
        <v>2</v>
      </c>
      <c r="AA26">
        <f>[2]!obGet([2]!obCall("",$D$30,"getTime",[2]!obMake("","int",AA25)))</f>
        <v>2.5</v>
      </c>
      <c r="AB26">
        <f>[2]!obGet([2]!obCall("",$D$30,"getTime",[2]!obMake("","int",AB25)))</f>
        <v>3</v>
      </c>
      <c r="AC26">
        <f>[2]!obGet([2]!obCall("",$D$30,"getTime",[2]!obMake("","int",AC25)))</f>
        <v>3.5</v>
      </c>
      <c r="AD26">
        <f>[2]!obGet([2]!obCall("",$D$30,"getTime",[2]!obMake("","int",AD25)))</f>
        <v>4</v>
      </c>
      <c r="AE26">
        <f>[2]!obGet([2]!obCall("",$D$30,"getTime",[2]!obMake("","int",AE25)))</f>
        <v>4.5</v>
      </c>
      <c r="AF26">
        <f>[2]!obGet([2]!obCall("",$D$30,"getTime",[2]!obMake("","int",AF25)))</f>
        <v>5</v>
      </c>
      <c r="AG26">
        <f>[2]!obGet([2]!obCall("",$D$30,"getTime",[2]!obMake("","int",AG25)))</f>
        <v>5.5</v>
      </c>
      <c r="AH26">
        <f>[2]!obGet([2]!obCall("",$D$30,"getTime",[2]!obMake("","int",AH25)))</f>
        <v>6</v>
      </c>
      <c r="AI26">
        <f>[2]!obGet([2]!obCall("",$D$30,"getTime",[2]!obMake("","int",AI25)))</f>
        <v>6.5</v>
      </c>
      <c r="AJ26">
        <f>[2]!obGet([2]!obCall("",$D$30,"getTime",[2]!obMake("","int",AJ25)))</f>
        <v>7</v>
      </c>
      <c r="AK26">
        <f>[2]!obGet([2]!obCall("",$D$30,"getTime",[2]!obMake("","int",AK25)))</f>
        <v>7.5</v>
      </c>
      <c r="AL26">
        <f>[2]!obGet([2]!obCall("",$D$30,"getTime",[2]!obMake("","int",AL25)))</f>
        <v>8</v>
      </c>
      <c r="AM26">
        <f>[2]!obGet([2]!obCall("",$D$30,"getTime",[2]!obMake("","int",AM25)))</f>
        <v>8.5</v>
      </c>
      <c r="AN26">
        <f>[2]!obGet([2]!obCall("",$D$30,"getTime",[2]!obMake("","int",AN25)))</f>
        <v>9</v>
      </c>
      <c r="AO26">
        <f>[2]!obGet([2]!obCall("",$D$30,"getTime",[2]!obMake("","int",AO25)))</f>
        <v>9.5</v>
      </c>
    </row>
    <row r="27" spans="1:41" x14ac:dyDescent="0.25">
      <c r="D27" s="9" t="s">
        <v>27</v>
      </c>
      <c r="G27" s="9" t="s">
        <v>26</v>
      </c>
      <c r="Q27" s="11">
        <v>0</v>
      </c>
      <c r="R27" s="11">
        <v>0</v>
      </c>
      <c r="S27" t="str">
        <f>[2]!obMake("coupons", "double[]",Q27:R27 )</f>
        <v>coupons 
[11565]</v>
      </c>
      <c r="U27" t="s">
        <v>45</v>
      </c>
      <c r="V27">
        <f>[2]!obGet([2]!obCall("", V24,"getRealizations",  ))</f>
        <v>3.2664915031436967E-2</v>
      </c>
      <c r="W27">
        <f>[2]!obGet([2]!obCall("", W24,"getRealizations",  ))</f>
        <v>3.5880575902361413E-2</v>
      </c>
      <c r="X27">
        <f>[2]!obGet([2]!obCall("", X24,"getRealizations",  ))</f>
        <v>3.9155698552943492E-2</v>
      </c>
      <c r="Y27">
        <f>[2]!obGet([2]!obCall("", Y24,"getRealizations",  ))</f>
        <v>4.8934303792665536E-2</v>
      </c>
      <c r="Z27">
        <f>[2]!obGet([2]!obCall("", Z24,"getRealizations",  ))</f>
        <v>5.6540802862258085E-2</v>
      </c>
      <c r="AA27" t="e">
        <f>[2]!obGet([2]!obCall("", AA24,"getRealizations",  ))</f>
        <v>#VALUE!</v>
      </c>
      <c r="AB27" t="e">
        <f>[2]!obGet([2]!obCall("", AB24,"getRealizations",  ))</f>
        <v>#VALUE!</v>
      </c>
      <c r="AC27" t="e">
        <f>[2]!obGet([2]!obCall("", AC24,"getRealizations",  ))</f>
        <v>#VALUE!</v>
      </c>
      <c r="AD27" t="e">
        <f>[2]!obGet([2]!obCall("", AD24,"getRealizations",  ))</f>
        <v>#VALUE!</v>
      </c>
      <c r="AE27" t="e">
        <f>[2]!obGet([2]!obCall("", AE24,"getRealizations",  ))</f>
        <v>#VALUE!</v>
      </c>
      <c r="AF27" t="e">
        <f>[2]!obGet([2]!obCall("", AF24,"getRealizations",  ))</f>
        <v>#VALUE!</v>
      </c>
      <c r="AG27" t="e">
        <f>[2]!obGet([2]!obCall("", AG24,"getRealizations",  ))</f>
        <v>#VALUE!</v>
      </c>
      <c r="AH27" t="e">
        <f>[2]!obGet([2]!obCall("", AH24,"getRealizations",  ))</f>
        <v>#VALUE!</v>
      </c>
      <c r="AI27" t="e">
        <f>[2]!obGet([2]!obCall("", AI24,"getRealizations",  ))</f>
        <v>#VALUE!</v>
      </c>
      <c r="AJ27" t="e">
        <f>[2]!obGet([2]!obCall("", AJ24,"getRealizations",  ))</f>
        <v>#VALUE!</v>
      </c>
      <c r="AK27">
        <f>[2]!obGet([2]!obCall("", AK24,"getRealizations",  ))</f>
        <v>0.39897281576910143</v>
      </c>
      <c r="AL27">
        <f>[2]!obGet([2]!obCall("", AL24,"getRealizations",  ))</f>
        <v>0.50395363852863784</v>
      </c>
      <c r="AM27">
        <f>[2]!obGet([2]!obCall("", AM24,"getRealizations",  ))</f>
        <v>0.63398461761419511</v>
      </c>
      <c r="AN27">
        <f>[2]!obGet([2]!obCall("", AN24,"getRealizations",  ))</f>
        <v>0.79405055421236037</v>
      </c>
      <c r="AO27">
        <f>[2]!obGet([2]!obCall("", AO24,"getRealizations",  ))</f>
        <v>1</v>
      </c>
    </row>
    <row r="28" spans="1:41" x14ac:dyDescent="0.25">
      <c r="S28" s="10" t="s">
        <v>19</v>
      </c>
      <c r="U28" t="s">
        <v>47</v>
      </c>
      <c r="V28">
        <f>[2]!obGet([2]!obCall("", V24, "getAverage"))</f>
        <v>3.9859797337713047E-2</v>
      </c>
      <c r="W28">
        <f>[2]!obGet([2]!obCall("", W24, "getAverage"))</f>
        <v>4.3812030972052378E-2</v>
      </c>
      <c r="X28">
        <f>[2]!obGet([2]!obCall("", X24, "getAverage"))</f>
        <v>4.8102799155108594E-2</v>
      </c>
      <c r="Y28">
        <f>[2]!obGet([2]!obCall("", Y24, "getAverage"))</f>
        <v>5.9938670304721074E-2</v>
      </c>
      <c r="Z28">
        <f>[2]!obGet([2]!obCall("", Z24, "getAverage"))</f>
        <v>6.8666879397555378E-2</v>
      </c>
      <c r="AA28" t="e">
        <f>[2]!obGet([2]!obCall("", AA24, "getAverage"))</f>
        <v>#VALUE!</v>
      </c>
      <c r="AB28" t="e">
        <f>[2]!obGet([2]!obCall("", AB24, "getAverage"))</f>
        <v>#VALUE!</v>
      </c>
      <c r="AC28" t="e">
        <f>[2]!obGet([2]!obCall("", AC24, "getAverage"))</f>
        <v>#VALUE!</v>
      </c>
      <c r="AD28" t="e">
        <f>[2]!obGet([2]!obCall("", AD24, "getAverage"))</f>
        <v>#VALUE!</v>
      </c>
      <c r="AE28" t="e">
        <f>[2]!obGet([2]!obCall("", AE24, "getAverage"))</f>
        <v>#VALUE!</v>
      </c>
      <c r="AF28" t="e">
        <f>[2]!obGet([2]!obCall("", AF24, "getAverage"))</f>
        <v>#VALUE!</v>
      </c>
      <c r="AG28" t="e">
        <f>[2]!obGet([2]!obCall("", AG24, "getAverage"))</f>
        <v>#VALUE!</v>
      </c>
      <c r="AH28" t="e">
        <f>[2]!obGet([2]!obCall("", AH24, "getAverage"))</f>
        <v>#VALUE!</v>
      </c>
      <c r="AI28" t="e">
        <f>[2]!obGet([2]!obCall("", AI24, "getAverage"))</f>
        <v>#VALUE!</v>
      </c>
      <c r="AJ28">
        <f>[2]!obGet([2]!obCall("", AJ24, "getAverage"))</f>
        <v>0.33725637877195175</v>
      </c>
    </row>
    <row r="29" spans="1:41" x14ac:dyDescent="0.25">
      <c r="D29" s="10" t="s">
        <v>19</v>
      </c>
      <c r="G29" s="10" t="s">
        <v>19</v>
      </c>
      <c r="S29" t="str">
        <f>[2]!obMake("couponBond", obLibs&amp;"main.net.finmath.antonsporrer.masterthesis.montecarlo.interestrate.products.CouponBond",S25:S27)</f>
        <v>couponBond 
[11566]</v>
      </c>
    </row>
    <row r="30" spans="1:41" x14ac:dyDescent="0.25">
      <c r="D30" t="str">
        <f>[2]!obCall("correlatedHWModel",  I16, "getUnderlyingModel")</f>
        <v>correlatedHWModel 
[12198]</v>
      </c>
      <c r="G30" t="str">
        <f>[2]!obCall("correlatedCIRModel", I16, "getIntensityModel")</f>
        <v>correlatedCIRModel 
[12197]</v>
      </c>
    </row>
    <row r="31" spans="1:41" x14ac:dyDescent="0.25">
      <c r="U31" t="s">
        <v>32</v>
      </c>
    </row>
    <row r="32" spans="1:41" x14ac:dyDescent="0.25">
      <c r="U32" t="s">
        <v>30</v>
      </c>
      <c r="V32" t="str">
        <f>[2]!obCall("processValue",  $G$30, "getProcessValue", [2]!obMake("", "int",V33),[2]!obMake("", "int",0))</f>
        <v>processValue 
[12260]</v>
      </c>
      <c r="W32" t="str">
        <f>[2]!obCall("processValue",  $G$30, "getProcessValue", [2]!obMake("", "int",W33),[2]!obMake("", "int",0))</f>
        <v>processValue 
[12242]</v>
      </c>
      <c r="X32" t="str">
        <f>[2]!obCall("processValue",  $G$30, "getProcessValue", [2]!obMake("", "int",X33),[2]!obMake("", "int",0))</f>
        <v>processValue 
[12280]</v>
      </c>
      <c r="Y32" t="str">
        <f>[2]!obCall("processValue",  $G$30, "getProcessValue", [2]!obMake("", "int",Y33),[2]!obMake("", "int",0))</f>
        <v>processValue 
[12238]</v>
      </c>
      <c r="Z32" t="str">
        <f>[2]!obCall("processValue",  $G$30, "getProcessValue", [2]!obMake("", "int",Z33),[2]!obMake("", "int",0))</f>
        <v>processValue 
[12210]</v>
      </c>
      <c r="AA32" t="str">
        <f>[2]!obCall("processValue",  $G$30, "getProcessValue", [2]!obMake("", "int",AA33),[2]!obMake("", "int",0))</f>
        <v>processValue 
[12218]</v>
      </c>
      <c r="AB32" t="str">
        <f>[2]!obCall("processValue",  $G$30, "getProcessValue", [2]!obMake("", "int",AB33),[2]!obMake("", "int",0))</f>
        <v>processValue 
[12202]</v>
      </c>
      <c r="AC32" t="str">
        <f>[2]!obCall("processValue",  $G$30, "getProcessValue", [2]!obMake("", "int",AC33),[2]!obMake("", "int",0))</f>
        <v>processValue 
[12268]</v>
      </c>
      <c r="AD32" t="str">
        <f>[2]!obCall("processValue",  $G$30, "getProcessValue", [2]!obMake("", "int",AD33),[2]!obMake("", "int",0))</f>
        <v>processValue 
[12222]</v>
      </c>
      <c r="AE32" t="str">
        <f>[2]!obCall("processValue",  $G$30, "getProcessValue", [2]!obMake("", "int",AE33),[2]!obMake("", "int",0))</f>
        <v>processValue 
[12254]</v>
      </c>
      <c r="AF32" t="str">
        <f>[2]!obCall("processValue",  $G$30, "getProcessValue", [2]!obMake("", "int",AF33),[2]!obMake("", "int",0))</f>
        <v>processValue 
[12250]</v>
      </c>
      <c r="AG32" t="str">
        <f>[2]!obCall("processValue",  $G$30, "getProcessValue", [2]!obMake("", "int",AG33),[2]!obMake("", "int",0))</f>
        <v>processValue 
[12272]</v>
      </c>
      <c r="AH32" t="str">
        <f>[2]!obCall("processValue",  $G$30, "getProcessValue", [2]!obMake("", "int",AH33),[2]!obMake("", "int",0))</f>
        <v>processValue 
[12246]</v>
      </c>
      <c r="AI32" t="str">
        <f>[2]!obCall("processValue",  $G$30, "getProcessValue", [2]!obMake("", "int",AI33),[2]!obMake("", "int",0))</f>
        <v>processValue 
[12206]</v>
      </c>
      <c r="AJ32" t="str">
        <f>[2]!obCall("processValue",  $G$30, "getProcessValue", [2]!obMake("", "int",AJ33),[2]!obMake("", "int",0))</f>
        <v>processValue 
[12226]</v>
      </c>
      <c r="AK32" t="str">
        <f>[2]!obCall("processValue",  $G$30, "getProcessValue", [2]!obMake("", "int",AK33),[2]!obMake("", "int",0))</f>
        <v>processValue 
[12214]</v>
      </c>
      <c r="AL32" t="str">
        <f>[2]!obCall("processValue",  $G$30, "getProcessValue", [2]!obMake("", "int",AL33),[2]!obMake("", "int",0))</f>
        <v>processValue 
[12230]</v>
      </c>
      <c r="AM32" t="str">
        <f>[2]!obCall("processValue",  $G$30, "getProcessValue", [2]!obMake("", "int",AM33),[2]!obMake("", "int",0))</f>
        <v>processValue 
[12276]</v>
      </c>
      <c r="AN32" t="str">
        <f>[2]!obCall("processValue",  $G$30, "getProcessValue", [2]!obMake("", "int",AN33),[2]!obMake("", "int",0))</f>
        <v>processValue 
[12264]</v>
      </c>
      <c r="AO32" t="str">
        <f>[2]!obCall("processValue",  $G$30, "getProcessValue", [2]!obMake("", "int",AO33),[2]!obMake("", "int",0))</f>
        <v>processValue 
[12234]</v>
      </c>
    </row>
    <row r="33" spans="4:101" x14ac:dyDescent="0.25">
      <c r="U33" t="s">
        <v>28</v>
      </c>
      <c r="V33">
        <v>0</v>
      </c>
      <c r="W33">
        <v>1</v>
      </c>
      <c r="X33">
        <v>2</v>
      </c>
      <c r="Y33">
        <v>3</v>
      </c>
      <c r="Z33">
        <v>4</v>
      </c>
      <c r="AA33">
        <v>5</v>
      </c>
      <c r="AB33">
        <v>6</v>
      </c>
      <c r="AC33">
        <v>7</v>
      </c>
      <c r="AD33">
        <v>8</v>
      </c>
      <c r="AE33">
        <v>9</v>
      </c>
      <c r="AF33">
        <v>10</v>
      </c>
      <c r="AG33">
        <v>11</v>
      </c>
      <c r="AH33">
        <v>12</v>
      </c>
      <c r="AI33">
        <v>13</v>
      </c>
      <c r="AJ33">
        <v>14</v>
      </c>
      <c r="AK33">
        <v>15</v>
      </c>
      <c r="AL33">
        <v>16</v>
      </c>
      <c r="AM33">
        <v>17</v>
      </c>
      <c r="AN33">
        <v>18</v>
      </c>
      <c r="AO33">
        <v>19</v>
      </c>
    </row>
    <row r="34" spans="4:101" x14ac:dyDescent="0.25">
      <c r="U34" t="s">
        <v>29</v>
      </c>
      <c r="V34">
        <f>[2]!obGet([2]!obCall("",$D$30, "getTime",[2]!obMake("", "int", V33)))</f>
        <v>0</v>
      </c>
      <c r="W34">
        <f>[2]!obGet([2]!obCall("",$D$30, "getTime",[2]!obMake("", "int", W33)))</f>
        <v>0.5</v>
      </c>
      <c r="X34">
        <f>[2]!obGet([2]!obCall("",$D$30, "getTime",[2]!obMake("", "int", X33)))</f>
        <v>1</v>
      </c>
      <c r="Y34">
        <f>[2]!obGet([2]!obCall("",$D$30, "getTime",[2]!obMake("", "int", Y33)))</f>
        <v>1.5</v>
      </c>
      <c r="Z34">
        <f>[2]!obGet([2]!obCall("",$D$30, "getTime",[2]!obMake("", "int", Z33)))</f>
        <v>2</v>
      </c>
      <c r="AA34">
        <f>[2]!obGet([2]!obCall("",$D$30, "getTime",[2]!obMake("", "int", AA33)))</f>
        <v>2.5</v>
      </c>
      <c r="AB34">
        <f>[2]!obGet([2]!obCall("",$D$30, "getTime",[2]!obMake("", "int", AB33)))</f>
        <v>3</v>
      </c>
      <c r="AC34">
        <f>[2]!obGet([2]!obCall("",$D$30, "getTime",[2]!obMake("", "int", AC33)))</f>
        <v>3.5</v>
      </c>
      <c r="AD34">
        <f>[2]!obGet([2]!obCall("",$D$30, "getTime",[2]!obMake("", "int", AD33)))</f>
        <v>4</v>
      </c>
      <c r="AE34">
        <f>[2]!obGet([2]!obCall("",$D$30, "getTime",[2]!obMake("", "int", AE33)))</f>
        <v>4.5</v>
      </c>
      <c r="AF34">
        <f>[2]!obGet([2]!obCall("",$D$30, "getTime",[2]!obMake("", "int", AF33)))</f>
        <v>5</v>
      </c>
      <c r="AG34">
        <f>[2]!obGet([2]!obCall("",$D$30, "getTime",[2]!obMake("", "int", AG33)))</f>
        <v>5.5</v>
      </c>
      <c r="AH34">
        <f>[2]!obGet([2]!obCall("",$D$30, "getTime",[2]!obMake("", "int", AH33)))</f>
        <v>6</v>
      </c>
      <c r="AI34">
        <f>[2]!obGet([2]!obCall("",$D$30, "getTime",[2]!obMake("", "int", AI33)))</f>
        <v>6.5</v>
      </c>
      <c r="AJ34">
        <f>[2]!obGet([2]!obCall("",$D$30, "getTime",[2]!obMake("", "int", AJ33)))</f>
        <v>7</v>
      </c>
      <c r="AK34">
        <f>[2]!obGet([2]!obCall("",$D$30, "getTime",[2]!obMake("", "int", AK33)))</f>
        <v>7.5</v>
      </c>
      <c r="AL34">
        <f>[2]!obGet([2]!obCall("",$D$30, "getTime",[2]!obMake("", "int", AL33)))</f>
        <v>8</v>
      </c>
      <c r="AM34">
        <f>[2]!obGet([2]!obCall("",$D$30, "getTime",[2]!obMake("", "int", AM33)))</f>
        <v>8.5</v>
      </c>
      <c r="AN34">
        <f>[2]!obGet([2]!obCall("",$D$30, "getTime",[2]!obMake("", "int", AN33)))</f>
        <v>9</v>
      </c>
      <c r="AO34">
        <f>[2]!obGet([2]!obCall("",$D$30, "getTime",[2]!obMake("", "int", AO33)))</f>
        <v>9.5</v>
      </c>
    </row>
    <row r="35" spans="4:101" x14ac:dyDescent="0.25">
      <c r="V35">
        <f>TRANSPOSE( [2]!obGet([2]!obCall("",V32,"getRealizations") ) )</f>
        <v>0.03</v>
      </c>
      <c r="W35">
        <f>TRANSPOSE( [2]!obGet([2]!obCall("",W32,"getRealizations") ) )</f>
        <v>3.1777132373861192E-2</v>
      </c>
      <c r="X35">
        <f>TRANSPOSE( [2]!obGet([2]!obCall("",X32,"getRealizations") ) )</f>
        <v>2.5172707375884406E-2</v>
      </c>
      <c r="Y35">
        <f>TRANSPOSE( [2]!obGet([2]!obCall("",Y32,"getRealizations") ) )</f>
        <v>3.1960838339414856E-2</v>
      </c>
      <c r="Z35">
        <f>TRANSPOSE( [2]!obGet([2]!obCall("",Z32,"getRealizations") ) )</f>
        <v>3.3840837220520031E-2</v>
      </c>
      <c r="AA35">
        <f>TRANSPOSE( [2]!obGet([2]!obCall("",AA32,"getRealizations") ) )</f>
        <v>3.2480960437289846E-2</v>
      </c>
      <c r="AB35">
        <f>TRANSPOSE( [2]!obGet([2]!obCall("",AB32,"getRealizations") ) )</f>
        <v>3.6978724081191697E-2</v>
      </c>
      <c r="AC35">
        <f>TRANSPOSE( [2]!obGet([2]!obCall("",AC32,"getRealizations") ) )</f>
        <v>3.1941410728168793E-2</v>
      </c>
      <c r="AD35">
        <f>TRANSPOSE( [2]!obGet([2]!obCall("",AD32,"getRealizations") ) )</f>
        <v>3.1711474969569164E-2</v>
      </c>
      <c r="AE35">
        <f>TRANSPOSE( [2]!obGet([2]!obCall("",AE32,"getRealizations") ) )</f>
        <v>3.1166386885182605E-2</v>
      </c>
      <c r="AF35">
        <f>TRANSPOSE( [2]!obGet([2]!obCall("",AF32,"getRealizations") ) )</f>
        <v>2.626996237541011E-2</v>
      </c>
      <c r="AG35">
        <f>TRANSPOSE( [2]!obGet([2]!obCall("",AG32,"getRealizations") ) )</f>
        <v>2.9663299105676173E-2</v>
      </c>
      <c r="AH35">
        <f>TRANSPOSE( [2]!obGet([2]!obCall("",AH32,"getRealizations") ) )</f>
        <v>3.429922294563309E-2</v>
      </c>
      <c r="AI35">
        <f>TRANSPOSE( [2]!obGet([2]!obCall("",AI32,"getRealizations") ) )</f>
        <v>4.0869202496482293E-2</v>
      </c>
      <c r="AJ35">
        <f>TRANSPOSE( [2]!obGet([2]!obCall("",AJ32,"getRealizations") ) )</f>
        <v>3.4031785215250056E-2</v>
      </c>
      <c r="AK35">
        <f>TRANSPOSE( [2]!obGet([2]!obCall("",AK32,"getRealizations") ) )</f>
        <v>3.3250779562233178E-2</v>
      </c>
      <c r="AL35">
        <f>TRANSPOSE( [2]!obGet([2]!obCall("",AL32,"getRealizations") ) )</f>
        <v>2.5687678927192415E-2</v>
      </c>
      <c r="AM35">
        <f>TRANSPOSE( [2]!obGet([2]!obCall("",AM32,"getRealizations") ) )</f>
        <v>2.4354483732964154E-2</v>
      </c>
      <c r="AN35">
        <f>TRANSPOSE( [2]!obGet([2]!obCall("",AN32,"getRealizations") ) )</f>
        <v>2.9101683015694671E-2</v>
      </c>
      <c r="AO35">
        <f>TRANSPOSE( [2]!obGet([2]!obCall("",AO32,"getRealizations") ) )</f>
        <v>3.1743858413575535E-2</v>
      </c>
    </row>
    <row r="36" spans="4:101" x14ac:dyDescent="0.25">
      <c r="D36" s="14" t="s">
        <v>42</v>
      </c>
      <c r="G36" s="14" t="s">
        <v>48</v>
      </c>
    </row>
    <row r="37" spans="4:101" x14ac:dyDescent="0.25">
      <c r="D37" t="str">
        <f>[2]!obCall("hwProcess",D30, "getProcess")</f>
        <v>hwProcess 
[12467]</v>
      </c>
      <c r="G37" t="str">
        <f>[2]!obCall("cirProcess",G30, "getProcess")</f>
        <v>cirProcess 
[12256]</v>
      </c>
      <c r="U37" s="9" t="s">
        <v>34</v>
      </c>
    </row>
    <row r="38" spans="4:101" x14ac:dyDescent="0.25">
      <c r="U38" t="str">
        <f>[2]!obMake("meanReversionArrayHW", "double[]",V38:AO38)</f>
        <v>meanReversionArrayHW 
[1510]</v>
      </c>
      <c r="V38" s="11">
        <v>0.05</v>
      </c>
      <c r="W38" s="11">
        <v>0.05</v>
      </c>
      <c r="X38" s="11">
        <v>0.05</v>
      </c>
      <c r="Y38" s="11">
        <v>0.05</v>
      </c>
      <c r="Z38" s="11">
        <v>0.05</v>
      </c>
      <c r="AA38" s="11">
        <v>0.05</v>
      </c>
      <c r="AB38" s="11">
        <v>0.05</v>
      </c>
      <c r="AC38" s="11">
        <v>0.05</v>
      </c>
      <c r="AD38" s="11">
        <v>0.05</v>
      </c>
      <c r="AE38" s="11">
        <v>0.05</v>
      </c>
      <c r="AF38" s="11">
        <v>0.05</v>
      </c>
      <c r="AG38" s="11">
        <v>0.05</v>
      </c>
      <c r="AH38" s="11">
        <v>0.05</v>
      </c>
      <c r="AI38" s="11">
        <v>0.05</v>
      </c>
      <c r="AJ38" s="11">
        <v>0.05</v>
      </c>
      <c r="AK38" s="11">
        <v>0.05</v>
      </c>
      <c r="AL38" s="11">
        <v>0.05</v>
      </c>
      <c r="AM38" s="11">
        <v>0.05</v>
      </c>
      <c r="AN38" s="11">
        <v>0.05</v>
      </c>
      <c r="AO38" s="11">
        <v>0.05</v>
      </c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</row>
    <row r="39" spans="4:101" x14ac:dyDescent="0.25">
      <c r="D39" s="14" t="s">
        <v>33</v>
      </c>
      <c r="G39" s="14" t="s">
        <v>33</v>
      </c>
      <c r="U39" t="str">
        <f>[2]!obMake("volatilitesArrayHW", "double[]",V39:AO39)</f>
        <v>volatilitesArrayHW 
[1506]</v>
      </c>
      <c r="V39" s="11">
        <v>0.03</v>
      </c>
      <c r="W39" s="11">
        <v>0.03</v>
      </c>
      <c r="X39" s="11">
        <v>0.03</v>
      </c>
      <c r="Y39" s="11">
        <v>0.03</v>
      </c>
      <c r="Z39" s="11">
        <v>0.03</v>
      </c>
      <c r="AA39" s="11">
        <v>0.03</v>
      </c>
      <c r="AB39" s="11">
        <v>0.03</v>
      </c>
      <c r="AC39" s="11">
        <v>0.03</v>
      </c>
      <c r="AD39" s="11">
        <v>0.03</v>
      </c>
      <c r="AE39" s="11">
        <v>0.03</v>
      </c>
      <c r="AF39" s="11">
        <v>0.03</v>
      </c>
      <c r="AG39" s="11">
        <v>0.03</v>
      </c>
      <c r="AH39" s="11">
        <v>0.03</v>
      </c>
      <c r="AI39" s="11">
        <v>0.03</v>
      </c>
      <c r="AJ39" s="11">
        <v>0.03</v>
      </c>
      <c r="AK39" s="11">
        <v>0.03</v>
      </c>
      <c r="AL39" s="11">
        <v>0.03</v>
      </c>
      <c r="AM39" s="11">
        <v>0.03</v>
      </c>
      <c r="AN39" s="11">
        <v>0.03</v>
      </c>
      <c r="AO39" s="11">
        <v>0.03</v>
      </c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</row>
    <row r="40" spans="4:101" x14ac:dyDescent="0.25">
      <c r="D40" t="str">
        <f>[2]!obCall("hwBrownianMotion",D37, "getBrownianMotion")</f>
        <v>hwBrownianMotion 
[12468]</v>
      </c>
      <c r="G40" t="str">
        <f>[2]!obCall("cirBrownianMotion",G37, "getBrownianMotion")</f>
        <v>cirBrownianMotion 
[12257]</v>
      </c>
      <c r="U40" t="str">
        <f>[2]!obMake("forwardRateArrayHW", "double[]",V40:Z40)</f>
        <v>forwardRateArrayHW 
[1514]</v>
      </c>
      <c r="V40" s="11">
        <v>0.2</v>
      </c>
      <c r="W40" s="11">
        <v>0.5</v>
      </c>
      <c r="X40" s="11">
        <v>0.1</v>
      </c>
      <c r="Y40" s="11">
        <v>0.5</v>
      </c>
      <c r="Z40" s="11">
        <v>0.1</v>
      </c>
    </row>
    <row r="44" spans="4:101" x14ac:dyDescent="0.25">
      <c r="D44" s="9" t="s">
        <v>40</v>
      </c>
    </row>
    <row r="45" spans="4:101" x14ac:dyDescent="0.25">
      <c r="J45" s="9"/>
    </row>
    <row r="46" spans="4:101" x14ac:dyDescent="0.25">
      <c r="D46" s="10" t="s">
        <v>19</v>
      </c>
    </row>
    <row r="47" spans="4:101" x14ac:dyDescent="0.25">
      <c r="D47" t="str">
        <f>[2]!obMake("hwTSMMCSimulation", obLibs&amp;"net.finmath.montecarlo.interestrate.TermStructureModelMonteCarloSimulation", D30)</f>
        <v>hwTSMMCSimulation 
[12199]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4</xdr:col>
                    <xdr:colOff>9525</xdr:colOff>
                    <xdr:row>6</xdr:row>
                    <xdr:rowOff>28575</xdr:rowOff>
                  </from>
                  <to>
                    <xdr:col>4</xdr:col>
                    <xdr:colOff>171450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2017-02-20T14:41:46Z</dcterms:created>
  <dcterms:modified xsi:type="dcterms:W3CDTF">2017-03-03T16:32:15Z</dcterms:modified>
</cp:coreProperties>
</file>