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Swap\"/>
    </mc:Choice>
  </mc:AlternateContent>
  <bookViews>
    <workbookView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3" l="1"/>
  <c r="AN74" i="3"/>
  <c r="AN58" i="3"/>
  <c r="AN27" i="3"/>
  <c r="AN35" i="3"/>
  <c r="AN43" i="3"/>
  <c r="AN51" i="3"/>
  <c r="AN59" i="3"/>
  <c r="AN67" i="3"/>
  <c r="AN75" i="3"/>
  <c r="AN83" i="3"/>
  <c r="AN91" i="3"/>
  <c r="AN99" i="3"/>
  <c r="AN107" i="3"/>
  <c r="AN115" i="3"/>
  <c r="AN37" i="3"/>
  <c r="AN53" i="3"/>
  <c r="AN69" i="3"/>
  <c r="AN85" i="3"/>
  <c r="AN101" i="3"/>
  <c r="AN46" i="3"/>
  <c r="AN70" i="3"/>
  <c r="AN94" i="3"/>
  <c r="AN98" i="3"/>
  <c r="AN28" i="3"/>
  <c r="AN36" i="3"/>
  <c r="AN44" i="3"/>
  <c r="AN52" i="3"/>
  <c r="AN60" i="3"/>
  <c r="AN68" i="3"/>
  <c r="AN76" i="3"/>
  <c r="AN84" i="3"/>
  <c r="AN92" i="3"/>
  <c r="AN100" i="3"/>
  <c r="AN108" i="3"/>
  <c r="AN29" i="3"/>
  <c r="AN45" i="3"/>
  <c r="AN61" i="3"/>
  <c r="AN77" i="3"/>
  <c r="AN93" i="3"/>
  <c r="AN109" i="3"/>
  <c r="AN54" i="3"/>
  <c r="AN78" i="3"/>
  <c r="AN102" i="3"/>
  <c r="AN106" i="3"/>
  <c r="AN30" i="3"/>
  <c r="AN38" i="3"/>
  <c r="AN62" i="3"/>
  <c r="AN86" i="3"/>
  <c r="AN110" i="3"/>
  <c r="AN31" i="3"/>
  <c r="AN39" i="3"/>
  <c r="AN47" i="3"/>
  <c r="AN55" i="3"/>
  <c r="AN63" i="3"/>
  <c r="AN71" i="3"/>
  <c r="AN79" i="3"/>
  <c r="AN87" i="3"/>
  <c r="AN95" i="3"/>
  <c r="AN103" i="3"/>
  <c r="AN111" i="3"/>
  <c r="AN33" i="3"/>
  <c r="AN49" i="3"/>
  <c r="AN57" i="3"/>
  <c r="AN81" i="3"/>
  <c r="AN97" i="3"/>
  <c r="AN113" i="3"/>
  <c r="AN34" i="3"/>
  <c r="AN50" i="3"/>
  <c r="AN82" i="3"/>
  <c r="AN114" i="3"/>
  <c r="AN32" i="3"/>
  <c r="AN40" i="3"/>
  <c r="AN48" i="3"/>
  <c r="AN56" i="3"/>
  <c r="AN64" i="3"/>
  <c r="AN72" i="3"/>
  <c r="AN80" i="3"/>
  <c r="AN88" i="3"/>
  <c r="AN96" i="3"/>
  <c r="AN104" i="3"/>
  <c r="AN112" i="3"/>
  <c r="AN25" i="3"/>
  <c r="AN41" i="3"/>
  <c r="AN65" i="3"/>
  <c r="AN73" i="3"/>
  <c r="AN89" i="3"/>
  <c r="AN105" i="3"/>
  <c r="AN26" i="3"/>
  <c r="AN42" i="3"/>
  <c r="AN66" i="3"/>
  <c r="AN90" i="3"/>
  <c r="AN20" i="3"/>
  <c r="AN21" i="3"/>
  <c r="AN22" i="3"/>
  <c r="AN23" i="3"/>
  <c r="AN24" i="3"/>
  <c r="AN19" i="3"/>
  <c r="AN18" i="3"/>
  <c r="AO17" i="3"/>
  <c r="AO16" i="3"/>
  <c r="AN17" i="3"/>
  <c r="AN16" i="3"/>
  <c r="AN15" i="3"/>
  <c r="L24" i="3"/>
  <c r="T29" i="3"/>
  <c r="T33" i="3" s="1"/>
  <c r="V26" i="3"/>
  <c r="L41" i="3"/>
  <c r="C34" i="3"/>
  <c r="F53" i="3"/>
  <c r="T51" i="3"/>
  <c r="N36" i="3"/>
  <c r="AQ10" i="3"/>
  <c r="F10" i="1"/>
  <c r="C53" i="3"/>
  <c r="C42" i="3"/>
  <c r="M49" i="3"/>
  <c r="L11" i="3"/>
  <c r="O11" i="3"/>
  <c r="W12" i="3"/>
  <c r="F42" i="3"/>
  <c r="O12" i="3"/>
  <c r="W49" i="3"/>
  <c r="L12" i="3"/>
  <c r="L10" i="3"/>
  <c r="O13" i="3"/>
  <c r="T12" i="3"/>
  <c r="N35" i="3"/>
  <c r="F19" i="1"/>
  <c r="N37" i="3"/>
  <c r="N49" i="3"/>
  <c r="N34" i="3"/>
  <c r="N41" i="3" s="1"/>
  <c r="L49" i="3"/>
  <c r="F34" i="3" l="1"/>
  <c r="L39" i="3"/>
  <c r="L37" i="3"/>
  <c r="L38" i="3"/>
  <c r="T28" i="3"/>
  <c r="L34" i="3"/>
  <c r="L35" i="3"/>
  <c r="L36" i="3"/>
  <c r="L40" i="3"/>
  <c r="T16" i="3"/>
  <c r="W16" i="3"/>
  <c r="L15" i="3"/>
  <c r="C37" i="3"/>
  <c r="L44" i="3"/>
  <c r="F37" i="3"/>
  <c r="W50" i="3" l="1"/>
  <c r="O10" i="3"/>
  <c r="T27" i="3"/>
  <c r="T50" i="3"/>
  <c r="C6" i="1"/>
  <c r="C15" i="1"/>
  <c r="B9" i="1"/>
  <c r="C16" i="1"/>
  <c r="O16" i="3"/>
  <c r="W48" i="3" l="1"/>
  <c r="W47" i="3"/>
  <c r="T48" i="3"/>
  <c r="T47" i="3"/>
  <c r="L21" i="3"/>
  <c r="E25" i="1"/>
  <c r="W53" i="3"/>
  <c r="N38" i="3" l="1"/>
  <c r="F59" i="3"/>
  <c r="C56" i="3"/>
  <c r="T49" i="3" l="1"/>
  <c r="G59" i="3"/>
  <c r="C59" i="3"/>
  <c r="D59" i="3"/>
  <c r="T54" i="3"/>
  <c r="AT95" i="3"/>
  <c r="AQ91" i="3"/>
  <c r="AT82" i="3"/>
  <c r="AT18" i="3"/>
  <c r="AU18" i="3" s="1"/>
  <c r="AT77" i="3"/>
  <c r="AU77" i="3" s="1"/>
  <c r="AT75" i="3"/>
  <c r="AT65" i="3"/>
  <c r="AT80" i="3"/>
  <c r="AQ44" i="3"/>
  <c r="AQ81" i="3"/>
  <c r="AT98" i="3"/>
  <c r="F48" i="3"/>
  <c r="AT39" i="3"/>
  <c r="AQ108" i="3"/>
  <c r="AQ18" i="3"/>
  <c r="AQ23" i="3"/>
  <c r="AR23" i="3" s="1"/>
  <c r="AH10" i="3"/>
  <c r="AQ92" i="3"/>
  <c r="AQ79" i="3"/>
  <c r="AQ70" i="3"/>
  <c r="AQ89" i="3"/>
  <c r="AT37" i="3"/>
  <c r="AU37" i="3" s="1"/>
  <c r="AT68" i="3"/>
  <c r="AU68" i="3" s="1"/>
  <c r="AQ38" i="3"/>
  <c r="AR38" i="3" s="1"/>
  <c r="AT78" i="3"/>
  <c r="AU78" i="3" s="1"/>
  <c r="AT53" i="3"/>
  <c r="AH27" i="3"/>
  <c r="AO80" i="3"/>
  <c r="AH113" i="3"/>
  <c r="AI113" i="3" s="1"/>
  <c r="AO31" i="3"/>
  <c r="AO112" i="3"/>
  <c r="AO87" i="3"/>
  <c r="AO84" i="3"/>
  <c r="AO32" i="3"/>
  <c r="AH65" i="3"/>
  <c r="AH93" i="3"/>
  <c r="AO81" i="3"/>
  <c r="AH45" i="3"/>
  <c r="AI45" i="3" s="1"/>
  <c r="AH25" i="3"/>
  <c r="AI25" i="3" s="1"/>
  <c r="AO60" i="3"/>
  <c r="AH79" i="3"/>
  <c r="AI79" i="3" s="1"/>
  <c r="AH71" i="3"/>
  <c r="AI71" i="3" s="1"/>
  <c r="AH23" i="3"/>
  <c r="AO40" i="3"/>
  <c r="AH41" i="3"/>
  <c r="AI41" i="3" s="1"/>
  <c r="G48" i="3"/>
  <c r="AU80" i="3"/>
  <c r="AO93" i="3"/>
  <c r="AR18" i="3"/>
  <c r="AI27" i="3"/>
  <c r="AR92" i="3"/>
  <c r="AT99" i="3"/>
  <c r="AU99" i="3" s="1"/>
  <c r="AQ80" i="3"/>
  <c r="AT56" i="3"/>
  <c r="AT100" i="3"/>
  <c r="AU100" i="3" s="1"/>
  <c r="AQ106" i="3"/>
  <c r="AR106" i="3" s="1"/>
  <c r="AT73" i="3"/>
  <c r="AU73" i="3" s="1"/>
  <c r="AT54" i="3"/>
  <c r="AU54" i="3" s="1"/>
  <c r="AQ45" i="3"/>
  <c r="AR45" i="3" s="1"/>
  <c r="AQ62" i="3"/>
  <c r="AR62" i="3" s="1"/>
  <c r="AQ101" i="3"/>
  <c r="AQ55" i="3"/>
  <c r="AQ105" i="3"/>
  <c r="AT25" i="3"/>
  <c r="AQ98" i="3"/>
  <c r="AR98" i="3" s="1"/>
  <c r="AT107" i="3"/>
  <c r="AQ94" i="3"/>
  <c r="AQ16" i="3"/>
  <c r="AT60" i="3"/>
  <c r="AU60" i="3" s="1"/>
  <c r="AQ59" i="3"/>
  <c r="AR59" i="3" s="1"/>
  <c r="AQ41" i="3"/>
  <c r="AR41" i="3" s="1"/>
  <c r="AT69" i="3"/>
  <c r="AT49" i="3"/>
  <c r="AT33" i="3"/>
  <c r="AT35" i="3"/>
  <c r="AT43" i="3"/>
  <c r="AQ49" i="3"/>
  <c r="AH101" i="3"/>
  <c r="AI101" i="3" s="1"/>
  <c r="AO30" i="3"/>
  <c r="AH30" i="3"/>
  <c r="AI30" i="3" s="1"/>
  <c r="C66" i="3"/>
  <c r="AO68" i="3"/>
  <c r="AH111" i="3"/>
  <c r="AI111" i="3" s="1"/>
  <c r="AO22" i="3"/>
  <c r="AO99" i="3"/>
  <c r="AH40" i="3"/>
  <c r="AH86" i="3"/>
  <c r="AI86" i="3" s="1"/>
  <c r="AH21" i="3"/>
  <c r="AH102" i="3"/>
  <c r="AH16" i="3"/>
  <c r="AH60" i="3"/>
  <c r="AH80" i="3"/>
  <c r="AH82" i="3"/>
  <c r="AI82" i="3" s="1"/>
  <c r="AO15" i="3"/>
  <c r="AH74" i="3"/>
  <c r="AH48" i="3"/>
  <c r="AO47" i="3"/>
  <c r="AH109" i="3"/>
  <c r="AI109" i="3" s="1"/>
  <c r="AO76" i="3"/>
  <c r="AU98" i="3"/>
  <c r="AU56" i="3"/>
  <c r="AI48" i="3"/>
  <c r="AO79" i="3"/>
  <c r="AR108" i="3"/>
  <c r="AU69" i="3"/>
  <c r="AO104" i="3"/>
  <c r="AT72" i="3"/>
  <c r="AQ17" i="3"/>
  <c r="AT106" i="3"/>
  <c r="AT71" i="3"/>
  <c r="AQ71" i="3"/>
  <c r="AQ88" i="3"/>
  <c r="AR88" i="3" s="1"/>
  <c r="AT112" i="3"/>
  <c r="AQ24" i="3"/>
  <c r="AQ107" i="3"/>
  <c r="AR107" i="3" s="1"/>
  <c r="AQ67" i="3"/>
  <c r="AR67" i="3" s="1"/>
  <c r="AT63" i="3"/>
  <c r="AU63" i="3" s="1"/>
  <c r="AQ104" i="3"/>
  <c r="AR104" i="3" s="1"/>
  <c r="AT26" i="3"/>
  <c r="AQ78" i="3"/>
  <c r="AT97" i="3"/>
  <c r="AU97" i="3" s="1"/>
  <c r="AT42" i="3"/>
  <c r="AU42" i="3" s="1"/>
  <c r="AQ100" i="3"/>
  <c r="AR100" i="3" s="1"/>
  <c r="AQ87" i="3"/>
  <c r="AR87" i="3" s="1"/>
  <c r="AT92" i="3"/>
  <c r="AT48" i="3"/>
  <c r="AU48" i="3" s="1"/>
  <c r="AQ51" i="3"/>
  <c r="AR51" i="3" s="1"/>
  <c r="AT108" i="3"/>
  <c r="AU108" i="3" s="1"/>
  <c r="AT104" i="3"/>
  <c r="AU104" i="3" s="1"/>
  <c r="AQ42" i="3"/>
  <c r="AR42" i="3" s="1"/>
  <c r="AT30" i="3"/>
  <c r="AQ27" i="3"/>
  <c r="AO45" i="3"/>
  <c r="AH57" i="3"/>
  <c r="AH32" i="3"/>
  <c r="AH35" i="3"/>
  <c r="AH26" i="3"/>
  <c r="AH51" i="3"/>
  <c r="AO46" i="3"/>
  <c r="AO66" i="3"/>
  <c r="AO24" i="3"/>
  <c r="AO107" i="3"/>
  <c r="AH110" i="3"/>
  <c r="AI110" i="3" s="1"/>
  <c r="AH43" i="3"/>
  <c r="AI43" i="3" s="1"/>
  <c r="AH33" i="3"/>
  <c r="AI33" i="3" s="1"/>
  <c r="AH112" i="3"/>
  <c r="AH91" i="3"/>
  <c r="AI91" i="3" s="1"/>
  <c r="AH59" i="3"/>
  <c r="AI59" i="3" s="1"/>
  <c r="AO75" i="3"/>
  <c r="AH90" i="3"/>
  <c r="AI90" i="3" s="1"/>
  <c r="AH42" i="3"/>
  <c r="AO64" i="3"/>
  <c r="AR81" i="3"/>
  <c r="AR94" i="3"/>
  <c r="AO52" i="3"/>
  <c r="AI23" i="3"/>
  <c r="AO41" i="3"/>
  <c r="AU112" i="3"/>
  <c r="AI35" i="3"/>
  <c r="AU30" i="3"/>
  <c r="AI51" i="3"/>
  <c r="AR70" i="3"/>
  <c r="AI40" i="3"/>
  <c r="AT87" i="3"/>
  <c r="AQ25" i="3"/>
  <c r="AR25" i="3" s="1"/>
  <c r="AT51" i="3"/>
  <c r="AU51" i="3" s="1"/>
  <c r="AT38" i="3"/>
  <c r="AQ53" i="3"/>
  <c r="AR53" i="3" s="1"/>
  <c r="AQ69" i="3"/>
  <c r="AT32" i="3"/>
  <c r="AQ31" i="3"/>
  <c r="AR31" i="3" s="1"/>
  <c r="AQ58" i="3"/>
  <c r="AR58" i="3" s="1"/>
  <c r="AQ34" i="3"/>
  <c r="AT17" i="3"/>
  <c r="AT70" i="3"/>
  <c r="AU70" i="3" s="1"/>
  <c r="AQ64" i="3"/>
  <c r="AR64" i="3" s="1"/>
  <c r="AQ32" i="3"/>
  <c r="AT58" i="3"/>
  <c r="AT50" i="3"/>
  <c r="AQ112" i="3"/>
  <c r="AT93" i="3"/>
  <c r="AQ114" i="3"/>
  <c r="AR114" i="3" s="1"/>
  <c r="AT36" i="3"/>
  <c r="AU36" i="3" s="1"/>
  <c r="AQ37" i="3"/>
  <c r="AT102" i="3"/>
  <c r="AU102" i="3" s="1"/>
  <c r="AT91" i="3"/>
  <c r="AU91" i="3" s="1"/>
  <c r="AQ56" i="3"/>
  <c r="AR56" i="3" s="1"/>
  <c r="AT89" i="3"/>
  <c r="AU89" i="3" s="1"/>
  <c r="AQ40" i="3"/>
  <c r="AO67" i="3"/>
  <c r="AH84" i="3"/>
  <c r="AI84" i="3" s="1"/>
  <c r="AO19" i="3"/>
  <c r="AH105" i="3"/>
  <c r="AO96" i="3"/>
  <c r="AH99" i="3"/>
  <c r="AI99" i="3" s="1"/>
  <c r="AO50" i="3"/>
  <c r="AO71" i="3"/>
  <c r="AO109" i="3"/>
  <c r="AO59" i="3"/>
  <c r="AH75" i="3"/>
  <c r="AI75" i="3" s="1"/>
  <c r="AO49" i="3"/>
  <c r="AH64" i="3"/>
  <c r="AI64" i="3" s="1"/>
  <c r="AH62" i="3"/>
  <c r="AH104" i="3"/>
  <c r="AI104" i="3" s="1"/>
  <c r="AH38" i="3"/>
  <c r="AI38" i="3" s="1"/>
  <c r="AH52" i="3"/>
  <c r="AH55" i="3"/>
  <c r="AH19" i="3"/>
  <c r="AH85" i="3"/>
  <c r="AH77" i="3"/>
  <c r="AI42" i="3"/>
  <c r="AO105" i="3"/>
  <c r="AO94" i="3"/>
  <c r="AU93" i="3"/>
  <c r="AR44" i="3"/>
  <c r="AO61" i="3"/>
  <c r="AU39" i="3"/>
  <c r="AI74" i="3"/>
  <c r="AO73" i="3"/>
  <c r="AR37" i="3"/>
  <c r="AU75" i="3"/>
  <c r="AI32" i="3"/>
  <c r="AU32" i="3"/>
  <c r="AO26" i="3"/>
  <c r="AR40" i="3"/>
  <c r="AI62" i="3"/>
  <c r="AO91" i="3"/>
  <c r="AR79" i="3"/>
  <c r="AU17" i="3"/>
  <c r="AU26" i="3"/>
  <c r="AI19" i="3"/>
  <c r="AO90" i="3"/>
  <c r="AI57" i="3"/>
  <c r="AO82" i="3"/>
  <c r="AO108" i="3"/>
  <c r="AI77" i="3"/>
  <c r="AI102" i="3"/>
  <c r="AU25" i="3"/>
  <c r="AU71" i="3"/>
  <c r="AU65" i="3"/>
  <c r="AI26" i="3"/>
  <c r="AI85" i="3"/>
  <c r="AI21" i="3"/>
  <c r="AR105" i="3"/>
  <c r="AU106" i="3"/>
  <c r="AU82" i="3"/>
  <c r="AO48" i="3"/>
  <c r="AU38" i="3"/>
  <c r="AI55" i="3"/>
  <c r="AO92" i="3"/>
  <c r="AR55" i="3"/>
  <c r="AR17" i="3"/>
  <c r="AU92" i="3"/>
  <c r="AR91" i="3"/>
  <c r="AU95" i="3"/>
  <c r="AR69" i="3"/>
  <c r="AR34" i="3"/>
  <c r="AI52" i="3"/>
  <c r="AI93" i="3"/>
  <c r="AR101" i="3"/>
  <c r="AR80" i="3"/>
  <c r="AR16" i="3"/>
  <c r="AR24" i="3"/>
  <c r="AU49" i="3"/>
  <c r="AI112" i="3"/>
  <c r="AI65" i="3"/>
  <c r="AR27" i="3"/>
  <c r="AR112" i="3"/>
  <c r="AU107" i="3"/>
  <c r="AI80" i="3"/>
  <c r="AU43" i="3"/>
  <c r="AU50" i="3"/>
  <c r="AI105" i="3"/>
  <c r="AI60" i="3"/>
  <c r="AU35" i="3"/>
  <c r="AU58" i="3"/>
  <c r="AO53" i="3"/>
  <c r="AI16" i="3"/>
  <c r="AU33" i="3"/>
  <c r="AR32" i="3"/>
  <c r="AO111" i="3"/>
  <c r="AQ60" i="3"/>
  <c r="AR60" i="3" s="1"/>
  <c r="AT90" i="3"/>
  <c r="AU90" i="3" s="1"/>
  <c r="AQ93" i="3"/>
  <c r="AR93" i="3" s="1"/>
  <c r="AT16" i="3"/>
  <c r="AU16" i="3" s="1"/>
  <c r="AQ15" i="3"/>
  <c r="AR15" i="3" s="1"/>
  <c r="AQ48" i="3"/>
  <c r="AQ36" i="3"/>
  <c r="AR36" i="3" s="1"/>
  <c r="AQ47" i="3"/>
  <c r="AR47" i="3" s="1"/>
  <c r="AT19" i="3"/>
  <c r="AU19" i="3" s="1"/>
  <c r="AQ115" i="3"/>
  <c r="AR115" i="3" s="1"/>
  <c r="AT115" i="3"/>
  <c r="AU115" i="3" s="1"/>
  <c r="AT61" i="3"/>
  <c r="AU61" i="3" s="1"/>
  <c r="AT24" i="3"/>
  <c r="AU24" i="3" s="1"/>
  <c r="AQ46" i="3"/>
  <c r="AT57" i="3"/>
  <c r="AU57" i="3" s="1"/>
  <c r="AT29" i="3"/>
  <c r="AU29" i="3" s="1"/>
  <c r="AT27" i="3"/>
  <c r="AU27" i="3" s="1"/>
  <c r="AQ113" i="3"/>
  <c r="AR113" i="3" s="1"/>
  <c r="AQ73" i="3"/>
  <c r="AR73" i="3" s="1"/>
  <c r="AT101" i="3"/>
  <c r="AU101" i="3" s="1"/>
  <c r="AQ50" i="3"/>
  <c r="AR50" i="3" s="1"/>
  <c r="AT21" i="3"/>
  <c r="AU21" i="3" s="1"/>
  <c r="AT31" i="3"/>
  <c r="AU31" i="3" s="1"/>
  <c r="AT94" i="3"/>
  <c r="AU94" i="3" s="1"/>
  <c r="AT66" i="3"/>
  <c r="AU66" i="3" s="1"/>
  <c r="AQ66" i="3"/>
  <c r="AR66" i="3" s="1"/>
  <c r="AT110" i="3"/>
  <c r="AU110" i="3" s="1"/>
  <c r="AQ82" i="3"/>
  <c r="AR82" i="3" s="1"/>
  <c r="AQ19" i="3"/>
  <c r="AR19" i="3" s="1"/>
  <c r="AT44" i="3"/>
  <c r="AU44" i="3" s="1"/>
  <c r="AQ84" i="3"/>
  <c r="AR84" i="3" s="1"/>
  <c r="AT22" i="3"/>
  <c r="AU22" i="3" s="1"/>
  <c r="C45" i="3"/>
  <c r="AT62" i="3"/>
  <c r="AU62" i="3" s="1"/>
  <c r="AQ102" i="3"/>
  <c r="AR102" i="3" s="1"/>
  <c r="AT20" i="3"/>
  <c r="AU20" i="3" s="1"/>
  <c r="AQ21" i="3"/>
  <c r="AR21" i="3" s="1"/>
  <c r="AQ85" i="3"/>
  <c r="AR85" i="3" s="1"/>
  <c r="AT79" i="3"/>
  <c r="AU79" i="3" s="1"/>
  <c r="AQ68" i="3"/>
  <c r="AR68" i="3" s="1"/>
  <c r="AQ61" i="3"/>
  <c r="AR61" i="3" s="1"/>
  <c r="AQ86" i="3"/>
  <c r="AR86" i="3" s="1"/>
  <c r="AT85" i="3"/>
  <c r="AU85" i="3" s="1"/>
  <c r="AQ65" i="3"/>
  <c r="AR65" i="3" s="1"/>
  <c r="AT86" i="3"/>
  <c r="AU86" i="3" s="1"/>
  <c r="AT40" i="3"/>
  <c r="AU40" i="3" s="1"/>
  <c r="AT47" i="3"/>
  <c r="AU47" i="3" s="1"/>
  <c r="AQ103" i="3"/>
  <c r="AR103" i="3" s="1"/>
  <c r="AT88" i="3"/>
  <c r="AU88" i="3" s="1"/>
  <c r="AQ33" i="3"/>
  <c r="AQ57" i="3"/>
  <c r="AR57" i="3" s="1"/>
  <c r="AQ90" i="3"/>
  <c r="AR90" i="3" s="1"/>
  <c r="AQ75" i="3"/>
  <c r="AR75" i="3" s="1"/>
  <c r="AQ99" i="3"/>
  <c r="AR99" i="3" s="1"/>
  <c r="AT52" i="3"/>
  <c r="AT76" i="3"/>
  <c r="AU76" i="3" s="1"/>
  <c r="AQ22" i="3"/>
  <c r="AR22" i="3" s="1"/>
  <c r="AE10" i="3"/>
  <c r="AQ26" i="3"/>
  <c r="AR26" i="3" s="1"/>
  <c r="AT103" i="3"/>
  <c r="AU103" i="3" s="1"/>
  <c r="AT41" i="3"/>
  <c r="AU41" i="3" s="1"/>
  <c r="AQ52" i="3"/>
  <c r="AR52" i="3" s="1"/>
  <c r="AT64" i="3"/>
  <c r="AU64" i="3" s="1"/>
  <c r="AQ96" i="3"/>
  <c r="AR96" i="3" s="1"/>
  <c r="AT23" i="3"/>
  <c r="AU23" i="3" s="1"/>
  <c r="AQ74" i="3"/>
  <c r="AR74" i="3" s="1"/>
  <c r="AT74" i="3"/>
  <c r="AU74" i="3" s="1"/>
  <c r="AT84" i="3"/>
  <c r="AT114" i="3"/>
  <c r="AU114" i="3" s="1"/>
  <c r="AT96" i="3"/>
  <c r="AU96" i="3" s="1"/>
  <c r="AQ54" i="3"/>
  <c r="AR54" i="3" s="1"/>
  <c r="AT109" i="3"/>
  <c r="AQ110" i="3"/>
  <c r="AR110" i="3" s="1"/>
  <c r="AT81" i="3"/>
  <c r="AU81" i="3" s="1"/>
  <c r="AQ83" i="3"/>
  <c r="AR83" i="3" s="1"/>
  <c r="AQ109" i="3"/>
  <c r="AQ29" i="3"/>
  <c r="AT67" i="3"/>
  <c r="AU67" i="3" s="1"/>
  <c r="AQ72" i="3"/>
  <c r="AR72" i="3" s="1"/>
  <c r="AT28" i="3"/>
  <c r="AU28" i="3" s="1"/>
  <c r="AT113" i="3"/>
  <c r="AU113" i="3" s="1"/>
  <c r="AQ77" i="3"/>
  <c r="AR77" i="3" s="1"/>
  <c r="AQ39" i="3"/>
  <c r="AR39" i="3" s="1"/>
  <c r="AT15" i="3"/>
  <c r="AU15" i="3" s="1"/>
  <c r="AT55" i="3"/>
  <c r="AU55" i="3" s="1"/>
  <c r="AT111" i="3"/>
  <c r="AU111" i="3" s="1"/>
  <c r="AT59" i="3"/>
  <c r="AU59" i="3" s="1"/>
  <c r="AQ28" i="3"/>
  <c r="AR28" i="3" s="1"/>
  <c r="AT34" i="3"/>
  <c r="AU34" i="3" s="1"/>
  <c r="AQ76" i="3"/>
  <c r="AR76" i="3" s="1"/>
  <c r="AQ111" i="3"/>
  <c r="AR111" i="3" s="1"/>
  <c r="AQ30" i="3"/>
  <c r="AR30" i="3" s="1"/>
  <c r="AQ97" i="3"/>
  <c r="AR97" i="3" s="1"/>
  <c r="AQ43" i="3"/>
  <c r="AR43" i="3" s="1"/>
  <c r="AT45" i="3"/>
  <c r="AU45" i="3" s="1"/>
  <c r="AT105" i="3"/>
  <c r="AU105" i="3" s="1"/>
  <c r="AQ63" i="3"/>
  <c r="AR63" i="3" s="1"/>
  <c r="AQ20" i="3"/>
  <c r="AR20" i="3" s="1"/>
  <c r="AT46" i="3"/>
  <c r="AU46" i="3" s="1"/>
  <c r="AQ95" i="3"/>
  <c r="AR95" i="3" s="1"/>
  <c r="AT83" i="3"/>
  <c r="AU83" i="3" s="1"/>
  <c r="AQ35" i="3"/>
  <c r="AR35" i="3" s="1"/>
  <c r="AH39" i="3"/>
  <c r="AI39" i="3" s="1"/>
  <c r="AO44" i="3"/>
  <c r="AO106" i="3"/>
  <c r="AO56" i="3"/>
  <c r="AO51" i="3"/>
  <c r="AN10" i="3"/>
  <c r="AH18" i="3"/>
  <c r="AI18" i="3" s="1"/>
  <c r="AO69" i="3"/>
  <c r="AO78" i="3"/>
  <c r="AH96" i="3"/>
  <c r="AI96" i="3" s="1"/>
  <c r="AH114" i="3"/>
  <c r="AI114" i="3" s="1"/>
  <c r="AO54" i="3"/>
  <c r="AO39" i="3"/>
  <c r="AO36" i="3"/>
  <c r="AO89" i="3"/>
  <c r="AO70" i="3"/>
  <c r="AH100" i="3"/>
  <c r="AI100" i="3" s="1"/>
  <c r="AH87" i="3"/>
  <c r="AI87" i="3" s="1"/>
  <c r="AO74" i="3"/>
  <c r="AH44" i="3"/>
  <c r="AI44" i="3" s="1"/>
  <c r="AO97" i="3"/>
  <c r="AH24" i="3"/>
  <c r="AI24" i="3" s="1"/>
  <c r="AO34" i="3"/>
  <c r="AH34" i="3"/>
  <c r="AI34" i="3" s="1"/>
  <c r="AH103" i="3"/>
  <c r="AI103" i="3" s="1"/>
  <c r="AO37" i="3"/>
  <c r="AH73" i="3"/>
  <c r="AI73" i="3" s="1"/>
  <c r="AH56" i="3"/>
  <c r="AI56" i="3" s="1"/>
  <c r="AO100" i="3"/>
  <c r="AH31" i="3"/>
  <c r="AI31" i="3" s="1"/>
  <c r="AO18" i="3"/>
  <c r="AO72" i="3"/>
  <c r="AH95" i="3"/>
  <c r="AI95" i="3" s="1"/>
  <c r="AO27" i="3"/>
  <c r="AH29" i="3"/>
  <c r="AI29" i="3" s="1"/>
  <c r="AH88" i="3"/>
  <c r="AI88" i="3" s="1"/>
  <c r="AH28" i="3"/>
  <c r="AI28" i="3" s="1"/>
  <c r="AO25" i="3"/>
  <c r="AO42" i="3"/>
  <c r="AH89" i="3"/>
  <c r="AI89" i="3" s="1"/>
  <c r="AO33" i="3"/>
  <c r="AO62" i="3"/>
  <c r="AH66" i="3"/>
  <c r="AI66" i="3" s="1"/>
  <c r="AH20" i="3"/>
  <c r="AI20" i="3" s="1"/>
  <c r="AH61" i="3"/>
  <c r="AI61" i="3" s="1"/>
  <c r="AH98" i="3"/>
  <c r="AI98" i="3" s="1"/>
  <c r="AO28" i="3"/>
  <c r="AH97" i="3"/>
  <c r="AI97" i="3" s="1"/>
  <c r="AH67" i="3"/>
  <c r="AI67" i="3" s="1"/>
  <c r="AO57" i="3"/>
  <c r="AH69" i="3"/>
  <c r="AI69" i="3" s="1"/>
  <c r="AO65" i="3"/>
  <c r="AH46" i="3"/>
  <c r="AI46" i="3" s="1"/>
  <c r="AH17" i="3"/>
  <c r="AI17" i="3" s="1"/>
  <c r="AH70" i="3"/>
  <c r="AI70" i="3" s="1"/>
  <c r="AO58" i="3"/>
  <c r="AH78" i="3"/>
  <c r="AI78" i="3" s="1"/>
  <c r="AH54" i="3"/>
  <c r="AI54" i="3" s="1"/>
  <c r="AH36" i="3"/>
  <c r="AI36" i="3" s="1"/>
  <c r="AH92" i="3"/>
  <c r="AI92" i="3" s="1"/>
  <c r="AO103" i="3"/>
  <c r="AH63" i="3"/>
  <c r="AI63" i="3" s="1"/>
  <c r="AO23" i="3"/>
  <c r="AO21" i="3"/>
  <c r="AH49" i="3"/>
  <c r="AI49" i="3" s="1"/>
  <c r="AO35" i="3"/>
  <c r="AO38" i="3"/>
  <c r="AH50" i="3"/>
  <c r="AI50" i="3" s="1"/>
  <c r="AO55" i="3"/>
  <c r="AO114" i="3"/>
  <c r="AO88" i="3"/>
  <c r="AH107" i="3"/>
  <c r="AI107" i="3" s="1"/>
  <c r="AH47" i="3"/>
  <c r="AI47" i="3" s="1"/>
  <c r="AO86" i="3"/>
  <c r="AO63" i="3"/>
  <c r="AO29" i="3"/>
  <c r="AH81" i="3"/>
  <c r="AI81" i="3" s="1"/>
  <c r="AO20" i="3"/>
  <c r="AH15" i="3"/>
  <c r="AI15" i="3" s="1"/>
  <c r="AH68" i="3"/>
  <c r="AI68" i="3" s="1"/>
  <c r="AH58" i="3"/>
  <c r="AI58" i="3" s="1"/>
  <c r="AH76" i="3"/>
  <c r="AI76" i="3" s="1"/>
  <c r="AH22" i="3"/>
  <c r="AI22" i="3" s="1"/>
  <c r="AO95" i="3"/>
  <c r="AH72" i="3"/>
  <c r="AI72" i="3" s="1"/>
  <c r="AH37" i="3"/>
  <c r="AI37" i="3" s="1"/>
  <c r="AH94" i="3"/>
  <c r="AI94" i="3" s="1"/>
  <c r="AO115" i="3"/>
  <c r="AH115" i="3"/>
  <c r="AI115" i="3" s="1"/>
  <c r="AH53" i="3"/>
  <c r="AI53" i="3" s="1"/>
  <c r="AK10" i="3"/>
  <c r="AO83" i="3"/>
  <c r="AO43" i="3"/>
  <c r="AO110" i="3"/>
  <c r="AO98" i="3"/>
  <c r="AO85" i="3"/>
  <c r="AH106" i="3"/>
  <c r="AI106" i="3" s="1"/>
  <c r="AH108" i="3"/>
  <c r="AI108" i="3" s="1"/>
  <c r="AH83" i="3"/>
  <c r="AI83" i="3" s="1"/>
  <c r="AF23" i="3"/>
  <c r="AF92" i="3"/>
  <c r="AF17" i="3"/>
  <c r="AF95" i="3"/>
  <c r="AF115" i="3"/>
  <c r="AK115" i="3" s="1"/>
  <c r="AL115" i="3" s="1"/>
  <c r="AF57" i="3"/>
  <c r="AK57" i="3" s="1"/>
  <c r="AL57" i="3" s="1"/>
  <c r="AF37" i="3"/>
  <c r="AK37" i="3" s="1"/>
  <c r="AL37" i="3" s="1"/>
  <c r="AF49" i="3"/>
  <c r="AK49" i="3" s="1"/>
  <c r="AL49" i="3" s="1"/>
  <c r="AF77" i="3"/>
  <c r="AK77" i="3" s="1"/>
  <c r="AL77" i="3" s="1"/>
  <c r="AF42" i="3"/>
  <c r="AK42" i="3" s="1"/>
  <c r="AL42" i="3" s="1"/>
  <c r="AF70" i="3"/>
  <c r="AK70" i="3" s="1"/>
  <c r="AL70" i="3" s="1"/>
  <c r="AF43" i="3"/>
  <c r="AK43" i="3" s="1"/>
  <c r="AL43" i="3" s="1"/>
  <c r="AF103" i="3"/>
  <c r="AF85" i="3"/>
  <c r="AF75" i="3"/>
  <c r="AF24" i="3"/>
  <c r="AF32" i="3"/>
  <c r="AF44" i="3"/>
  <c r="AK44" i="3" s="1"/>
  <c r="AL44" i="3" s="1"/>
  <c r="AF64" i="3"/>
  <c r="AK64" i="3" s="1"/>
  <c r="AL64" i="3" s="1"/>
  <c r="AF91" i="3"/>
  <c r="AK91" i="3" s="1"/>
  <c r="AL91" i="3" s="1"/>
  <c r="AF78" i="3"/>
  <c r="AK78" i="3" s="1"/>
  <c r="AL78" i="3" s="1"/>
  <c r="AF29" i="3"/>
  <c r="AK29" i="3" s="1"/>
  <c r="AL29" i="3" s="1"/>
  <c r="AF36" i="3"/>
  <c r="AK36" i="3" s="1"/>
  <c r="AL36" i="3" s="1"/>
  <c r="AF54" i="3"/>
  <c r="AK54" i="3" s="1"/>
  <c r="AL54" i="3" s="1"/>
  <c r="AF47" i="3"/>
  <c r="AK47" i="3" s="1"/>
  <c r="AL47" i="3" s="1"/>
  <c r="AF74" i="3"/>
  <c r="AF45" i="3"/>
  <c r="AF55" i="3"/>
  <c r="AF65" i="3"/>
  <c r="AF69" i="3"/>
  <c r="AF97" i="3"/>
  <c r="AK97" i="3" s="1"/>
  <c r="AL97" i="3" s="1"/>
  <c r="AF114" i="3"/>
  <c r="AK114" i="3" s="1"/>
  <c r="AL114" i="3" s="1"/>
  <c r="AF50" i="3"/>
  <c r="AK50" i="3" s="1"/>
  <c r="AL50" i="3" s="1"/>
  <c r="AF27" i="3"/>
  <c r="AK27" i="3" s="1"/>
  <c r="AL27" i="3" s="1"/>
  <c r="AF83" i="3"/>
  <c r="AK83" i="3" s="1"/>
  <c r="AL83" i="3" s="1"/>
  <c r="AF59" i="3"/>
  <c r="AK59" i="3" s="1"/>
  <c r="AL59" i="3" s="1"/>
  <c r="AF110" i="3"/>
  <c r="AK110" i="3" s="1"/>
  <c r="AL110" i="3" s="1"/>
  <c r="AF56" i="3"/>
  <c r="AK56" i="3" s="1"/>
  <c r="AL56" i="3" s="1"/>
  <c r="AF112" i="3"/>
  <c r="AF58" i="3"/>
  <c r="AF79" i="3"/>
  <c r="AF72" i="3"/>
  <c r="AF16" i="3"/>
  <c r="AF102" i="3"/>
  <c r="AK102" i="3" s="1"/>
  <c r="AL102" i="3" s="1"/>
  <c r="AF53" i="3"/>
  <c r="AK53" i="3" s="1"/>
  <c r="AL53" i="3" s="1"/>
  <c r="AF96" i="3"/>
  <c r="AK96" i="3" s="1"/>
  <c r="AL96" i="3" s="1"/>
  <c r="AF35" i="3"/>
  <c r="AK35" i="3" s="1"/>
  <c r="AL35" i="3" s="1"/>
  <c r="AF87" i="3"/>
  <c r="AK87" i="3" s="1"/>
  <c r="AL87" i="3" s="1"/>
  <c r="AF90" i="3"/>
  <c r="AK90" i="3" s="1"/>
  <c r="AL90" i="3" s="1"/>
  <c r="AF93" i="3"/>
  <c r="AK93" i="3" s="1"/>
  <c r="AL93" i="3" s="1"/>
  <c r="AF100" i="3"/>
  <c r="AK100" i="3" s="1"/>
  <c r="AL100" i="3" s="1"/>
  <c r="AF86" i="3"/>
  <c r="AF107" i="3"/>
  <c r="AF81" i="3"/>
  <c r="AF20" i="3"/>
  <c r="AF38" i="3"/>
  <c r="AF28" i="3"/>
  <c r="AK28" i="3" s="1"/>
  <c r="AL28" i="3" s="1"/>
  <c r="AF94" i="3"/>
  <c r="AK94" i="3" s="1"/>
  <c r="AL94" i="3" s="1"/>
  <c r="AF40" i="3"/>
  <c r="AK40" i="3" s="1"/>
  <c r="AL40" i="3" s="1"/>
  <c r="AF98" i="3"/>
  <c r="AK98" i="3" s="1"/>
  <c r="AL98" i="3" s="1"/>
  <c r="AF19" i="3"/>
  <c r="AK19" i="3" s="1"/>
  <c r="AL19" i="3" s="1"/>
  <c r="AF101" i="3"/>
  <c r="AK101" i="3" s="1"/>
  <c r="AL101" i="3" s="1"/>
  <c r="AF68" i="3"/>
  <c r="AK68" i="3" s="1"/>
  <c r="AL68" i="3" s="1"/>
  <c r="AF33" i="3"/>
  <c r="AK33" i="3" s="1"/>
  <c r="AL33" i="3" s="1"/>
  <c r="AF21" i="3"/>
  <c r="AF15" i="3"/>
  <c r="AF31" i="3"/>
  <c r="AF60" i="3"/>
  <c r="AF113" i="3"/>
  <c r="AF88" i="3"/>
  <c r="AK88" i="3" s="1"/>
  <c r="AL88" i="3" s="1"/>
  <c r="AF106" i="3"/>
  <c r="AK106" i="3" s="1"/>
  <c r="AL106" i="3" s="1"/>
  <c r="AF109" i="3"/>
  <c r="AK109" i="3" s="1"/>
  <c r="AL109" i="3" s="1"/>
  <c r="AF111" i="3"/>
  <c r="AK111" i="3" s="1"/>
  <c r="AL111" i="3" s="1"/>
  <c r="AF41" i="3"/>
  <c r="AK41" i="3" s="1"/>
  <c r="AL41" i="3" s="1"/>
  <c r="AF89" i="3"/>
  <c r="AK89" i="3" s="1"/>
  <c r="AL89" i="3" s="1"/>
  <c r="AF25" i="3"/>
  <c r="AK25" i="3" s="1"/>
  <c r="AL25" i="3" s="1"/>
  <c r="AF18" i="3"/>
  <c r="AK18" i="3" s="1"/>
  <c r="AL18" i="3" s="1"/>
  <c r="AF61" i="3"/>
  <c r="AF46" i="3"/>
  <c r="AF30" i="3"/>
  <c r="AF67" i="3"/>
  <c r="AF108" i="3"/>
  <c r="AF82" i="3"/>
  <c r="AK82" i="3" s="1"/>
  <c r="AL82" i="3" s="1"/>
  <c r="AF80" i="3"/>
  <c r="AK80" i="3" s="1"/>
  <c r="AL80" i="3" s="1"/>
  <c r="AF51" i="3"/>
  <c r="AK51" i="3" s="1"/>
  <c r="AL51" i="3" s="1"/>
  <c r="AF66" i="3"/>
  <c r="AK66" i="3" s="1"/>
  <c r="AL66" i="3" s="1"/>
  <c r="AF48" i="3"/>
  <c r="AK48" i="3" s="1"/>
  <c r="AL48" i="3" s="1"/>
  <c r="AF34" i="3"/>
  <c r="AK34" i="3" s="1"/>
  <c r="AL34" i="3" s="1"/>
  <c r="AF52" i="3"/>
  <c r="AK52" i="3" s="1"/>
  <c r="AL52" i="3" s="1"/>
  <c r="AF63" i="3"/>
  <c r="AF22" i="3"/>
  <c r="AF62" i="3"/>
  <c r="AF39" i="3"/>
  <c r="AF73" i="3"/>
  <c r="AF76" i="3"/>
  <c r="AK76" i="3" s="1"/>
  <c r="AL76" i="3" s="1"/>
  <c r="AF99" i="3"/>
  <c r="AK99" i="3" s="1"/>
  <c r="AL99" i="3" s="1"/>
  <c r="AF84" i="3"/>
  <c r="AK84" i="3" s="1"/>
  <c r="AL84" i="3" s="1"/>
  <c r="AF105" i="3"/>
  <c r="AK105" i="3" s="1"/>
  <c r="AL105" i="3" s="1"/>
  <c r="AF26" i="3"/>
  <c r="AK26" i="3" s="1"/>
  <c r="AL26" i="3" s="1"/>
  <c r="AF104" i="3"/>
  <c r="AK104" i="3" s="1"/>
  <c r="AL104" i="3" s="1"/>
  <c r="AF71" i="3"/>
  <c r="AK71" i="3" s="1"/>
  <c r="AL71" i="3" s="1"/>
  <c r="AK73" i="3"/>
  <c r="AL73" i="3" s="1"/>
  <c r="AK46" i="3"/>
  <c r="AL46" i="3" s="1"/>
  <c r="AK20" i="3"/>
  <c r="AL20" i="3" s="1"/>
  <c r="AK112" i="3"/>
  <c r="AL112" i="3" s="1"/>
  <c r="AK75" i="3"/>
  <c r="AL75" i="3" s="1"/>
  <c r="AO113" i="3"/>
  <c r="AK39" i="3"/>
  <c r="AL39" i="3" s="1"/>
  <c r="AK61" i="3"/>
  <c r="AL61" i="3" s="1"/>
  <c r="AK81" i="3"/>
  <c r="AL81" i="3" s="1"/>
  <c r="AK69" i="3"/>
  <c r="AL69" i="3" s="1"/>
  <c r="AK85" i="3"/>
  <c r="AL85" i="3" s="1"/>
  <c r="AR29" i="3"/>
  <c r="AR48" i="3"/>
  <c r="AR49" i="3"/>
  <c r="AR89" i="3"/>
  <c r="AO101" i="3"/>
  <c r="AK24" i="3"/>
  <c r="AL24" i="3" s="1"/>
  <c r="AK62" i="3"/>
  <c r="AL62" i="3" s="1"/>
  <c r="AK113" i="3"/>
  <c r="AL113" i="3" s="1"/>
  <c r="AK107" i="3"/>
  <c r="AL107" i="3" s="1"/>
  <c r="AK65" i="3"/>
  <c r="AL65" i="3" s="1"/>
  <c r="AK103" i="3"/>
  <c r="AL103" i="3" s="1"/>
  <c r="AR109" i="3"/>
  <c r="AO102" i="3"/>
  <c r="AU53" i="3"/>
  <c r="AU84" i="3"/>
  <c r="AK58" i="3"/>
  <c r="AL58" i="3" s="1"/>
  <c r="AK22" i="3"/>
  <c r="AL22" i="3" s="1"/>
  <c r="AK60" i="3"/>
  <c r="AL60" i="3" s="1"/>
  <c r="AK86" i="3"/>
  <c r="AL86" i="3" s="1"/>
  <c r="AK55" i="3"/>
  <c r="AL55" i="3" s="1"/>
  <c r="AK95" i="3"/>
  <c r="AL95" i="3" s="1"/>
  <c r="AU109" i="3"/>
  <c r="AU87" i="3"/>
  <c r="AK17" i="3"/>
  <c r="AL17" i="3" s="1"/>
  <c r="AO77" i="3"/>
  <c r="AU72" i="3"/>
  <c r="AK63" i="3"/>
  <c r="AL63" i="3" s="1"/>
  <c r="AK31" i="3"/>
  <c r="AL31" i="3" s="1"/>
  <c r="AK16" i="3"/>
  <c r="AL16" i="3" s="1"/>
  <c r="AK45" i="3"/>
  <c r="AL45" i="3" s="1"/>
  <c r="C48" i="3"/>
  <c r="D48" i="3" s="1"/>
  <c r="C69" i="3"/>
  <c r="AK108" i="3"/>
  <c r="AL108" i="3" s="1"/>
  <c r="AK15" i="3"/>
  <c r="AL15" i="3" s="1"/>
  <c r="AK72" i="3"/>
  <c r="AL72" i="3" s="1"/>
  <c r="AK74" i="3"/>
  <c r="AL74" i="3" s="1"/>
  <c r="AK92" i="3"/>
  <c r="AL92" i="3" s="1"/>
  <c r="AU52" i="3"/>
  <c r="AR78" i="3"/>
  <c r="AR71" i="3"/>
  <c r="AK38" i="3"/>
  <c r="AL38" i="3" s="1"/>
  <c r="AK67" i="3"/>
  <c r="AL67" i="3" s="1"/>
  <c r="AK21" i="3"/>
  <c r="AL21" i="3" s="1"/>
  <c r="AK79" i="3"/>
  <c r="AL79" i="3" s="1"/>
  <c r="AK32" i="3"/>
  <c r="AL32" i="3" s="1"/>
  <c r="AK23" i="3"/>
  <c r="AL23" i="3" s="1"/>
  <c r="AR33" i="3"/>
  <c r="AK30" i="3"/>
  <c r="AL30" i="3" s="1"/>
  <c r="AR46" i="3"/>
  <c r="D69" i="3"/>
</calcChain>
</file>

<file path=xl/sharedStrings.xml><?xml version="1.0" encoding="utf-8"?>
<sst xmlns="http://schemas.openxmlformats.org/spreadsheetml/2006/main" count="102" uniqueCount="65">
  <si>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</si>
  <si>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</si>
  <si>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</si>
  <si>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</si>
  <si>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</si>
  <si>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</si>
  <si>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</si>
  <si>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</si>
  <si>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</si>
  <si>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</si>
  <si>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</si>
  <si>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</si>
  <si>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</si>
  <si>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</si>
  <si>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</si>
  <si>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</si>
  <si>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</si>
  <si>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</si>
  <si>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</si>
  <si>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</si>
  <si>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</si>
  <si>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</si>
  <si>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</si>
  <si>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</si>
  <si>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</si>
  <si>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Intensity</t>
  </si>
  <si>
    <t>Path-Wise Exp of Integrated Intensity</t>
  </si>
  <si>
    <t>C:\Users\Anton\workspace\lib</t>
  </si>
  <si>
    <t>Hull White Model (Short Rate)</t>
  </si>
  <si>
    <t>Correlation ( Short Rate and Intensity Intercorrelation )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</si>
  <si>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</si>
  <si>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</si>
  <si>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</si>
  <si>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</si>
  <si>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</si>
  <si>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</si>
  <si>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</si>
  <si>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</si>
  <si>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</si>
  <si>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</si>
  <si>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</si>
  <si>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</si>
  <si>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</si>
  <si>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</si>
  <si>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</si>
  <si>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</si>
  <si>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</si>
  <si>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</si>
  <si>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</si>
  <si>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</si>
  <si>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</si>
  <si>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</si>
  <si>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</si>
  <si>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</si>
  <si>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</si>
  <si>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Is this needed?</t>
  </si>
  <si>
    <t>Plot Data</t>
  </si>
  <si>
    <t>Path Index</t>
  </si>
  <si>
    <t>Calculation</t>
  </si>
  <si>
    <t>Credit Valuation Adjustment for a Swap</t>
  </si>
  <si>
    <t>Swap</t>
  </si>
  <si>
    <t>Swap Parameters:</t>
  </si>
  <si>
    <t xml:space="preserve">Swap Rate </t>
  </si>
  <si>
    <t>Fair Value of the Swap</t>
  </si>
  <si>
    <t>Path-Wise Swap Fair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</si>
</sst>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1" fillId="0" borderId="2" xfId="0" applyFont="1" applyFill="1" applyBorder="1"/>
    <xf numFmtId="0" fontId="0" fillId="10" borderId="37" xfId="0" applyFill="1" applyBorder="1"/>
    <xf numFmtId="0" fontId="0" fillId="9" borderId="17" xfId="0" applyFill="1" applyBorder="1" applyAlignment="1">
      <alignment horizontal="left"/>
    </xf>
    <xf numFmtId="0" fontId="0" fillId="0" borderId="11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2551081372547678E-2"/>
          <c:y val="0.12892792810934742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3.8308317920062434E-3</c:v>
                </c:pt>
                <c:pt idx="2">
                  <c:v>1.0330115470351328E-2</c:v>
                </c:pt>
                <c:pt idx="3">
                  <c:v>9.7360781457796544E-3</c:v>
                </c:pt>
                <c:pt idx="4">
                  <c:v>3.0529871973216723E-2</c:v>
                </c:pt>
                <c:pt idx="5">
                  <c:v>1.8453410869841404E-2</c:v>
                </c:pt>
                <c:pt idx="6">
                  <c:v>1.3191838032566607E-3</c:v>
                </c:pt>
                <c:pt idx="7">
                  <c:v>-6.4074730936591355E-3</c:v>
                </c:pt>
                <c:pt idx="8">
                  <c:v>-5.7190114287859525E-3</c:v>
                </c:pt>
                <c:pt idx="9">
                  <c:v>-5.0290760591394229E-3</c:v>
                </c:pt>
                <c:pt idx="10">
                  <c:v>1.2039439118209042E-4</c:v>
                </c:pt>
                <c:pt idx="11">
                  <c:v>1.1481381808735178E-2</c:v>
                </c:pt>
                <c:pt idx="12">
                  <c:v>3.4009730889888054E-2</c:v>
                </c:pt>
                <c:pt idx="13">
                  <c:v>3.0836087189230994E-2</c:v>
                </c:pt>
                <c:pt idx="14">
                  <c:v>2.5004048196460495E-2</c:v>
                </c:pt>
                <c:pt idx="15">
                  <c:v>3.821445543638096E-2</c:v>
                </c:pt>
                <c:pt idx="16">
                  <c:v>2.9628506469488364E-2</c:v>
                </c:pt>
                <c:pt idx="17">
                  <c:v>3.8959376365581361E-2</c:v>
                </c:pt>
                <c:pt idx="18">
                  <c:v>4.9761747315438545E-2</c:v>
                </c:pt>
                <c:pt idx="19">
                  <c:v>3.8379292998637966E-2</c:v>
                </c:pt>
                <c:pt idx="20">
                  <c:v>3.185788713744947E-2</c:v>
                </c:pt>
                <c:pt idx="21">
                  <c:v>3.9790501122281746E-2</c:v>
                </c:pt>
                <c:pt idx="22">
                  <c:v>4.7412228800357767E-2</c:v>
                </c:pt>
                <c:pt idx="23">
                  <c:v>4.3337758336738884E-2</c:v>
                </c:pt>
                <c:pt idx="24">
                  <c:v>3.6400656790695179E-2</c:v>
                </c:pt>
                <c:pt idx="25">
                  <c:v>3.2537913100549321E-2</c:v>
                </c:pt>
                <c:pt idx="26">
                  <c:v>1.7525492455882544E-2</c:v>
                </c:pt>
                <c:pt idx="27">
                  <c:v>9.6258494919710894E-3</c:v>
                </c:pt>
                <c:pt idx="28">
                  <c:v>1.3513414097695856E-2</c:v>
                </c:pt>
                <c:pt idx="29">
                  <c:v>2.1803341861059658E-2</c:v>
                </c:pt>
                <c:pt idx="30">
                  <c:v>1.5524742240739357E-2</c:v>
                </c:pt>
                <c:pt idx="31">
                  <c:v>1.8898122748799654E-2</c:v>
                </c:pt>
                <c:pt idx="32">
                  <c:v>2.2388513926993068E-2</c:v>
                </c:pt>
                <c:pt idx="33">
                  <c:v>2.0478225643158071E-2</c:v>
                </c:pt>
                <c:pt idx="34">
                  <c:v>1.5097484253957405E-2</c:v>
                </c:pt>
                <c:pt idx="35">
                  <c:v>2.649935785252705E-2</c:v>
                </c:pt>
                <c:pt idx="36">
                  <c:v>2.3677770579712085E-2</c:v>
                </c:pt>
                <c:pt idx="37">
                  <c:v>2.983797578625734E-2</c:v>
                </c:pt>
                <c:pt idx="38">
                  <c:v>2.8344701570614098E-2</c:v>
                </c:pt>
                <c:pt idx="39">
                  <c:v>2.5382971288997431E-2</c:v>
                </c:pt>
                <c:pt idx="40">
                  <c:v>2.512808648890201E-2</c:v>
                </c:pt>
                <c:pt idx="41">
                  <c:v>3.959412629854249E-2</c:v>
                </c:pt>
                <c:pt idx="42">
                  <c:v>4.1543076539132015E-2</c:v>
                </c:pt>
                <c:pt idx="43">
                  <c:v>3.9962828647741942E-2</c:v>
                </c:pt>
                <c:pt idx="44">
                  <c:v>4.4836177194491192E-2</c:v>
                </c:pt>
                <c:pt idx="45">
                  <c:v>4.1407634969765558E-2</c:v>
                </c:pt>
                <c:pt idx="46">
                  <c:v>4.7078024187628124E-2</c:v>
                </c:pt>
                <c:pt idx="47">
                  <c:v>5.5568231754892561E-2</c:v>
                </c:pt>
                <c:pt idx="48">
                  <c:v>6.9028416009033228E-2</c:v>
                </c:pt>
                <c:pt idx="49">
                  <c:v>6.0769094015125924E-2</c:v>
                </c:pt>
                <c:pt idx="50">
                  <c:v>6.5618362542788897E-2</c:v>
                </c:pt>
                <c:pt idx="51">
                  <c:v>7.5813087031440962E-2</c:v>
                </c:pt>
                <c:pt idx="52">
                  <c:v>8.1816667060053069E-2</c:v>
                </c:pt>
                <c:pt idx="53">
                  <c:v>9.0497824994370563E-2</c:v>
                </c:pt>
                <c:pt idx="54">
                  <c:v>8.6968741433202393E-2</c:v>
                </c:pt>
                <c:pt idx="55">
                  <c:v>7.4627598881908661E-2</c:v>
                </c:pt>
                <c:pt idx="56">
                  <c:v>6.3075888511492276E-2</c:v>
                </c:pt>
                <c:pt idx="57">
                  <c:v>6.3434969655956824E-2</c:v>
                </c:pt>
                <c:pt idx="58">
                  <c:v>5.5973784479867138E-2</c:v>
                </c:pt>
                <c:pt idx="59">
                  <c:v>4.326477204592559E-2</c:v>
                </c:pt>
                <c:pt idx="60">
                  <c:v>4.4999678419473228E-2</c:v>
                </c:pt>
                <c:pt idx="61">
                  <c:v>5.3762428207003533E-2</c:v>
                </c:pt>
                <c:pt idx="62">
                  <c:v>5.501393576195452E-2</c:v>
                </c:pt>
                <c:pt idx="63">
                  <c:v>5.4066684298812374E-2</c:v>
                </c:pt>
                <c:pt idx="64">
                  <c:v>4.1289141873882593E-2</c:v>
                </c:pt>
                <c:pt idx="65">
                  <c:v>4.4412181359986161E-2</c:v>
                </c:pt>
                <c:pt idx="66">
                  <c:v>4.8930680984457825E-2</c:v>
                </c:pt>
                <c:pt idx="67">
                  <c:v>3.9754995221714363E-2</c:v>
                </c:pt>
                <c:pt idx="68">
                  <c:v>5.055844877124873E-2</c:v>
                </c:pt>
                <c:pt idx="69">
                  <c:v>5.4436644196513964E-2</c:v>
                </c:pt>
                <c:pt idx="70">
                  <c:v>6.2235623933202554E-2</c:v>
                </c:pt>
                <c:pt idx="71">
                  <c:v>7.670436681159902E-2</c:v>
                </c:pt>
                <c:pt idx="72">
                  <c:v>8.0774199021103527E-2</c:v>
                </c:pt>
                <c:pt idx="73">
                  <c:v>6.7064517263000209E-2</c:v>
                </c:pt>
                <c:pt idx="74">
                  <c:v>6.1204011814431365E-2</c:v>
                </c:pt>
                <c:pt idx="75">
                  <c:v>4.8609972028805737E-2</c:v>
                </c:pt>
                <c:pt idx="76">
                  <c:v>5.4457006178651443E-2</c:v>
                </c:pt>
                <c:pt idx="77">
                  <c:v>6.2675848867518952E-2</c:v>
                </c:pt>
                <c:pt idx="78">
                  <c:v>7.1100378831076172E-2</c:v>
                </c:pt>
                <c:pt idx="79">
                  <c:v>7.5727747510627857E-2</c:v>
                </c:pt>
                <c:pt idx="80">
                  <c:v>7.3594825344602946E-2</c:v>
                </c:pt>
                <c:pt idx="81">
                  <c:v>0.10048568443799542</c:v>
                </c:pt>
                <c:pt idx="82">
                  <c:v>0.11108909746807892</c:v>
                </c:pt>
                <c:pt idx="83">
                  <c:v>0.1023044741750815</c:v>
                </c:pt>
                <c:pt idx="84">
                  <c:v>0.1120004644862288</c:v>
                </c:pt>
                <c:pt idx="85">
                  <c:v>0.1120530320364542</c:v>
                </c:pt>
                <c:pt idx="86">
                  <c:v>9.8261325073557976E-2</c:v>
                </c:pt>
                <c:pt idx="87">
                  <c:v>9.0882367656991703E-2</c:v>
                </c:pt>
                <c:pt idx="88">
                  <c:v>9.2185267515385569E-2</c:v>
                </c:pt>
                <c:pt idx="89">
                  <c:v>8.8091812574584719E-2</c:v>
                </c:pt>
                <c:pt idx="90">
                  <c:v>8.5251429442345913E-2</c:v>
                </c:pt>
                <c:pt idx="91">
                  <c:v>7.5216712814191691E-2</c:v>
                </c:pt>
                <c:pt idx="92">
                  <c:v>7.3679366989605824E-2</c:v>
                </c:pt>
                <c:pt idx="93">
                  <c:v>6.6361312419278617E-2</c:v>
                </c:pt>
                <c:pt idx="94">
                  <c:v>4.714065154900253E-2</c:v>
                </c:pt>
                <c:pt idx="95">
                  <c:v>4.3787108028757134E-2</c:v>
                </c:pt>
                <c:pt idx="96">
                  <c:v>3.8316563156762379E-2</c:v>
                </c:pt>
                <c:pt idx="97">
                  <c:v>4.4961151918947853E-2</c:v>
                </c:pt>
                <c:pt idx="98">
                  <c:v>4.2169916767045769E-2</c:v>
                </c:pt>
                <c:pt idx="99">
                  <c:v>5.0159250519213966E-2</c:v>
                </c:pt>
                <c:pt idx="100">
                  <c:v>5.4197213609129491E-2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CIRTest!$AL$15:$AL$115</c:f>
              <c:numCache>
                <c:formatCode>General</c:formatCode>
                <c:ptCount val="101"/>
                <c:pt idx="0">
                  <c:v>0.83862860294620323</c:v>
                </c:pt>
                <c:pt idx="1">
                  <c:v>0.81328976737680392</c:v>
                </c:pt>
                <c:pt idx="2">
                  <c:v>0.77297072600858663</c:v>
                </c:pt>
                <c:pt idx="3">
                  <c:v>0.77646733006094049</c:v>
                </c:pt>
                <c:pt idx="4">
                  <c:v>0.66259977791512936</c:v>
                </c:pt>
                <c:pt idx="5">
                  <c:v>0.72689880739029478</c:v>
                </c:pt>
                <c:pt idx="6">
                  <c:v>0.82708097984051132</c:v>
                </c:pt>
                <c:pt idx="7">
                  <c:v>0.87563822853184836</c:v>
                </c:pt>
                <c:pt idx="8">
                  <c:v>0.87045752292860046</c:v>
                </c:pt>
                <c:pt idx="9">
                  <c:v>0.86541050614896198</c:v>
                </c:pt>
                <c:pt idx="10">
                  <c:v>0.83313867536074726</c:v>
                </c:pt>
                <c:pt idx="11">
                  <c:v>0.76762262018879412</c:v>
                </c:pt>
                <c:pt idx="12">
                  <c:v>0.65419090024169557</c:v>
                </c:pt>
                <c:pt idx="13">
                  <c:v>0.670336714467894</c:v>
                </c:pt>
                <c:pt idx="14">
                  <c:v>0.69951670999640658</c:v>
                </c:pt>
                <c:pt idx="15">
                  <c:v>0.63933943847150299</c:v>
                </c:pt>
                <c:pt idx="16">
                  <c:v>0.67945654422638935</c:v>
                </c:pt>
                <c:pt idx="17">
                  <c:v>0.63865931226535633</c:v>
                </c:pt>
                <c:pt idx="18">
                  <c:v>0.59516997390296222</c:v>
                </c:pt>
                <c:pt idx="19">
                  <c:v>0.64392777266493906</c:v>
                </c:pt>
                <c:pt idx="20">
                  <c:v>0.6737245236679269</c:v>
                </c:pt>
                <c:pt idx="21">
                  <c:v>0.6406123845387397</c:v>
                </c:pt>
                <c:pt idx="22">
                  <c:v>0.61104630572909147</c:v>
                </c:pt>
                <c:pt idx="23">
                  <c:v>0.62877560857169523</c:v>
                </c:pt>
                <c:pt idx="24">
                  <c:v>0.65851792403041209</c:v>
                </c:pt>
                <c:pt idx="25">
                  <c:v>0.6759377264817501</c:v>
                </c:pt>
                <c:pt idx="26">
                  <c:v>0.74313850429200823</c:v>
                </c:pt>
                <c:pt idx="27">
                  <c:v>0.78066817594228999</c:v>
                </c:pt>
                <c:pt idx="28">
                  <c:v>0.76288719152064521</c:v>
                </c:pt>
                <c:pt idx="29">
                  <c:v>0.72659084482079794</c:v>
                </c:pt>
                <c:pt idx="30">
                  <c:v>0.75512977882839905</c:v>
                </c:pt>
                <c:pt idx="31">
                  <c:v>0.74132727286915068</c:v>
                </c:pt>
                <c:pt idx="32">
                  <c:v>0.7276806661407752</c:v>
                </c:pt>
                <c:pt idx="33">
                  <c:v>0.73700336264464217</c:v>
                </c:pt>
                <c:pt idx="34">
                  <c:v>0.76099285509959713</c:v>
                </c:pt>
                <c:pt idx="35">
                  <c:v>0.71537813307819509</c:v>
                </c:pt>
                <c:pt idx="36">
                  <c:v>0.72835733518143919</c:v>
                </c:pt>
                <c:pt idx="37">
                  <c:v>0.70619387707386794</c:v>
                </c:pt>
                <c:pt idx="38">
                  <c:v>0.71391047113557082</c:v>
                </c:pt>
                <c:pt idx="39">
                  <c:v>0.72719584803018955</c:v>
                </c:pt>
                <c:pt idx="40">
                  <c:v>0.73013862836924448</c:v>
                </c:pt>
                <c:pt idx="41">
                  <c:v>0.68011814840948892</c:v>
                </c:pt>
                <c:pt idx="42">
                  <c:v>0.67623880308094297</c:v>
                </c:pt>
                <c:pt idx="43">
                  <c:v>0.6845049132608243</c:v>
                </c:pt>
                <c:pt idx="44">
                  <c:v>0.67126242970875472</c:v>
                </c:pt>
                <c:pt idx="45">
                  <c:v>0.68564309072925023</c:v>
                </c:pt>
                <c:pt idx="46">
                  <c:v>0.67063732998194836</c:v>
                </c:pt>
                <c:pt idx="47">
                  <c:v>0.64801464480528015</c:v>
                </c:pt>
                <c:pt idx="48">
                  <c:v>0.61291325037904065</c:v>
                </c:pt>
                <c:pt idx="49">
                  <c:v>0.64064056295505123</c:v>
                </c:pt>
                <c:pt idx="50">
                  <c:v>0.6311374588820573</c:v>
                </c:pt>
                <c:pt idx="51">
                  <c:v>0.60811895076680489</c:v>
                </c:pt>
                <c:pt idx="52">
                  <c:v>0.59751918423843187</c:v>
                </c:pt>
                <c:pt idx="53">
                  <c:v>0.5811574609190383</c:v>
                </c:pt>
                <c:pt idx="54">
                  <c:v>0.59520111655901764</c:v>
                </c:pt>
                <c:pt idx="55">
                  <c:v>0.63132351553945132</c:v>
                </c:pt>
                <c:pt idx="56">
                  <c:v>0.66630120640928936</c:v>
                </c:pt>
                <c:pt idx="57">
                  <c:v>0.67035630234654409</c:v>
                </c:pt>
                <c:pt idx="58">
                  <c:v>0.69481371869125652</c:v>
                </c:pt>
                <c:pt idx="59">
                  <c:v>0.73348189284700105</c:v>
                </c:pt>
                <c:pt idx="60">
                  <c:v>0.73333436199140978</c:v>
                </c:pt>
                <c:pt idx="61">
                  <c:v>0.71541581281555178</c:v>
                </c:pt>
                <c:pt idx="62">
                  <c:v>0.71740646312452272</c:v>
                </c:pt>
                <c:pt idx="63">
                  <c:v>0.72497361837069263</c:v>
                </c:pt>
                <c:pt idx="64">
                  <c:v>0.76167954127122273</c:v>
                </c:pt>
                <c:pt idx="65">
                  <c:v>0.75884797627479961</c:v>
                </c:pt>
                <c:pt idx="66">
                  <c:v>0.75319056657745598</c:v>
                </c:pt>
                <c:pt idx="67">
                  <c:v>0.78003116899224934</c:v>
                </c:pt>
                <c:pt idx="68">
                  <c:v>0.76035513087775231</c:v>
                </c:pt>
                <c:pt idx="69">
                  <c:v>0.75751485764652349</c:v>
                </c:pt>
                <c:pt idx="70">
                  <c:v>0.74704181529072222</c:v>
                </c:pt>
                <c:pt idx="71">
                  <c:v>0.72460237403086802</c:v>
                </c:pt>
                <c:pt idx="72">
                  <c:v>0.72406915275621497</c:v>
                </c:pt>
                <c:pt idx="73">
                  <c:v>0.75737124554009805</c:v>
                </c:pt>
                <c:pt idx="74">
                  <c:v>0.77539388783656915</c:v>
                </c:pt>
                <c:pt idx="75">
                  <c:v>0.80574282040571299</c:v>
                </c:pt>
                <c:pt idx="76">
                  <c:v>0.80135861107162987</c:v>
                </c:pt>
                <c:pt idx="77">
                  <c:v>0.79378600031126101</c:v>
                </c:pt>
                <c:pt idx="78">
                  <c:v>0.78716411624799443</c:v>
                </c:pt>
                <c:pt idx="79">
                  <c:v>0.78778327501548473</c:v>
                </c:pt>
                <c:pt idx="80">
                  <c:v>0.79934703988626732</c:v>
                </c:pt>
                <c:pt idx="81">
                  <c:v>0.76928662436615813</c:v>
                </c:pt>
                <c:pt idx="82">
                  <c:v>0.76521475068848854</c:v>
                </c:pt>
                <c:pt idx="83">
                  <c:v>0.78720348378174476</c:v>
                </c:pt>
                <c:pt idx="84">
                  <c:v>0.78594225878312474</c:v>
                </c:pt>
                <c:pt idx="85">
                  <c:v>0.7972014595036746</c:v>
                </c:pt>
                <c:pt idx="86">
                  <c:v>0.82399584091374056</c:v>
                </c:pt>
                <c:pt idx="87">
                  <c:v>0.84275369884166629</c:v>
                </c:pt>
                <c:pt idx="88">
                  <c:v>0.85216481288020607</c:v>
                </c:pt>
                <c:pt idx="89">
                  <c:v>0.86696381661309674</c:v>
                </c:pt>
                <c:pt idx="90">
                  <c:v>0.88033812784161358</c:v>
                </c:pt>
                <c:pt idx="91">
                  <c:v>0.89919186492715997</c:v>
                </c:pt>
                <c:pt idx="92">
                  <c:v>0.91067505930270698</c:v>
                </c:pt>
                <c:pt idx="93">
                  <c:v>0.92578080428155041</c:v>
                </c:pt>
                <c:pt idx="94">
                  <c:v>0.94651575147932032</c:v>
                </c:pt>
                <c:pt idx="95">
                  <c:v>0.95665105680329032</c:v>
                </c:pt>
                <c:pt idx="96">
                  <c:v>0.96713865766386187</c:v>
                </c:pt>
                <c:pt idx="97">
                  <c:v>0.97323582640227524</c:v>
                </c:pt>
                <c:pt idx="98">
                  <c:v>0.9825603522782117</c:v>
                </c:pt>
                <c:pt idx="99">
                  <c:v>0.99042184116846987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Swap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CIRTest!$AO$15:$AO$115</c:f>
              <c:numCache>
                <c:formatCode>General</c:formatCode>
                <c:ptCount val="101"/>
                <c:pt idx="0">
                  <c:v>6.0303124581569056E-2</c:v>
                </c:pt>
                <c:pt idx="1">
                  <c:v>8.5709265717762939E-2</c:v>
                </c:pt>
                <c:pt idx="2">
                  <c:v>0.1256920531791611</c:v>
                </c:pt>
                <c:pt idx="3">
                  <c:v>0.1251515434218885</c:v>
                </c:pt>
                <c:pt idx="4">
                  <c:v>0.2368470202739148</c:v>
                </c:pt>
                <c:pt idx="5">
                  <c:v>0.17899964201280893</c:v>
                </c:pt>
                <c:pt idx="6">
                  <c:v>8.3099347499499321E-2</c:v>
                </c:pt>
                <c:pt idx="7">
                  <c:v>3.6030150820895779E-2</c:v>
                </c:pt>
                <c:pt idx="8">
                  <c:v>4.266264494562455E-2</c:v>
                </c:pt>
                <c:pt idx="9">
                  <c:v>4.9288840181384685E-2</c:v>
                </c:pt>
                <c:pt idx="10">
                  <c:v>8.481735641114363E-2</c:v>
                </c:pt>
                <c:pt idx="11">
                  <c:v>0.14601502092655294</c:v>
                </c:pt>
                <c:pt idx="12">
                  <c:v>0.25161192621811856</c:v>
                </c:pt>
                <c:pt idx="13">
                  <c:v>0.2416555959798341</c:v>
                </c:pt>
                <c:pt idx="14">
                  <c:v>0.21897008909386917</c:v>
                </c:pt>
                <c:pt idx="15">
                  <c:v>0.28041374285001264</c:v>
                </c:pt>
                <c:pt idx="16">
                  <c:v>0.24647606372864961</c:v>
                </c:pt>
                <c:pt idx="17">
                  <c:v>0.29113256910203145</c:v>
                </c:pt>
                <c:pt idx="18">
                  <c:v>0.34020835280525352</c:v>
                </c:pt>
                <c:pt idx="19">
                  <c:v>0.29622704763699015</c:v>
                </c:pt>
                <c:pt idx="20">
                  <c:v>0.27014198105505072</c:v>
                </c:pt>
                <c:pt idx="21">
                  <c:v>0.29355075251799956</c:v>
                </c:pt>
                <c:pt idx="22">
                  <c:v>0.3235427850573821</c:v>
                </c:pt>
                <c:pt idx="23">
                  <c:v>0.31322349393839133</c:v>
                </c:pt>
                <c:pt idx="24">
                  <c:v>0.2913253907997928</c:v>
                </c:pt>
                <c:pt idx="25">
                  <c:v>0.2796347821220212</c:v>
                </c:pt>
                <c:pt idx="26">
                  <c:v>0.21975611351550173</c:v>
                </c:pt>
                <c:pt idx="27">
                  <c:v>0.18600695213808383</c:v>
                </c:pt>
                <c:pt idx="28">
                  <c:v>0.20622137690590181</c:v>
                </c:pt>
                <c:pt idx="29">
                  <c:v>0.24617609779369587</c:v>
                </c:pt>
                <c:pt idx="30">
                  <c:v>0.22000856557985127</c:v>
                </c:pt>
                <c:pt idx="31">
                  <c:v>0.1992678164014674</c:v>
                </c:pt>
                <c:pt idx="32">
                  <c:v>0.2141786945880223</c:v>
                </c:pt>
                <c:pt idx="33">
                  <c:v>0.20951836188386874</c:v>
                </c:pt>
                <c:pt idx="34">
                  <c:v>0.19132708034205403</c:v>
                </c:pt>
                <c:pt idx="35">
                  <c:v>0.23638925832323221</c:v>
                </c:pt>
                <c:pt idx="36">
                  <c:v>0.22846080665311941</c:v>
                </c:pt>
                <c:pt idx="37">
                  <c:v>0.25395566565397421</c:v>
                </c:pt>
                <c:pt idx="38">
                  <c:v>0.25113409101433137</c:v>
                </c:pt>
                <c:pt idx="39">
                  <c:v>0.24243811990698338</c:v>
                </c:pt>
                <c:pt idx="40">
                  <c:v>0.24397224227707581</c:v>
                </c:pt>
                <c:pt idx="41">
                  <c:v>0.26345743520617049</c:v>
                </c:pt>
                <c:pt idx="42">
                  <c:v>0.27185263778228907</c:v>
                </c:pt>
                <c:pt idx="43">
                  <c:v>0.27049641258549562</c:v>
                </c:pt>
                <c:pt idx="44">
                  <c:v>0.2874342153133943</c:v>
                </c:pt>
                <c:pt idx="45">
                  <c:v>0.28084885146963423</c:v>
                </c:pt>
                <c:pt idx="46">
                  <c:v>0.30070063776210787</c:v>
                </c:pt>
                <c:pt idx="47">
                  <c:v>0.32878208030188127</c:v>
                </c:pt>
                <c:pt idx="48">
                  <c:v>0.37055891638218119</c:v>
                </c:pt>
                <c:pt idx="49">
                  <c:v>0.35228516051436487</c:v>
                </c:pt>
                <c:pt idx="50">
                  <c:v>0.37103686326592611</c:v>
                </c:pt>
                <c:pt idx="51">
                  <c:v>0.354503421530179</c:v>
                </c:pt>
                <c:pt idx="52">
                  <c:v>0.37075780379645285</c:v>
                </c:pt>
                <c:pt idx="53">
                  <c:v>0.39236388135468858</c:v>
                </c:pt>
                <c:pt idx="54">
                  <c:v>0.39167853107208839</c:v>
                </c:pt>
                <c:pt idx="55">
                  <c:v>0.37228955224480387</c:v>
                </c:pt>
                <c:pt idx="56">
                  <c:v>0.35165397822608024</c:v>
                </c:pt>
                <c:pt idx="57">
                  <c:v>0.35701763729851566</c:v>
                </c:pt>
                <c:pt idx="58">
                  <c:v>0.34327782724338285</c:v>
                </c:pt>
                <c:pt idx="59">
                  <c:v>0.31410314363653902</c:v>
                </c:pt>
                <c:pt idx="60">
                  <c:v>0.32226528911878727</c:v>
                </c:pt>
                <c:pt idx="61">
                  <c:v>0.25162915242439665</c:v>
                </c:pt>
                <c:pt idx="62">
                  <c:v>0.25685903833229129</c:v>
                </c:pt>
                <c:pt idx="63">
                  <c:v>0.2582594870047541</c:v>
                </c:pt>
                <c:pt idx="64">
                  <c:v>0.23693089366589493</c:v>
                </c:pt>
                <c:pt idx="65">
                  <c:v>0.24570897347833265</c:v>
                </c:pt>
                <c:pt idx="66">
                  <c:v>0.25753126765361745</c:v>
                </c:pt>
                <c:pt idx="67">
                  <c:v>0.24139445228284451</c:v>
                </c:pt>
                <c:pt idx="68">
                  <c:v>0.26690326024984423</c:v>
                </c:pt>
                <c:pt idx="69">
                  <c:v>0.2782792393361867</c:v>
                </c:pt>
                <c:pt idx="70">
                  <c:v>0.29840756112685163</c:v>
                </c:pt>
                <c:pt idx="71">
                  <c:v>0.247718019060852</c:v>
                </c:pt>
                <c:pt idx="72">
                  <c:v>0.2558552237495928</c:v>
                </c:pt>
                <c:pt idx="73">
                  <c:v>0.24284855482507717</c:v>
                </c:pt>
                <c:pt idx="74">
                  <c:v>0.2383706563357525</c:v>
                </c:pt>
                <c:pt idx="75">
                  <c:v>0.2239130118884175</c:v>
                </c:pt>
                <c:pt idx="76">
                  <c:v>0.23477861464029193</c:v>
                </c:pt>
                <c:pt idx="77">
                  <c:v>0.24945572287147644</c:v>
                </c:pt>
                <c:pt idx="78">
                  <c:v>0.26496641765257389</c:v>
                </c:pt>
                <c:pt idx="79">
                  <c:v>0.27547326962779095</c:v>
                </c:pt>
                <c:pt idx="80">
                  <c:v>0.27606223148025122</c:v>
                </c:pt>
                <c:pt idx="81">
                  <c:v>0.20147990006627281</c:v>
                </c:pt>
                <c:pt idx="82">
                  <c:v>0.21070264282786988</c:v>
                </c:pt>
                <c:pt idx="83">
                  <c:v>0.20904617090255584</c:v>
                </c:pt>
                <c:pt idx="84">
                  <c:v>0.2185391417578908</c:v>
                </c:pt>
                <c:pt idx="85">
                  <c:v>0.22235632056135801</c:v>
                </c:pt>
                <c:pt idx="86">
                  <c:v>0.2165603344379774</c:v>
                </c:pt>
                <c:pt idx="87">
                  <c:v>0.21448912121415487</c:v>
                </c:pt>
                <c:pt idx="88">
                  <c:v>0.21878171925387246</c:v>
                </c:pt>
                <c:pt idx="89">
                  <c:v>0.21877536087537663</c:v>
                </c:pt>
                <c:pt idx="90">
                  <c:v>0.21960281289290184</c:v>
                </c:pt>
                <c:pt idx="91">
                  <c:v>0.11323268867357916</c:v>
                </c:pt>
                <c:pt idx="92">
                  <c:v>0.11467873486730207</c:v>
                </c:pt>
                <c:pt idx="93">
                  <c:v>0.1165809586140778</c:v>
                </c:pt>
                <c:pt idx="94">
                  <c:v>0.11919205187713622</c:v>
                </c:pt>
                <c:pt idx="95">
                  <c:v>0.1204683622143673</c:v>
                </c:pt>
                <c:pt idx="96">
                  <c:v>0.1217890361322459</c:v>
                </c:pt>
                <c:pt idx="97">
                  <c:v>0.12255683534893802</c:v>
                </c:pt>
                <c:pt idx="98">
                  <c:v>0.12373104652312839</c:v>
                </c:pt>
                <c:pt idx="99">
                  <c:v>0.12472102158711929</c:v>
                </c:pt>
                <c:pt idx="100">
                  <c:v>0.12592717204214443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5.1625858814716985E-3</c:v>
                </c:pt>
                <c:pt idx="2">
                  <c:v>5.1594110072810092E-3</c:v>
                </c:pt>
                <c:pt idx="3">
                  <c:v>5.182241779361013E-3</c:v>
                </c:pt>
                <c:pt idx="4">
                  <c:v>5.3434385413741233E-3</c:v>
                </c:pt>
                <c:pt idx="5">
                  <c:v>5.5020353007245873E-3</c:v>
                </c:pt>
                <c:pt idx="6">
                  <c:v>5.6825166816572422E-3</c:v>
                </c:pt>
                <c:pt idx="7">
                  <c:v>5.7856166976670105E-3</c:v>
                </c:pt>
                <c:pt idx="8">
                  <c:v>5.809017216631727E-3</c:v>
                </c:pt>
                <c:pt idx="9">
                  <c:v>6.1300369016919895E-3</c:v>
                </c:pt>
                <c:pt idx="10">
                  <c:v>6.0419268661099949E-3</c:v>
                </c:pt>
                <c:pt idx="11">
                  <c:v>6.2554741853803712E-3</c:v>
                </c:pt>
                <c:pt idx="12">
                  <c:v>6.446311634360314E-3</c:v>
                </c:pt>
                <c:pt idx="13">
                  <c:v>6.3655379541500507E-3</c:v>
                </c:pt>
                <c:pt idx="14">
                  <c:v>6.3825703063144709E-3</c:v>
                </c:pt>
                <c:pt idx="15">
                  <c:v>6.3705035012814474E-3</c:v>
                </c:pt>
                <c:pt idx="16">
                  <c:v>6.3129938120474113E-3</c:v>
                </c:pt>
                <c:pt idx="17">
                  <c:v>6.2602695247141417E-3</c:v>
                </c:pt>
                <c:pt idx="18">
                  <c:v>6.1244101755317014E-3</c:v>
                </c:pt>
                <c:pt idx="19">
                  <c:v>6.1704131641655592E-3</c:v>
                </c:pt>
                <c:pt idx="20">
                  <c:v>6.3298275875244064E-3</c:v>
                </c:pt>
                <c:pt idx="21">
                  <c:v>6.6597037050688474E-3</c:v>
                </c:pt>
                <c:pt idx="22">
                  <c:v>6.4936396678877493E-3</c:v>
                </c:pt>
                <c:pt idx="23">
                  <c:v>6.3260077783089822E-3</c:v>
                </c:pt>
                <c:pt idx="24">
                  <c:v>6.1877929197585767E-3</c:v>
                </c:pt>
                <c:pt idx="25">
                  <c:v>6.1574687123049799E-3</c:v>
                </c:pt>
                <c:pt idx="26">
                  <c:v>6.4182314529548307E-3</c:v>
                </c:pt>
                <c:pt idx="27">
                  <c:v>6.3491385255506063E-3</c:v>
                </c:pt>
                <c:pt idx="28">
                  <c:v>5.8715200556565131E-3</c:v>
                </c:pt>
                <c:pt idx="29">
                  <c:v>5.9320481056113136E-3</c:v>
                </c:pt>
                <c:pt idx="30">
                  <c:v>5.9465038252403176E-3</c:v>
                </c:pt>
                <c:pt idx="31">
                  <c:v>5.8537316073822955E-3</c:v>
                </c:pt>
                <c:pt idx="32">
                  <c:v>5.452109100778443E-3</c:v>
                </c:pt>
                <c:pt idx="33">
                  <c:v>5.4110760308046209E-3</c:v>
                </c:pt>
                <c:pt idx="34">
                  <c:v>5.2413235035508763E-3</c:v>
                </c:pt>
                <c:pt idx="35">
                  <c:v>5.3977070242647463E-3</c:v>
                </c:pt>
                <c:pt idx="36">
                  <c:v>5.4209840524489161E-3</c:v>
                </c:pt>
                <c:pt idx="37">
                  <c:v>5.685224682390206E-3</c:v>
                </c:pt>
                <c:pt idx="38">
                  <c:v>5.660638594078257E-3</c:v>
                </c:pt>
                <c:pt idx="39">
                  <c:v>5.6126808757503083E-3</c:v>
                </c:pt>
                <c:pt idx="40">
                  <c:v>5.8957684290727166E-3</c:v>
                </c:pt>
                <c:pt idx="41">
                  <c:v>5.9908105528279467E-3</c:v>
                </c:pt>
                <c:pt idx="42">
                  <c:v>5.9929715113225847E-3</c:v>
                </c:pt>
                <c:pt idx="43">
                  <c:v>6.1826850688331998E-3</c:v>
                </c:pt>
                <c:pt idx="44">
                  <c:v>6.1814213993885928E-3</c:v>
                </c:pt>
                <c:pt idx="45">
                  <c:v>6.4618456178485335E-3</c:v>
                </c:pt>
                <c:pt idx="46">
                  <c:v>7.0349657032025593E-3</c:v>
                </c:pt>
                <c:pt idx="47">
                  <c:v>7.2778411695415173E-3</c:v>
                </c:pt>
                <c:pt idx="48">
                  <c:v>7.2991002079000489E-3</c:v>
                </c:pt>
                <c:pt idx="49">
                  <c:v>7.1280820640430521E-3</c:v>
                </c:pt>
                <c:pt idx="50">
                  <c:v>7.0630619132737082E-3</c:v>
                </c:pt>
                <c:pt idx="51">
                  <c:v>7.6669343300963212E-3</c:v>
                </c:pt>
                <c:pt idx="52">
                  <c:v>8.1755323459723646E-3</c:v>
                </c:pt>
                <c:pt idx="53">
                  <c:v>8.2142671150023903E-3</c:v>
                </c:pt>
                <c:pt idx="54">
                  <c:v>8.7756235395623876E-3</c:v>
                </c:pt>
                <c:pt idx="55">
                  <c:v>8.2631387197536176E-3</c:v>
                </c:pt>
                <c:pt idx="56">
                  <c:v>8.0291236867370101E-3</c:v>
                </c:pt>
                <c:pt idx="57">
                  <c:v>8.2453753822753825E-3</c:v>
                </c:pt>
                <c:pt idx="58">
                  <c:v>8.0800413315108236E-3</c:v>
                </c:pt>
                <c:pt idx="59">
                  <c:v>7.5216687927593803E-3</c:v>
                </c:pt>
                <c:pt idx="60">
                  <c:v>7.5237338994358872E-3</c:v>
                </c:pt>
                <c:pt idx="61">
                  <c:v>7.477474090842459E-3</c:v>
                </c:pt>
                <c:pt idx="62">
                  <c:v>7.2796062491328134E-3</c:v>
                </c:pt>
                <c:pt idx="63">
                  <c:v>6.9998430286143439E-3</c:v>
                </c:pt>
                <c:pt idx="64">
                  <c:v>6.4978181018321467E-3</c:v>
                </c:pt>
                <c:pt idx="65">
                  <c:v>6.5036836543241753E-3</c:v>
                </c:pt>
                <c:pt idx="66">
                  <c:v>6.5285075484767443E-3</c:v>
                </c:pt>
                <c:pt idx="67">
                  <c:v>6.0467532185336141E-3</c:v>
                </c:pt>
                <c:pt idx="68">
                  <c:v>5.9618020435862661E-3</c:v>
                </c:pt>
                <c:pt idx="69">
                  <c:v>5.8025650384299068E-3</c:v>
                </c:pt>
                <c:pt idx="70">
                  <c:v>5.892528780905599E-3</c:v>
                </c:pt>
                <c:pt idx="71">
                  <c:v>6.1946869095789907E-3</c:v>
                </c:pt>
                <c:pt idx="72">
                  <c:v>6.2512028884003585E-3</c:v>
                </c:pt>
                <c:pt idx="73">
                  <c:v>6.0141486451111238E-3</c:v>
                </c:pt>
                <c:pt idx="74">
                  <c:v>6.3086679749339396E-3</c:v>
                </c:pt>
                <c:pt idx="75">
                  <c:v>6.316753096970374E-3</c:v>
                </c:pt>
                <c:pt idx="76">
                  <c:v>6.3632657533131028E-3</c:v>
                </c:pt>
                <c:pt idx="77">
                  <c:v>7.0109124925920325E-3</c:v>
                </c:pt>
                <c:pt idx="78">
                  <c:v>7.2727072124361596E-3</c:v>
                </c:pt>
                <c:pt idx="79">
                  <c:v>7.2255063829900785E-3</c:v>
                </c:pt>
                <c:pt idx="80">
                  <c:v>7.0676432870398409E-3</c:v>
                </c:pt>
                <c:pt idx="81">
                  <c:v>7.1742008696546924E-3</c:v>
                </c:pt>
                <c:pt idx="82">
                  <c:v>7.0839945734741264E-3</c:v>
                </c:pt>
                <c:pt idx="83">
                  <c:v>7.297575778614571E-3</c:v>
                </c:pt>
                <c:pt idx="84">
                  <c:v>7.4638963473442933E-3</c:v>
                </c:pt>
                <c:pt idx="85">
                  <c:v>7.3522265364894335E-3</c:v>
                </c:pt>
                <c:pt idx="86">
                  <c:v>7.7882898658618313E-3</c:v>
                </c:pt>
                <c:pt idx="87">
                  <c:v>7.9287765401921499E-3</c:v>
                </c:pt>
                <c:pt idx="88">
                  <c:v>8.1892461632879655E-3</c:v>
                </c:pt>
                <c:pt idx="89">
                  <c:v>8.3426045458841434E-3</c:v>
                </c:pt>
                <c:pt idx="90">
                  <c:v>8.4377914415944538E-3</c:v>
                </c:pt>
                <c:pt idx="91">
                  <c:v>8.3764328881774566E-3</c:v>
                </c:pt>
                <c:pt idx="92">
                  <c:v>7.9509983647529786E-3</c:v>
                </c:pt>
                <c:pt idx="93">
                  <c:v>7.9532811598875576E-3</c:v>
                </c:pt>
                <c:pt idx="94">
                  <c:v>7.5194520790373628E-3</c:v>
                </c:pt>
                <c:pt idx="95">
                  <c:v>7.3542967028870599E-3</c:v>
                </c:pt>
                <c:pt idx="96">
                  <c:v>7.8334393875009924E-3</c:v>
                </c:pt>
                <c:pt idx="97">
                  <c:v>7.9477577755095296E-3</c:v>
                </c:pt>
                <c:pt idx="98">
                  <c:v>7.5480878004070507E-3</c:v>
                </c:pt>
                <c:pt idx="99">
                  <c:v>7.4304262147726714E-3</c:v>
                </c:pt>
                <c:pt idx="100">
                  <c:v>7.5218368734638608E-3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CIRTest!$AU$15:$AU$115</c:f>
              <c:numCache>
                <c:formatCode>General</c:formatCode>
                <c:ptCount val="101"/>
                <c:pt idx="0">
                  <c:v>1</c:v>
                </c:pt>
                <c:pt idx="1">
                  <c:v>1.0005082584136322</c:v>
                </c:pt>
                <c:pt idx="2">
                  <c:v>1.0010247538402983</c:v>
                </c:pt>
                <c:pt idx="3">
                  <c:v>1.0015425002093443</c:v>
                </c:pt>
                <c:pt idx="4">
                  <c:v>1.0020697347439709</c:v>
                </c:pt>
                <c:pt idx="5">
                  <c:v>1.0026132781601051</c:v>
                </c:pt>
                <c:pt idx="6">
                  <c:v>1.0031741239821104</c:v>
                </c:pt>
                <c:pt idx="7">
                  <c:v>1.0037495156658851</c:v>
                </c:pt>
                <c:pt idx="8">
                  <c:v>1.0043315897817799</c:v>
                </c:pt>
                <c:pt idx="9">
                  <c:v>1.0049313072256034</c:v>
                </c:pt>
                <c:pt idx="10">
                  <c:v>1.0055430927455338</c:v>
                </c:pt>
                <c:pt idx="11">
                  <c:v>1.0061615611992163</c:v>
                </c:pt>
                <c:pt idx="12">
                  <c:v>1.0068007665865</c:v>
                </c:pt>
                <c:pt idx="13">
                  <c:v>1.0074459222047116</c:v>
                </c:pt>
                <c:pt idx="14">
                  <c:v>1.0080882783877589</c:v>
                </c:pt>
                <c:pt idx="15">
                  <c:v>1.0087312945877402</c:v>
                </c:pt>
                <c:pt idx="16">
                  <c:v>1.0093712095085117</c:v>
                </c:pt>
                <c:pt idx="17">
                  <c:v>1.0100059635119221</c:v>
                </c:pt>
                <c:pt idx="18">
                  <c:v>1.0106315872133314</c:v>
                </c:pt>
                <c:pt idx="19">
                  <c:v>1.0112530550560088</c:v>
                </c:pt>
                <c:pt idx="20">
                  <c:v>1.0118852979475903</c:v>
                </c:pt>
                <c:pt idx="21">
                  <c:v>1.0125427071975421</c:v>
                </c:pt>
                <c:pt idx="22">
                  <c:v>1.0132088423165087</c:v>
                </c:pt>
                <c:pt idx="23">
                  <c:v>1.0138584995110638</c:v>
                </c:pt>
                <c:pt idx="24">
                  <c:v>1.0144930591691355</c:v>
                </c:pt>
                <c:pt idx="25">
                  <c:v>1.0151194615887582</c:v>
                </c:pt>
                <c:pt idx="26">
                  <c:v>1.0157579542040565</c:v>
                </c:pt>
                <c:pt idx="27">
                  <c:v>1.016406589096567</c:v>
                </c:pt>
                <c:pt idx="28">
                  <c:v>1.0170278367738839</c:v>
                </c:pt>
                <c:pt idx="29">
                  <c:v>1.0176282417991611</c:v>
                </c:pt>
                <c:pt idx="30">
                  <c:v>1.0182328188147016</c:v>
                </c:pt>
                <c:pt idx="31">
                  <c:v>1.0188337654294188</c:v>
                </c:pt>
                <c:pt idx="32">
                  <c:v>1.0194098668598548</c:v>
                </c:pt>
                <c:pt idx="33">
                  <c:v>1.0199637191666748</c:v>
                </c:pt>
                <c:pt idx="34">
                  <c:v>1.0205071169184332</c:v>
                </c:pt>
                <c:pt idx="35">
                  <c:v>1.0210501216502641</c:v>
                </c:pt>
                <c:pt idx="36">
                  <c:v>1.0216025923540382</c:v>
                </c:pt>
                <c:pt idx="37">
                  <c:v>1.0221700564805687</c:v>
                </c:pt>
                <c:pt idx="38">
                  <c:v>1.0227500910751497</c:v>
                </c:pt>
                <c:pt idx="39">
                  <c:v>1.023326743005142</c:v>
                </c:pt>
                <c:pt idx="40">
                  <c:v>1.0239157576522271</c:v>
                </c:pt>
                <c:pt idx="41">
                  <c:v>1.0245244813015597</c:v>
                </c:pt>
                <c:pt idx="42">
                  <c:v>1.0251385491597373</c:v>
                </c:pt>
                <c:pt idx="43">
                  <c:v>1.0257628259110225</c:v>
                </c:pt>
                <c:pt idx="44">
                  <c:v>1.0263971540028574</c:v>
                </c:pt>
                <c:pt idx="45">
                  <c:v>1.0270462098000754</c:v>
                </c:pt>
                <c:pt idx="46">
                  <c:v>1.0277395361617239</c:v>
                </c:pt>
                <c:pt idx="47">
                  <c:v>1.0284752912731716</c:v>
                </c:pt>
                <c:pt idx="48">
                  <c:v>1.0292251657133218</c:v>
                </c:pt>
                <c:pt idx="49">
                  <c:v>1.0299678745142276</c:v>
                </c:pt>
                <c:pt idx="50">
                  <c:v>1.0306989549752186</c:v>
                </c:pt>
                <c:pt idx="51">
                  <c:v>1.0314583441726344</c:v>
                </c:pt>
                <c:pt idx="52">
                  <c:v>1.0322757100794646</c:v>
                </c:pt>
                <c:pt idx="53">
                  <c:v>1.0331219963875071</c:v>
                </c:pt>
                <c:pt idx="54">
                  <c:v>1.034000000752233</c:v>
                </c:pt>
                <c:pt idx="55">
                  <c:v>1.0348812801061127</c:v>
                </c:pt>
                <c:pt idx="56">
                  <c:v>1.0357246514389038</c:v>
                </c:pt>
                <c:pt idx="57">
                  <c:v>1.0365677894273702</c:v>
                </c:pt>
                <c:pt idx="58">
                  <c:v>1.0374142549086376</c:v>
                </c:pt>
                <c:pt idx="59">
                  <c:v>1.0382238424655357</c:v>
                </c:pt>
                <c:pt idx="60">
                  <c:v>1.039005161099753</c:v>
                </c:pt>
                <c:pt idx="61">
                  <c:v>1.039784770066341</c:v>
                </c:pt>
                <c:pt idx="62">
                  <c:v>1.040552262549634</c:v>
                </c:pt>
                <c:pt idx="63">
                  <c:v>1.0412954534896928</c:v>
                </c:pt>
                <c:pt idx="64">
                  <c:v>1.0419984433393734</c:v>
                </c:pt>
                <c:pt idx="65">
                  <c:v>1.0426760407896714</c:v>
                </c:pt>
                <c:pt idx="66">
                  <c:v>1.0433556798715931</c:v>
                </c:pt>
                <c:pt idx="67">
                  <c:v>1.0440119096438425</c:v>
                </c:pt>
                <c:pt idx="68">
                  <c:v>1.0446389516072696</c:v>
                </c:pt>
                <c:pt idx="69">
                  <c:v>1.0452536081704269</c:v>
                </c:pt>
                <c:pt idx="70">
                  <c:v>1.0458650038618822</c:v>
                </c:pt>
                <c:pt idx="71">
                  <c:v>1.0464972746967267</c:v>
                </c:pt>
                <c:pt idx="72">
                  <c:v>1.0471487068547636</c:v>
                </c:pt>
                <c:pt idx="73">
                  <c:v>1.0477910861597022</c:v>
                </c:pt>
                <c:pt idx="74">
                  <c:v>1.0484368719573143</c:v>
                </c:pt>
                <c:pt idx="75">
                  <c:v>1.0490989287527623</c:v>
                </c:pt>
                <c:pt idx="76">
                  <c:v>1.0497642693533797</c:v>
                </c:pt>
                <c:pt idx="77">
                  <c:v>1.0504664908408212</c:v>
                </c:pt>
                <c:pt idx="78">
                  <c:v>1.0512169819955803</c:v>
                </c:pt>
                <c:pt idx="79">
                  <c:v>1.0519792966842327</c:v>
                </c:pt>
                <c:pt idx="80">
                  <c:v>1.0527313702665944</c:v>
                </c:pt>
                <c:pt idx="81">
                  <c:v>1.0534812790427139</c:v>
                </c:pt>
                <c:pt idx="82">
                  <c:v>1.0542325839158</c:v>
                </c:pt>
                <c:pt idx="83">
                  <c:v>1.054990932542879</c:v>
                </c:pt>
                <c:pt idx="84">
                  <c:v>1.0557698809303342</c:v>
                </c:pt>
                <c:pt idx="85">
                  <c:v>1.0565522915164829</c:v>
                </c:pt>
                <c:pt idx="86">
                  <c:v>1.0573524317066445</c:v>
                </c:pt>
                <c:pt idx="87">
                  <c:v>1.0581836822035335</c:v>
                </c:pt>
                <c:pt idx="88">
                  <c:v>1.0590368173593649</c:v>
                </c:pt>
                <c:pt idx="89">
                  <c:v>1.0599125711832933</c:v>
                </c:pt>
                <c:pt idx="90">
                  <c:v>1.0608022319854453</c:v>
                </c:pt>
                <c:pt idx="91">
                  <c:v>1.0616944353104725</c:v>
                </c:pt>
                <c:pt idx="92">
                  <c:v>1.0625615263417529</c:v>
                </c:pt>
                <c:pt idx="93">
                  <c:v>1.0634068261706806</c:v>
                </c:pt>
                <c:pt idx="94">
                  <c:v>1.0642298349918202</c:v>
                </c:pt>
                <c:pt idx="95">
                  <c:v>1.065021583722717</c:v>
                </c:pt>
                <c:pt idx="96">
                  <c:v>1.0658306542197737</c:v>
                </c:pt>
                <c:pt idx="97">
                  <c:v>1.0666719902932138</c:v>
                </c:pt>
                <c:pt idx="98">
                  <c:v>1.0674987597612415</c:v>
                </c:pt>
                <c:pt idx="99">
                  <c:v>1.0682985364672379</c:v>
                </c:pt>
                <c:pt idx="100">
                  <c:v>1.0690975091299624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24214496"/>
          <c:y val="0.28208676099648777"/>
          <c:w val="0.14258164672729071"/>
          <c:h val="0.38691474964822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51"/>
</file>

<file path=xl/ctrlProps/ctrlProp2.xml><?xml version="1.0" encoding="utf-8"?>
<formControlPr xmlns="http://schemas.microsoft.com/office/spreadsheetml/2009/9/main" objectType="Spin" dx="22" fmlaLink="$U$51" max="30000" page="10" val="129"/>
</file>

<file path=xl/ctrlProps/ctrlProp3.xml><?xml version="1.0" encoding="utf-8"?>
<formControlPr xmlns="http://schemas.microsoft.com/office/spreadsheetml/2009/9/main" objectType="Spin" dx="26" fmlaLink="$G$8" max="30000" page="10" val="8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27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zoomScale="85" zoomScaleNormal="85" workbookViewId="0">
      <selection activeCell="AK13" sqref="AK13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8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4.6640625" customWidth="1"/>
    <col min="44" max="45" width="13.88671875" customWidth="1"/>
    <col min="46" max="46" width="35.21875" customWidth="1"/>
    <col min="54" max="54" width="9" customWidth="1"/>
  </cols>
  <sheetData>
    <row r="1" spans="2:66" x14ac:dyDescent="0.3">
      <c r="Y1" s="9"/>
    </row>
    <row r="2" spans="2:66" ht="23.4" x14ac:dyDescent="0.45">
      <c r="B2" s="61" t="s">
        <v>59</v>
      </c>
    </row>
    <row r="3" spans="2:66" ht="23.4" x14ac:dyDescent="0.45">
      <c r="C3" s="61"/>
    </row>
    <row r="4" spans="2:66" ht="21" x14ac:dyDescent="0.4">
      <c r="B4" s="94" t="s">
        <v>52</v>
      </c>
      <c r="I4" s="18"/>
      <c r="K4" s="69" t="s">
        <v>58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3"/>
      <c r="C6" s="64"/>
      <c r="D6" s="64"/>
      <c r="E6" s="64"/>
      <c r="F6" s="64"/>
      <c r="G6" s="64"/>
      <c r="H6" s="65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70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23"/>
    </row>
    <row r="7" spans="2:66" ht="25.8" x14ac:dyDescent="0.5">
      <c r="B7" s="50"/>
      <c r="C7" s="18"/>
      <c r="D7" s="18"/>
      <c r="E7" s="18"/>
      <c r="F7" s="18"/>
      <c r="G7" s="71" t="s">
        <v>57</v>
      </c>
      <c r="H7" s="66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8" t="s">
        <v>40</v>
      </c>
      <c r="U7" s="18"/>
      <c r="V7" s="18"/>
      <c r="W7" s="18"/>
      <c r="X7" s="18"/>
      <c r="Y7" s="19"/>
      <c r="AD7" s="24"/>
      <c r="AE7" s="33" t="s">
        <v>56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2:66" x14ac:dyDescent="0.3">
      <c r="B8" s="50"/>
      <c r="C8" s="18"/>
      <c r="D8" s="18"/>
      <c r="E8" s="18"/>
      <c r="F8" s="18"/>
      <c r="G8" s="51">
        <v>89</v>
      </c>
      <c r="H8" s="66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9"/>
    </row>
    <row r="9" spans="2:66" ht="14.7" customHeight="1" x14ac:dyDescent="0.3">
      <c r="B9" s="50"/>
      <c r="C9" s="18"/>
      <c r="D9" s="18"/>
      <c r="E9" s="18"/>
      <c r="F9" s="18"/>
      <c r="G9" s="72"/>
      <c r="H9" s="66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2" t="s">
        <v>29</v>
      </c>
      <c r="U9" s="18"/>
      <c r="V9" s="100"/>
      <c r="W9" s="42" t="s">
        <v>33</v>
      </c>
      <c r="X9" s="18"/>
      <c r="Y9" s="19"/>
      <c r="AD9" s="24"/>
      <c r="AE9" s="90" t="s">
        <v>15</v>
      </c>
      <c r="AF9" s="18"/>
      <c r="AH9" s="90" t="s">
        <v>53</v>
      </c>
      <c r="AK9" s="90" t="s">
        <v>54</v>
      </c>
      <c r="AL9" s="18"/>
      <c r="AM9" s="18"/>
      <c r="AN9" s="39" t="s">
        <v>55</v>
      </c>
      <c r="AQ9" s="39" t="s">
        <v>57</v>
      </c>
      <c r="AR9" s="18"/>
      <c r="AS9" s="18"/>
      <c r="AT9" s="18"/>
      <c r="AU9" s="18"/>
      <c r="AV9" s="19"/>
    </row>
    <row r="10" spans="2:66" x14ac:dyDescent="0.3">
      <c r="B10" s="50"/>
      <c r="C10" s="18"/>
      <c r="D10" s="18"/>
      <c r="E10" s="18"/>
      <c r="F10" s="18"/>
      <c r="G10" s="18"/>
      <c r="H10" s="66"/>
      <c r="K10" s="17"/>
      <c r="L10" s="74" t="str">
        <f>[2]!obMake("td.initialTime", "double",M10)</f>
        <v>td.initialTime 
[14429]</v>
      </c>
      <c r="M10" s="91">
        <v>0</v>
      </c>
      <c r="N10" s="18"/>
      <c r="O10" s="74" t="str">
        <f>L15</f>
        <v>timeDiscretization 
[14440]</v>
      </c>
      <c r="P10" s="74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4" t="str">
        <f>[2]!obCall("timeDiscretizationFromNPVAndDefault", T54, "getTimeDiscretization")</f>
        <v>timeDiscretizationFromNPVAndDefault 
[42032]</v>
      </c>
      <c r="AF10" s="18"/>
      <c r="AH10" s="74" t="str">
        <f>[2]!obCall("productProcessForPlottingAndPricing", T54, "getProductProcess")</f>
        <v>productProcessForPlottingAndPricing 
[41244]</v>
      </c>
      <c r="AK10" s="74" t="str">
        <f>[2]!obCall("underlyingModelForPlotting", AH10, "getUnderlyingModel")</f>
        <v>underlyingModelForPlotting 
[42486]</v>
      </c>
      <c r="AL10" s="18"/>
      <c r="AM10" s="18"/>
      <c r="AN10" s="48" t="str">
        <f>[2]!obCall("valueOfUnderlyingModelFromNPVAndDefault", AH10, "getUnderlying",  [2]!obMake("", "int", 0), [2]!obMake("","int", 0))</f>
        <v>valueOfUnderlyingModelFromNPVAndDefault 
[42179]</v>
      </c>
      <c r="AQ10" s="74" t="str">
        <f>[2]!obMake("pathIndexForPlot", "int", G8)</f>
        <v>pathIndexForPlot 
[54273]</v>
      </c>
      <c r="AR10" s="18"/>
      <c r="AS10" s="18"/>
      <c r="AT10" s="18"/>
      <c r="AU10" s="18"/>
      <c r="AV10" s="19"/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6"/>
      <c r="K11" s="17"/>
      <c r="L11" s="74" t="str">
        <f>[2]!obMake("td.numberOfTimeSteps", "int",M11)</f>
        <v>td.numberOfTimeSteps 
[14421]</v>
      </c>
      <c r="M11" s="91">
        <v>100</v>
      </c>
      <c r="N11" s="18"/>
      <c r="O11" s="74" t="str">
        <f>[2]!obMake("numberOfFactors", "int", P11)</f>
        <v>numberOfFactors 
[14422]</v>
      </c>
      <c r="P11" s="51">
        <v>2</v>
      </c>
      <c r="Q11" s="19"/>
      <c r="R11" s="18"/>
      <c r="S11" s="17"/>
      <c r="T11" s="43" t="s">
        <v>35</v>
      </c>
      <c r="U11" s="41"/>
      <c r="V11" s="18"/>
      <c r="W11" s="40" t="s">
        <v>35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9"/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6"/>
      <c r="K12" s="17"/>
      <c r="L12" s="74" t="str">
        <f>[2]!obMake("td.deltaT","double",M12)</f>
        <v>td.deltaT 
[14428]</v>
      </c>
      <c r="M12" s="91">
        <v>0.1</v>
      </c>
      <c r="N12" s="18"/>
      <c r="O12" s="74" t="str">
        <f>[2]!obMake("numberOfPaths", "int",P12)</f>
        <v>numberOfPaths 
[14426]</v>
      </c>
      <c r="P12" s="51">
        <v>1000</v>
      </c>
      <c r="Q12" s="19"/>
      <c r="R12" s="18"/>
      <c r="S12" s="17"/>
      <c r="T12" s="44" t="str">
        <f>[2]!obMake("interCorrelations", "double[][]",U12:U13)</f>
        <v>interCorrelations 
[14431]</v>
      </c>
      <c r="U12" s="86">
        <f>0.3</f>
        <v>0.3</v>
      </c>
      <c r="V12" s="18"/>
      <c r="W12" s="37" t="str">
        <f>[2]!obMake("shirtParameter", "double", X12)</f>
        <v>shirtParameter 
[14423]</v>
      </c>
      <c r="X12" s="51">
        <v>1E-4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9"/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6"/>
      <c r="K13" s="17"/>
      <c r="L13" s="18"/>
      <c r="M13" s="18"/>
      <c r="N13" s="18"/>
      <c r="O13" s="74" t="str">
        <f>[2]!obMake("seed1","int",P13 )</f>
        <v>seed1 
[14430]</v>
      </c>
      <c r="P13" s="51">
        <v>3151</v>
      </c>
      <c r="Q13" s="19"/>
      <c r="R13" s="18"/>
      <c r="S13" s="17"/>
      <c r="T13" s="45"/>
      <c r="U13" s="86">
        <v>0</v>
      </c>
      <c r="V13" s="18"/>
      <c r="W13" s="18"/>
      <c r="X13" s="18"/>
      <c r="Y13" s="19"/>
      <c r="AD13" s="24"/>
      <c r="AE13" s="88" t="s">
        <v>19</v>
      </c>
      <c r="AF13" s="39" t="s">
        <v>21</v>
      </c>
      <c r="AG13" s="13"/>
      <c r="AH13" s="90" t="s">
        <v>24</v>
      </c>
      <c r="AI13" s="39"/>
      <c r="AJ13" s="18"/>
      <c r="AK13" s="90" t="s">
        <v>23</v>
      </c>
      <c r="AL13" s="39"/>
      <c r="AM13" s="18"/>
      <c r="AN13" s="90" t="s">
        <v>64</v>
      </c>
      <c r="AO13" s="39"/>
      <c r="AP13" s="18"/>
      <c r="AQ13" s="90" t="s">
        <v>25</v>
      </c>
      <c r="AR13" s="39"/>
      <c r="AS13" s="18"/>
      <c r="AT13" s="90" t="s">
        <v>26</v>
      </c>
      <c r="AU13" s="39"/>
      <c r="AV13" s="19"/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6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4"/>
      <c r="AF14" s="74"/>
      <c r="AG14" s="13"/>
      <c r="AH14" s="74"/>
      <c r="AI14" s="74"/>
      <c r="AJ14" s="18"/>
      <c r="AK14" s="74"/>
      <c r="AL14" s="74"/>
      <c r="AM14" s="18"/>
      <c r="AN14" s="74"/>
      <c r="AO14" s="74"/>
      <c r="AP14" s="18"/>
      <c r="AQ14" s="74"/>
      <c r="AR14" s="74"/>
      <c r="AT14" s="74"/>
      <c r="AU14" s="74"/>
      <c r="AV14" s="19"/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6"/>
      <c r="K15" s="17"/>
      <c r="L15" s="74" t="str">
        <f>[2]!obMake("timeDiscretization", obLibs&amp;"net.finmath.time.TimeDiscretization",L10:L12)</f>
        <v>timeDiscretization 
[14440]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9">
        <v>0</v>
      </c>
      <c r="AF15" s="89">
        <f>[2]!obGet([2]!obCall("",$AE$10, "getTime",[2]!obMake("", "int", AE15)))</f>
        <v>0</v>
      </c>
      <c r="AG15" s="60"/>
      <c r="AH15" s="89" t="str">
        <f>[2]!obCall("underlyingModelFromNPVAndDefault"&amp;AE15, $AH$10, "getUnderlying",  [2]!obMake("", "int", AE15), [2]!obMake("","int", 0))</f>
        <v>underlyingModelFromNPVAndDefault0 
[42442]</v>
      </c>
      <c r="AI15" s="89">
        <f>[2]!obGet([2]!obCall("",AH15,"get", $AQ$10))</f>
        <v>0</v>
      </c>
      <c r="AJ15" s="52"/>
      <c r="AK15" s="89" t="str">
        <f>[2]!obCall("zcbondFairPrice"&amp;AE15, $AK$10, "getZeroCouponBond", [2]!obMake("", "double",AF15), [2]!obMake("", "double", $AF$115))</f>
        <v>zcbondFairPrice0 
[43094]</v>
      </c>
      <c r="AL15" s="89">
        <f>[2]!obGet([2]!obCall("", AK15, "get",$AQ$10))</f>
        <v>0.83862860294620323</v>
      </c>
      <c r="AM15" s="52"/>
      <c r="AN15" s="89" t="str">
        <f>[2]!obCall("swapPrice"&amp;AE15,  $AH$10,"getFairValue", [2]!obMake("","int",AE15) )</f>
        <v>swapPrice0 
[54780]</v>
      </c>
      <c r="AO15" s="89">
        <f>[2]!obGet([2]!obCall("",  AN15,"get", $AQ$10))</f>
        <v>6.0303124581569056E-2</v>
      </c>
      <c r="AP15" s="52"/>
      <c r="AQ15" s="89" t="str">
        <f>[2]!obCall("intensity"&amp;AE15, $T$54, "getIntensity", [2]!obMake("", "int", AE15))</f>
        <v>intensity0 
[41880]</v>
      </c>
      <c r="AR15" s="89">
        <f>[2]!obGet([2]!obCall("", AQ15, "get",$AQ$10))</f>
        <v>5.0000000000000001E-3</v>
      </c>
      <c r="AS15" s="52"/>
      <c r="AT15" s="89" t="str">
        <f>[2]!obCall("expOfIntegratedIntensity"&amp;AE15, $T$54, "getExpOfIntegratedIntensity", [2]!obMake("", "int", AE15))</f>
        <v>expOfIntegratedIntensity0 
[42105]</v>
      </c>
      <c r="AU15" s="89">
        <f>[2]!obGet([2]!obCall("", AT15, "get",$AQ$10))</f>
        <v>1</v>
      </c>
      <c r="AV15" s="19"/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6"/>
      <c r="K16" s="17"/>
      <c r="L16" s="18"/>
      <c r="M16" s="18"/>
      <c r="N16" s="18"/>
      <c r="O16" s="74" t="str">
        <f>[2]!obMake("brownianMotion", obLibs&amp;"net.finmath.montecarlo.BrownianMotion",O10:O13)</f>
        <v>brownianMotion 
[14445]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[14438]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[14439]</v>
      </c>
      <c r="X16" s="18"/>
      <c r="Y16" s="19"/>
      <c r="AD16" s="17"/>
      <c r="AE16" s="89">
        <v>1</v>
      </c>
      <c r="AF16" s="89">
        <f>[2]!obGet([2]!obCall("",$AE$10, "getTime",[2]!obMake("", "int", AE16)))</f>
        <v>9.9999999999999992E-2</v>
      </c>
      <c r="AG16" s="52"/>
      <c r="AH16" s="89" t="str">
        <f>[2]!obCall("underlyingModelFromNPVAndDefault"&amp;AE16, $AH$10, "getUnderlying",  [2]!obMake("", "int", AE16), [2]!obMake("","int", 0))</f>
        <v>underlyingModelFromNPVAndDefault1 
[41459]</v>
      </c>
      <c r="AI16" s="89">
        <f>[2]!obGet([2]!obCall("",AH16,"get", $AQ$10))</f>
        <v>3.8308317920062434E-3</v>
      </c>
      <c r="AJ16" s="87"/>
      <c r="AK16" s="89" t="str">
        <f>[2]!obCall("zcbondFairPrice"&amp;AE16, $AK$10, "getZeroCouponBond", [2]!obMake("", "double",AF16), [2]!obMake("", "double", $AF$115))</f>
        <v>zcbondFairPrice1 
[43080]</v>
      </c>
      <c r="AL16" s="89">
        <f>[2]!obGet([2]!obCall("", AK16, "get",$AQ$10))</f>
        <v>0.81328976737680392</v>
      </c>
      <c r="AM16" s="52"/>
      <c r="AN16" s="89" t="str">
        <f>[2]!obCall("swapPrice"&amp;AE16,  $AH$10,"getFairValue", [2]!obMake("","int",AE16) )</f>
        <v>swapPrice1 
[54783]</v>
      </c>
      <c r="AO16" s="89">
        <f>[2]!obGet([2]!obCall("",  AN16,"get", $AQ$10))</f>
        <v>8.5709265717762939E-2</v>
      </c>
      <c r="AP16" s="52"/>
      <c r="AQ16" s="89" t="str">
        <f>[2]!obCall("intensity"&amp;AE16, $T$54, "getIntensity", [2]!obMake("", "int", AE16))</f>
        <v>intensity1 
[41388]</v>
      </c>
      <c r="AR16" s="89">
        <f>[2]!obGet([2]!obCall("", AQ16, "get",$AQ$10))</f>
        <v>5.1625858814716985E-3</v>
      </c>
      <c r="AS16" s="52"/>
      <c r="AT16" s="89" t="str">
        <f>[2]!obCall("expOfIntegratedIntensity"&amp;AE16, $T$54, "getExpOfIntegratedIntensity", [2]!obMake("", "int", AE16))</f>
        <v>expOfIntegratedIntensity1 
[41877]</v>
      </c>
      <c r="AU16" s="89">
        <f>[2]!obGet([2]!obCall("", AT16, "get",$AQ$10))</f>
        <v>1.0005082584136322</v>
      </c>
      <c r="AV16" s="19"/>
    </row>
    <row r="17" spans="2:72" x14ac:dyDescent="0.3">
      <c r="B17" s="50"/>
      <c r="C17" s="18"/>
      <c r="D17" s="18"/>
      <c r="E17" s="18"/>
      <c r="F17" s="18"/>
      <c r="G17" s="18"/>
      <c r="H17" s="66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9">
        <v>2</v>
      </c>
      <c r="AF17" s="89">
        <f>[2]!obGet([2]!obCall("",$AE$10, "getTime",[2]!obMake("", "int", AE17)))</f>
        <v>0.19999999999999998</v>
      </c>
      <c r="AG17" s="52"/>
      <c r="AH17" s="89" t="str">
        <f>[2]!obCall("underlyingModelFromNPVAndDefault"&amp;AE17, $AH$10, "getUnderlying",  [2]!obMake("", "int", AE17), [2]!obMake("","int", 0))</f>
        <v>underlyingModelFromNPVAndDefault2 
[42350]</v>
      </c>
      <c r="AI17" s="89">
        <f>[2]!obGet([2]!obCall("",AH17,"get", $AQ$10))</f>
        <v>1.0330115470351328E-2</v>
      </c>
      <c r="AJ17" s="52"/>
      <c r="AK17" s="89" t="str">
        <f>[2]!obCall("zcbondFairPrice"&amp;AE17, $AK$10, "getZeroCouponBond", [2]!obMake("", "double",AF17), [2]!obMake("", "double", $AF$115))</f>
        <v>zcbondFairPrice2 
[43066]</v>
      </c>
      <c r="AL17" s="89">
        <f>[2]!obGet([2]!obCall("", AK17, "get",$AQ$10))</f>
        <v>0.77297072600858663</v>
      </c>
      <c r="AM17" s="52"/>
      <c r="AN17" s="89" t="str">
        <f>[2]!obCall("swapPrice"&amp;AE17,  $AH$10,"getFairValue", [2]!obMake("","int",AE17) )</f>
        <v>swapPrice2 
[54786]</v>
      </c>
      <c r="AO17" s="89">
        <f>[2]!obGet([2]!obCall("",  AN17,"get", $AQ$10))</f>
        <v>0.1256920531791611</v>
      </c>
      <c r="AP17" s="52"/>
      <c r="AQ17" s="89" t="str">
        <f>[2]!obCall("intensity"&amp;AE17, $T$54, "getIntensity", [2]!obMake("", "int", AE17))</f>
        <v>intensity2 
[41499]</v>
      </c>
      <c r="AR17" s="89">
        <f>[2]!obGet([2]!obCall("", AQ17, "get",$AQ$10))</f>
        <v>5.1594110072810092E-3</v>
      </c>
      <c r="AS17" s="52"/>
      <c r="AT17" s="89" t="str">
        <f>[2]!obCall("expOfIntegratedIntensity"&amp;AE17, $T$54, "getExpOfIntegratedIntensity", [2]!obMake("", "int", AE17))</f>
        <v>expOfIntegratedIntensity2 
[41677]</v>
      </c>
      <c r="AU17" s="89">
        <f>[2]!obGet([2]!obCall("", AT17, "get",$AQ$10))</f>
        <v>1.0010247538402983</v>
      </c>
      <c r="AV17" s="19"/>
    </row>
    <row r="18" spans="2:72" ht="21.6" thickBot="1" x14ac:dyDescent="0.45">
      <c r="B18" s="50"/>
      <c r="C18" s="18"/>
      <c r="D18" s="18"/>
      <c r="E18" s="18"/>
      <c r="F18" s="18"/>
      <c r="G18" s="18"/>
      <c r="H18" s="66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9">
        <v>3</v>
      </c>
      <c r="AF18" s="89">
        <f>[2]!obGet([2]!obCall("",$AE$10, "getTime",[2]!obMake("", "int", AE18)))</f>
        <v>0.3</v>
      </c>
      <c r="AG18" s="52"/>
      <c r="AH18" s="89" t="str">
        <f>[2]!obCall("underlyingModelFromNPVAndDefault"&amp;AE18, $AH$10, "getUnderlying",  [2]!obMake("", "int", AE18), [2]!obMake("","int", 0))</f>
        <v>underlyingModelFromNPVAndDefault3 
[42182]</v>
      </c>
      <c r="AI18" s="89">
        <f>[2]!obGet([2]!obCall("",AH18,"get", $AQ$10))</f>
        <v>9.7360781457796544E-3</v>
      </c>
      <c r="AJ18" s="52"/>
      <c r="AK18" s="89" t="str">
        <f>[2]!obCall("zcbondFairPrice"&amp;AE18, $AK$10, "getZeroCouponBond", [2]!obMake("", "double",AF18), [2]!obMake("", "double", $AF$115))</f>
        <v>zcbondFairPrice3 
[42858]</v>
      </c>
      <c r="AL18" s="89">
        <f>[2]!obGet([2]!obCall("", AK18, "get",$AQ$10))</f>
        <v>0.77646733006094049</v>
      </c>
      <c r="AM18" s="52"/>
      <c r="AN18" s="89" t="str">
        <f>[2]!obCall("swapPrice"&amp;AE18,  $AH$10,"getFairValue", [2]!obMake("","int",AE18) )</f>
        <v>swapPrice3 
[54793]</v>
      </c>
      <c r="AO18" s="89">
        <f>[2]!obGet([2]!obCall("",  AN18,"get", $AQ$10))</f>
        <v>0.1251515434218885</v>
      </c>
      <c r="AP18" s="52"/>
      <c r="AQ18" s="89" t="str">
        <f>[2]!obCall("intensity"&amp;AE18, $T$54, "getIntensity", [2]!obMake("", "int", AE18))</f>
        <v>intensity3 
[41240]</v>
      </c>
      <c r="AR18" s="89">
        <f>[2]!obGet([2]!obCall("", AQ18, "get",$AQ$10))</f>
        <v>5.182241779361013E-3</v>
      </c>
      <c r="AS18" s="52"/>
      <c r="AT18" s="89" t="str">
        <f>[2]!obCall("expOfIntegratedIntensity"&amp;AE18, $T$54, "getExpOfIntegratedIntensity", [2]!obMake("", "int", AE18))</f>
        <v>expOfIntegratedIntensity3 
[41217]</v>
      </c>
      <c r="AU18" s="89">
        <f>[2]!obGet([2]!obCall("", AT18, "get",$AQ$10))</f>
        <v>1.0015425002093443</v>
      </c>
      <c r="AV18" s="19"/>
    </row>
    <row r="19" spans="2:72" x14ac:dyDescent="0.3">
      <c r="B19" s="50"/>
      <c r="C19" s="18"/>
      <c r="D19" s="18"/>
      <c r="E19" s="18"/>
      <c r="F19" s="18"/>
      <c r="G19" s="18"/>
      <c r="H19" s="66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9">
        <v>4</v>
      </c>
      <c r="AF19" s="89">
        <f>[2]!obGet([2]!obCall("",$AE$10, "getTime",[2]!obMake("", "int", AE19)))</f>
        <v>0.39999999999999997</v>
      </c>
      <c r="AG19" s="52"/>
      <c r="AH19" s="89" t="str">
        <f>[2]!obCall("underlyingModelFromNPVAndDefault"&amp;AE19, $AH$10, "getUnderlying",  [2]!obMake("", "int", AE19), [2]!obMake("","int", 0))</f>
        <v>underlyingModelFromNPVAndDefault4 
[41789]</v>
      </c>
      <c r="AI19" s="89">
        <f>[2]!obGet([2]!obCall("",AH19,"get", $AQ$10))</f>
        <v>3.0529871973216723E-2</v>
      </c>
      <c r="AJ19" s="52"/>
      <c r="AK19" s="89" t="str">
        <f>[2]!obCall("zcbondFairPrice"&amp;AE19, $AK$10, "getZeroCouponBond", [2]!obMake("", "double",AF19), [2]!obMake("", "double", $AF$115))</f>
        <v>zcbondFairPrice4 
[42782]</v>
      </c>
      <c r="AL19" s="89">
        <f>[2]!obGet([2]!obCall("", AK19, "get",$AQ$10))</f>
        <v>0.66259977791512936</v>
      </c>
      <c r="AM19" s="52"/>
      <c r="AN19" s="89" t="str">
        <f>[2]!obCall("swapPrice"&amp;AE19,  $AH$10,"getFairValue", [2]!obMake("","int",AE19) )</f>
        <v>swapPrice4 
[54791]</v>
      </c>
      <c r="AO19" s="89">
        <f>[2]!obGet([2]!obCall("",  AN19,"get", $AQ$10))</f>
        <v>0.2368470202739148</v>
      </c>
      <c r="AP19" s="52"/>
      <c r="AQ19" s="89" t="str">
        <f>[2]!obCall("intensity"&amp;AE19, $T$54, "getIntensity", [2]!obMake("", "int", AE19))</f>
        <v>intensity4 
[41950]</v>
      </c>
      <c r="AR19" s="89">
        <f>[2]!obGet([2]!obCall("", AQ19, "get",$AQ$10))</f>
        <v>5.3434385413741233E-3</v>
      </c>
      <c r="AS19" s="52"/>
      <c r="AT19" s="89" t="str">
        <f>[2]!obCall("expOfIntegratedIntensity"&amp;AE19, $T$54, "getExpOfIntegratedIntensity", [2]!obMake("", "int", AE19))</f>
        <v>expOfIntegratedIntensity4 
[41891]</v>
      </c>
      <c r="AU19" s="89">
        <f>[2]!obGet([2]!obCall("", AT19, "get",$AQ$10))</f>
        <v>1.0020697347439709</v>
      </c>
      <c r="AV19" s="19"/>
    </row>
    <row r="20" spans="2:72" ht="15" thickBot="1" x14ac:dyDescent="0.35">
      <c r="B20" s="50"/>
      <c r="C20" s="18"/>
      <c r="D20" s="18"/>
      <c r="E20" s="18"/>
      <c r="F20" s="18"/>
      <c r="G20" s="18"/>
      <c r="H20" s="66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9">
        <v>5</v>
      </c>
      <c r="AF20" s="89">
        <f>[2]!obGet([2]!obCall("",$AE$10, "getTime",[2]!obMake("", "int", AE20)))</f>
        <v>0.5</v>
      </c>
      <c r="AG20" s="52"/>
      <c r="AH20" s="89" t="str">
        <f>[2]!obCall("underlyingModelFromNPVAndDefault"&amp;AE20, $AH$10, "getUnderlying",  [2]!obMake("", "int", AE20), [2]!obMake("","int", 0))</f>
        <v>underlyingModelFromNPVAndDefault5 
[42313]</v>
      </c>
      <c r="AI20" s="89">
        <f>[2]!obGet([2]!obCall("",AH20,"get", $AQ$10))</f>
        <v>1.8453410869841404E-2</v>
      </c>
      <c r="AJ20" s="60"/>
      <c r="AK20" s="89" t="str">
        <f>[2]!obCall("zcbondFairPrice"&amp;AE20, $AK$10, "getZeroCouponBond", [2]!obMake("", "double",AF20), [2]!obMake("", "double", $AF$115))</f>
        <v>zcbondFairPrice5 
[42974]</v>
      </c>
      <c r="AL20" s="89">
        <f>[2]!obGet([2]!obCall("", AK20, "get",$AQ$10))</f>
        <v>0.72689880739029478</v>
      </c>
      <c r="AM20" s="52"/>
      <c r="AN20" s="89" t="str">
        <f>[2]!obCall("swapPrice"&amp;AE20,  $AH$10,"getFairValue", [2]!obMake("","int",AE20) )</f>
        <v>swapPrice5 
[54797]</v>
      </c>
      <c r="AO20" s="89">
        <f>[2]!obGet([2]!obCall("",  AN20,"get", $AQ$10))</f>
        <v>0.17899964201280893</v>
      </c>
      <c r="AP20" s="52"/>
      <c r="AQ20" s="89" t="str">
        <f>[2]!obCall("intensity"&amp;AE20, $T$54, "getIntensity", [2]!obMake("", "int", AE20))</f>
        <v>intensity5 
[42147]</v>
      </c>
      <c r="AR20" s="89">
        <f>[2]!obGet([2]!obCall("", AQ20, "get",$AQ$10))</f>
        <v>5.5020353007245873E-3</v>
      </c>
      <c r="AS20" s="52"/>
      <c r="AT20" s="89" t="str">
        <f>[2]!obCall("expOfIntegratedIntensity"&amp;AE20, $T$54, "getExpOfIntegratedIntensity", [2]!obMake("", "int", AE20))</f>
        <v>expOfIntegratedIntensity5 
[41969]</v>
      </c>
      <c r="AU20" s="89">
        <f>[2]!obGet([2]!obCall("", AT20, "get",$AQ$10))</f>
        <v>1.0026132781601051</v>
      </c>
      <c r="AV20" s="19"/>
    </row>
    <row r="21" spans="2:72" x14ac:dyDescent="0.3">
      <c r="B21" s="50"/>
      <c r="C21" s="18"/>
      <c r="D21" s="18"/>
      <c r="E21" s="18"/>
      <c r="F21" s="18"/>
      <c r="G21" s="18"/>
      <c r="H21" s="66"/>
      <c r="K21" s="17"/>
      <c r="L21" s="74" t="str">
        <f>O16</f>
        <v>brownianMotion 
[14445]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9">
        <v>6</v>
      </c>
      <c r="AF21" s="89">
        <f>[2]!obGet([2]!obCall("",$AE$10, "getTime",[2]!obMake("", "int", AE21)))</f>
        <v>0.6</v>
      </c>
      <c r="AG21" s="52"/>
      <c r="AH21" s="89" t="str">
        <f>[2]!obCall("underlyingModelFromNPVAndDefault"&amp;AE21, $AH$10, "getUnderlying",  [2]!obMake("", "int", AE21), [2]!obMake("","int", 0))</f>
        <v>underlyingModelFromNPVAndDefault6 
[41451]</v>
      </c>
      <c r="AI21" s="89">
        <f>[2]!obGet([2]!obCall("",AH21,"get", $AQ$10))</f>
        <v>1.3191838032566607E-3</v>
      </c>
      <c r="AJ21" s="52"/>
      <c r="AK21" s="89" t="str">
        <f>[2]!obCall("zcbondFairPrice"&amp;AE21, $AK$10, "getZeroCouponBond", [2]!obMake("", "double",AF21), [2]!obMake("", "double", $AF$115))</f>
        <v>zcbondFairPrice6 
[43121]</v>
      </c>
      <c r="AL21" s="89">
        <f>[2]!obGet([2]!obCall("", AK21, "get",$AQ$10))</f>
        <v>0.82708097984051132</v>
      </c>
      <c r="AM21" s="52"/>
      <c r="AN21" s="89" t="str">
        <f>[2]!obCall("swapPrice"&amp;AE21,  $AH$10,"getFairValue", [2]!obMake("","int",AE21) )</f>
        <v>swapPrice6 
[54799]</v>
      </c>
      <c r="AO21" s="89">
        <f>[2]!obGet([2]!obCall("",  AN21,"get", $AQ$10))</f>
        <v>8.3099347499499321E-2</v>
      </c>
      <c r="AP21" s="52"/>
      <c r="AQ21" s="89" t="str">
        <f>[2]!obCall("intensity"&amp;AE21, $T$54, "getIntensity", [2]!obMake("", "int", AE21))</f>
        <v>intensity6 
[41972]</v>
      </c>
      <c r="AR21" s="89">
        <f>[2]!obGet([2]!obCall("", AQ21, "get",$AQ$10))</f>
        <v>5.6825166816572422E-3</v>
      </c>
      <c r="AS21" s="52"/>
      <c r="AT21" s="89" t="str">
        <f>[2]!obCall("expOfIntegratedIntensity"&amp;AE21, $T$54, "getExpOfIntegratedIntensity", [2]!obMake("", "int", AE21))</f>
        <v>expOfIntegratedIntensity6 
[41929]</v>
      </c>
      <c r="AU21" s="89">
        <f>[2]!obGet([2]!obCall("", AT21, "get",$AQ$10))</f>
        <v>1.0031741239821104</v>
      </c>
      <c r="AV21" s="19"/>
    </row>
    <row r="22" spans="2:72" ht="25.8" x14ac:dyDescent="0.5">
      <c r="B22" s="50"/>
      <c r="C22" s="18"/>
      <c r="D22" s="18"/>
      <c r="E22" s="18"/>
      <c r="F22" s="18"/>
      <c r="G22" s="18"/>
      <c r="H22" s="66"/>
      <c r="K22" s="17"/>
      <c r="L22" s="18"/>
      <c r="M22" s="18"/>
      <c r="N22" s="18"/>
      <c r="O22" s="18"/>
      <c r="P22" s="18"/>
      <c r="Q22" s="19"/>
      <c r="R22" s="18"/>
      <c r="S22" s="17"/>
      <c r="T22" s="68" t="s">
        <v>36</v>
      </c>
      <c r="U22" s="18"/>
      <c r="V22" s="18"/>
      <c r="W22" s="18"/>
      <c r="X22" s="18"/>
      <c r="Y22" s="47"/>
      <c r="AD22" s="17"/>
      <c r="AE22" s="89">
        <v>7</v>
      </c>
      <c r="AF22" s="89">
        <f>[2]!obGet([2]!obCall("",$AE$10, "getTime",[2]!obMake("", "int", AE22)))</f>
        <v>0.7</v>
      </c>
      <c r="AG22" s="52"/>
      <c r="AH22" s="89" t="str">
        <f>[2]!obCall("underlyingModelFromNPVAndDefault"&amp;AE22, $AH$10, "getUnderlying",  [2]!obMake("", "int", AE22), [2]!obMake("","int", 0))</f>
        <v>underlyingModelFromNPVAndDefault7 
[42458]</v>
      </c>
      <c r="AI22" s="89">
        <f>[2]!obGet([2]!obCall("",AH22,"get", $AQ$10))</f>
        <v>-6.4074730936591355E-3</v>
      </c>
      <c r="AJ22" s="52"/>
      <c r="AK22" s="89" t="str">
        <f>[2]!obCall("zcbondFairPrice"&amp;AE22, $AK$10, "getZeroCouponBond", [2]!obMake("", "double",AF22), [2]!obMake("", "double", $AF$115))</f>
        <v>zcbondFairPrice7 
[43044]</v>
      </c>
      <c r="AL22" s="89">
        <f>[2]!obGet([2]!obCall("", AK22, "get",$AQ$10))</f>
        <v>0.87563822853184836</v>
      </c>
      <c r="AM22" s="52"/>
      <c r="AN22" s="89" t="str">
        <f>[2]!obCall("swapPrice"&amp;AE22,  $AH$10,"getFairValue", [2]!obMake("","int",AE22) )</f>
        <v>swapPrice7 
[54801]</v>
      </c>
      <c r="AO22" s="89">
        <f>[2]!obGet([2]!obCall("",  AN22,"get", $AQ$10))</f>
        <v>3.6030150820895779E-2</v>
      </c>
      <c r="AP22" s="52"/>
      <c r="AQ22" s="89" t="str">
        <f>[2]!obCall("intensity"&amp;AE22, $T$54, "getIntensity", [2]!obMake("", "int", AE22))</f>
        <v>intensity7 
[42030]</v>
      </c>
      <c r="AR22" s="89">
        <f>[2]!obGet([2]!obCall("", AQ22, "get",$AQ$10))</f>
        <v>5.7856166976670105E-3</v>
      </c>
      <c r="AS22" s="52"/>
      <c r="AT22" s="89" t="str">
        <f>[2]!obCall("expOfIntegratedIntensity"&amp;AE22, $T$54, "getExpOfIntegratedIntensity", [2]!obMake("", "int", AE22))</f>
        <v>expOfIntegratedIntensity7 
[41959]</v>
      </c>
      <c r="AU22" s="89">
        <f>[2]!obGet([2]!obCall("", AT22, "get",$AQ$10))</f>
        <v>1.0037495156658851</v>
      </c>
      <c r="AV22" s="19"/>
    </row>
    <row r="23" spans="2:72" x14ac:dyDescent="0.3">
      <c r="B23" s="50"/>
      <c r="C23" s="18"/>
      <c r="D23" s="18"/>
      <c r="E23" s="18"/>
      <c r="F23" s="18"/>
      <c r="G23" s="18"/>
      <c r="H23" s="66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9">
        <v>8</v>
      </c>
      <c r="AF23" s="89">
        <f>[2]!obGet([2]!obCall("",$AE$10, "getTime",[2]!obMake("", "int", AE23)))</f>
        <v>0.79999999999999993</v>
      </c>
      <c r="AG23" s="52"/>
      <c r="AH23" s="89" t="str">
        <f>[2]!obCall("underlyingModelFromNPVAndDefault"&amp;AE23, $AH$10, "getUnderlying",  [2]!obMake("", "int", AE23), [2]!obMake("","int", 0))</f>
        <v>underlyingModelFromNPVAndDefault8 
[41330]</v>
      </c>
      <c r="AI23" s="89">
        <f>[2]!obGet([2]!obCall("",AH23,"get", $AQ$10))</f>
        <v>-5.7190114287859525E-3</v>
      </c>
      <c r="AJ23" s="52"/>
      <c r="AK23" s="89" t="str">
        <f>[2]!obCall("zcbondFairPrice"&amp;AE23, $AK$10, "getZeroCouponBond", [2]!obMake("", "double",AF23), [2]!obMake("", "double", $AF$115))</f>
        <v>zcbondFairPrice8 
[43133]</v>
      </c>
      <c r="AL23" s="89">
        <f>[2]!obGet([2]!obCall("", AK23, "get",$AQ$10))</f>
        <v>0.87045752292860046</v>
      </c>
      <c r="AM23" s="52"/>
      <c r="AN23" s="89" t="str">
        <f>[2]!obCall("swapPrice"&amp;AE23,  $AH$10,"getFairValue", [2]!obMake("","int",AE23) )</f>
        <v>swapPrice8 
[54803]</v>
      </c>
      <c r="AO23" s="89">
        <f>[2]!obGet([2]!obCall("",  AN23,"get", $AQ$10))</f>
        <v>4.266264494562455E-2</v>
      </c>
      <c r="AP23" s="52"/>
      <c r="AQ23" s="89" t="str">
        <f>[2]!obCall("intensity"&amp;AE23, $T$54, "getIntensity", [2]!obMake("", "int", AE23))</f>
        <v>intensity8 
[41242]</v>
      </c>
      <c r="AR23" s="89">
        <f>[2]!obGet([2]!obCall("", AQ23, "get",$AQ$10))</f>
        <v>5.809017216631727E-3</v>
      </c>
      <c r="AS23" s="52"/>
      <c r="AT23" s="89" t="str">
        <f>[2]!obCall("expOfIntegratedIntensity"&amp;AE23, $T$54, "getExpOfIntegratedIntensity", [2]!obMake("", "int", AE23))</f>
        <v>expOfIntegratedIntensity8 
[42052]</v>
      </c>
      <c r="AU23" s="89">
        <f>[2]!obGet([2]!obCall("", AT23, "get",$AQ$10))</f>
        <v>1.0043315897817799</v>
      </c>
      <c r="AV23" s="19"/>
    </row>
    <row r="24" spans="2:72" x14ac:dyDescent="0.3">
      <c r="B24" s="50"/>
      <c r="C24" s="18"/>
      <c r="D24" s="18"/>
      <c r="E24" s="18"/>
      <c r="F24" s="18"/>
      <c r="G24" s="18"/>
      <c r="H24" s="66"/>
      <c r="K24" s="17"/>
      <c r="L24" s="74" t="str">
        <f>[2]!obMake("process", obLibs&amp;"net.finmath.montecarlo.process.ProcessEulerScheme", O16)</f>
        <v>process 
[41207]</v>
      </c>
      <c r="M24" s="13"/>
      <c r="N24" s="18"/>
      <c r="O24" s="18"/>
      <c r="P24" s="18"/>
      <c r="Q24" s="26"/>
      <c r="R24" s="18"/>
      <c r="S24" s="17"/>
      <c r="T24" s="42" t="s">
        <v>60</v>
      </c>
      <c r="U24" s="18"/>
      <c r="V24" s="25" t="s">
        <v>61</v>
      </c>
      <c r="W24" s="18"/>
      <c r="X24" s="18"/>
      <c r="Y24" s="19"/>
      <c r="AD24" s="24"/>
      <c r="AE24" s="89">
        <v>9</v>
      </c>
      <c r="AF24" s="89">
        <f>[2]!obGet([2]!obCall("",$AE$10, "getTime",[2]!obMake("", "int", AE24)))</f>
        <v>0.9</v>
      </c>
      <c r="AG24" s="52"/>
      <c r="AH24" s="89" t="str">
        <f>[2]!obCall("underlyingModelFromNPVAndDefault"&amp;AE24, $AH$10, "getUnderlying",  [2]!obMake("", "int", AE24), [2]!obMake("","int", 0))</f>
        <v>underlyingModelFromNPVAndDefault9 
[42235]</v>
      </c>
      <c r="AI24" s="89">
        <f>[2]!obGet([2]!obCall("",AH24,"get", $AQ$10))</f>
        <v>-5.0290760591394229E-3</v>
      </c>
      <c r="AJ24" s="87"/>
      <c r="AK24" s="89" t="str">
        <f>[2]!obCall("zcbondFairPrice"&amp;AE24, $AK$10, "getZeroCouponBond", [2]!obMake("", "double",AF24), [2]!obMake("", "double", $AF$115))</f>
        <v>zcbondFairPrice9 
[43012]</v>
      </c>
      <c r="AL24" s="89">
        <f>[2]!obGet([2]!obCall("", AK24, "get",$AQ$10))</f>
        <v>0.86541050614896198</v>
      </c>
      <c r="AM24" s="52"/>
      <c r="AN24" s="89" t="str">
        <f>[2]!obCall("swapPrice"&amp;AE24,  $AH$10,"getFairValue", [2]!obMake("","int",AE24) )</f>
        <v>swapPrice9 
[54805]</v>
      </c>
      <c r="AO24" s="89">
        <f>[2]!obGet([2]!obCall("",  AN24,"get", $AQ$10))</f>
        <v>4.9288840181384685E-2</v>
      </c>
      <c r="AP24" s="52"/>
      <c r="AQ24" s="89" t="str">
        <f>[2]!obCall("intensity"&amp;AE24, $T$54, "getIntensity", [2]!obMake("", "int", AE24))</f>
        <v>intensity9 
[41512]</v>
      </c>
      <c r="AR24" s="89">
        <f>[2]!obGet([2]!obCall("", AQ24, "get",$AQ$10))</f>
        <v>6.1300369016919895E-3</v>
      </c>
      <c r="AS24" s="52"/>
      <c r="AT24" s="89" t="str">
        <f>[2]!obCall("expOfIntegratedIntensity"&amp;AE24, $T$54, "getExpOfIntegratedIntensity", [2]!obMake("", "int", AE24))</f>
        <v>expOfIntegratedIntensity9 
[41903]</v>
      </c>
      <c r="AU24" s="89">
        <f>[2]!obGet([2]!obCall("", AT24, "get",$AQ$10))</f>
        <v>1.0049313072256034</v>
      </c>
      <c r="AV24" s="19"/>
    </row>
    <row r="25" spans="2:72" ht="15" thickBot="1" x14ac:dyDescent="0.35">
      <c r="B25" s="67"/>
      <c r="C25" s="95"/>
      <c r="D25" s="95"/>
      <c r="E25" s="95"/>
      <c r="F25" s="95"/>
      <c r="G25" s="95"/>
      <c r="H25" s="96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9">
        <v>10</v>
      </c>
      <c r="AF25" s="89">
        <f>[2]!obGet([2]!obCall("",$AE$10, "getTime",[2]!obMake("", "int", AE25)))</f>
        <v>1</v>
      </c>
      <c r="AG25" s="52"/>
      <c r="AH25" s="89" t="str">
        <f>[2]!obCall("underlyingModelFromNPVAndDefault"&amp;AE25, $AH$10, "getUnderlying",  [2]!obMake("", "int", AE25), [2]!obMake("","int", 0))</f>
        <v>underlyingModelFromNPVAndDefault10 
[41309]</v>
      </c>
      <c r="AI25" s="89">
        <f>[2]!obGet([2]!obCall("",AH25,"get", $AQ$10))</f>
        <v>1.2039439118209042E-4</v>
      </c>
      <c r="AJ25" s="52"/>
      <c r="AK25" s="89" t="str">
        <f>[2]!obCall("zcbondFairPrice"&amp;AE25, $AK$10, "getZeroCouponBond", [2]!obMake("", "double",AF25), [2]!obMake("", "double", $AF$115))</f>
        <v>zcbondFairPrice10 
[42852]</v>
      </c>
      <c r="AL25" s="89">
        <f>[2]!obGet([2]!obCall("", AK25, "get",$AQ$10))</f>
        <v>0.83313867536074726</v>
      </c>
      <c r="AM25" s="52"/>
      <c r="AN25" s="89" t="str">
        <f>[2]!obCall("swapPrice"&amp;AE25,  $AH$10,"getFairValue", [2]!obMake("","int",AE25) )</f>
        <v>swapPrice10 
[54974]</v>
      </c>
      <c r="AO25" s="89">
        <f>[2]!obGet([2]!obCall("",  AN25,"get", $AQ$10))</f>
        <v>8.481735641114363E-2</v>
      </c>
      <c r="AP25" s="52"/>
      <c r="AQ25" s="89" t="str">
        <f>[2]!obCall("intensity"&amp;AE25, $T$54, "getIntensity", [2]!obMake("", "int", AE25))</f>
        <v>intensity10 
[41654]</v>
      </c>
      <c r="AR25" s="89">
        <f>[2]!obGet([2]!obCall("", AQ25, "get",$AQ$10))</f>
        <v>6.0419268661099949E-3</v>
      </c>
      <c r="AS25" s="52"/>
      <c r="AT25" s="89" t="str">
        <f>[2]!obCall("expOfIntegratedIntensity"&amp;AE25, $T$54, "getExpOfIntegratedIntensity", [2]!obMake("", "int", AE25))</f>
        <v>expOfIntegratedIntensity10 
[41379]</v>
      </c>
      <c r="AU25" s="89">
        <f>[2]!obGet([2]!obCall("", AT25, "get",$AQ$10))</f>
        <v>1.0055430927455338</v>
      </c>
      <c r="AV25" s="19"/>
    </row>
    <row r="26" spans="2:72" ht="15" thickTop="1" x14ac:dyDescent="0.3">
      <c r="S26" s="17"/>
      <c r="T26" s="39" t="s">
        <v>35</v>
      </c>
      <c r="U26" s="13"/>
      <c r="V26" s="99" t="str">
        <f>[2]!obMake("fixingAndPaymentDatesSwap", "double[]", V27:V36)</f>
        <v>fixingAndPaymentDatesSwap 
[19836]</v>
      </c>
      <c r="W26" s="110" t="s">
        <v>62</v>
      </c>
      <c r="X26" s="111"/>
      <c r="Y26" s="19"/>
      <c r="AD26" s="17"/>
      <c r="AE26" s="89">
        <v>11</v>
      </c>
      <c r="AF26" s="89">
        <f>[2]!obGet([2]!obCall("",$AE$10, "getTime",[2]!obMake("", "int", AE26)))</f>
        <v>1.0999999999999999</v>
      </c>
      <c r="AG26" s="52"/>
      <c r="AH26" s="89" t="str">
        <f>[2]!obCall("underlyingModelFromNPVAndDefault"&amp;AE26, $AH$10, "getUnderlying",  [2]!obMake("", "int", AE26), [2]!obMake("","int", 0))</f>
        <v>underlyingModelFromNPVAndDefault11 
[41584]</v>
      </c>
      <c r="AI26" s="89">
        <f>[2]!obGet([2]!obCall("",AH26,"get", $AQ$10))</f>
        <v>1.1481381808735178E-2</v>
      </c>
      <c r="AJ26" s="52"/>
      <c r="AK26" s="89" t="str">
        <f>[2]!obCall("zcbondFairPrice"&amp;AE26, $AK$10, "getZeroCouponBond", [2]!obMake("", "double",AF26), [2]!obMake("", "double", $AF$115))</f>
        <v>zcbondFairPrice11 
[42950]</v>
      </c>
      <c r="AL26" s="89">
        <f>[2]!obGet([2]!obCall("", AK26, "get",$AQ$10))</f>
        <v>0.76762262018879412</v>
      </c>
      <c r="AM26" s="52"/>
      <c r="AN26" s="89" t="str">
        <f>[2]!obCall("swapPrice"&amp;AE26,  $AH$10,"getFairValue", [2]!obMake("","int",AE26) )</f>
        <v>swapPrice11 
[54986]</v>
      </c>
      <c r="AO26" s="89">
        <f>[2]!obGet([2]!obCall("",  AN26,"get", $AQ$10))</f>
        <v>0.14601502092655294</v>
      </c>
      <c r="AP26" s="52"/>
      <c r="AQ26" s="89" t="str">
        <f>[2]!obCall("intensity"&amp;AE26, $T$54, "getIntensity", [2]!obMake("", "int", AE26))</f>
        <v>intensity11 
[42034]</v>
      </c>
      <c r="AR26" s="89">
        <f>[2]!obGet([2]!obCall("", AQ26, "get",$AQ$10))</f>
        <v>6.2554741853803712E-3</v>
      </c>
      <c r="AS26" s="52"/>
      <c r="AT26" s="89" t="str">
        <f>[2]!obCall("expOfIntegratedIntensity"&amp;AE26, $T$54, "getExpOfIntegratedIntensity", [2]!obMake("", "int", AE26))</f>
        <v>expOfIntegratedIntensity11 
[41526]</v>
      </c>
      <c r="AU26" s="89">
        <f>[2]!obGet([2]!obCall("", AT26, "get",$AQ$10))</f>
        <v>1.0061615611992163</v>
      </c>
      <c r="AV26" s="19"/>
    </row>
    <row r="27" spans="2:72" ht="15" thickBot="1" x14ac:dyDescent="0.35">
      <c r="S27" s="17"/>
      <c r="T27" s="37" t="str">
        <f>L44</f>
        <v>hullWhiteModel 
[14442]</v>
      </c>
      <c r="U27" s="13"/>
      <c r="V27" s="53">
        <v>1</v>
      </c>
      <c r="W27" s="53">
        <v>0.01</v>
      </c>
      <c r="X27" s="59"/>
      <c r="Y27" s="19"/>
      <c r="AD27" s="17"/>
      <c r="AE27" s="89">
        <v>12</v>
      </c>
      <c r="AF27" s="89">
        <f>[2]!obGet([2]!obCall("",$AE$10, "getTime",[2]!obMake("", "int", AE27)))</f>
        <v>1.2</v>
      </c>
      <c r="AG27" s="52"/>
      <c r="AH27" s="89" t="str">
        <f>[2]!obCall("underlyingModelFromNPVAndDefault"&amp;AE27, $AH$10, "getUnderlying",  [2]!obMake("", "int", AE27), [2]!obMake("","int", 0))</f>
        <v>underlyingModelFromNPVAndDefault12 
[41269]</v>
      </c>
      <c r="AI27" s="89">
        <f>[2]!obGet([2]!obCall("",AH27,"get", $AQ$10))</f>
        <v>3.4009730889888054E-2</v>
      </c>
      <c r="AJ27" s="52"/>
      <c r="AK27" s="89" t="str">
        <f>[2]!obCall("zcbondFairPrice"&amp;AE27, $AK$10, "getZeroCouponBond", [2]!obMake("", "double",AF27), [2]!obMake("", "double", $AF$115))</f>
        <v>zcbondFairPrice12 
[42660]</v>
      </c>
      <c r="AL27" s="89">
        <f>[2]!obGet([2]!obCall("", AK27, "get",$AQ$10))</f>
        <v>0.65419090024169557</v>
      </c>
      <c r="AM27" s="52"/>
      <c r="AN27" s="89" t="str">
        <f>[2]!obCall("swapPrice"&amp;AE27,  $AH$10,"getFairValue", [2]!obMake("","int",AE27) )</f>
        <v>swapPrice12 
[54816]</v>
      </c>
      <c r="AO27" s="89">
        <f>[2]!obGet([2]!obCall("",  AN27,"get", $AQ$10))</f>
        <v>0.25161192621811856</v>
      </c>
      <c r="AP27" s="52"/>
      <c r="AQ27" s="89" t="str">
        <f>[2]!obCall("intensity"&amp;AE27, $T$54, "getIntensity", [2]!obMake("", "int", AE27))</f>
        <v>intensity12 
[41561]</v>
      </c>
      <c r="AR27" s="89">
        <f>[2]!obGet([2]!obCall("", AQ27, "get",$AQ$10))</f>
        <v>6.446311634360314E-3</v>
      </c>
      <c r="AS27" s="52"/>
      <c r="AT27" s="89" t="str">
        <f>[2]!obCall("expOfIntegratedIntensity"&amp;AE27, $T$54, "getExpOfIntegratedIntensity", [2]!obMake("", "int", AE27))</f>
        <v>expOfIntegratedIntensity12 
[41914]</v>
      </c>
      <c r="AU27" s="89">
        <f>[2]!obGet([2]!obCall("", AT27, "get",$AQ$10))</f>
        <v>1.0068007665865</v>
      </c>
      <c r="AV27" s="19"/>
    </row>
    <row r="28" spans="2:72" ht="15" thickTop="1" x14ac:dyDescent="0.3">
      <c r="B28" s="63"/>
      <c r="C28" s="64"/>
      <c r="D28" s="64"/>
      <c r="E28" s="64"/>
      <c r="F28" s="64"/>
      <c r="G28" s="98"/>
      <c r="H28" s="65"/>
      <c r="K28" s="32"/>
      <c r="L28" s="15"/>
      <c r="M28" s="15"/>
      <c r="N28" s="15"/>
      <c r="O28" s="15"/>
      <c r="P28" s="15"/>
      <c r="Q28" s="23"/>
      <c r="S28" s="17"/>
      <c r="T28" s="37" t="str">
        <f>V26</f>
        <v>fixingAndPaymentDatesSwap 
[19836]</v>
      </c>
      <c r="U28" s="18"/>
      <c r="V28" s="55">
        <v>2</v>
      </c>
      <c r="W28" s="55"/>
      <c r="X28" s="59"/>
      <c r="Y28" s="19"/>
      <c r="AD28" s="24"/>
      <c r="AE28" s="89">
        <v>13</v>
      </c>
      <c r="AF28" s="89">
        <f>[2]!obGet([2]!obCall("",$AE$10, "getTime",[2]!obMake("", "int", AE28)))</f>
        <v>1.3</v>
      </c>
      <c r="AG28" s="52"/>
      <c r="AH28" s="89" t="str">
        <f>[2]!obCall("underlyingModelFromNPVAndDefault"&amp;AE28, $AH$10, "getUnderlying",  [2]!obMake("", "int", AE28), [2]!obMake("","int", 0))</f>
        <v>underlyingModelFromNPVAndDefault13 
[42289]</v>
      </c>
      <c r="AI28" s="89">
        <f>[2]!obGet([2]!obCall("",AH28,"get", $AQ$10))</f>
        <v>3.0836087189230994E-2</v>
      </c>
      <c r="AJ28" s="52"/>
      <c r="AK28" s="89" t="str">
        <f>[2]!obCall("zcbondFairPrice"&amp;AE28, $AK$10, "getZeroCouponBond", [2]!obMake("", "double",AF28), [2]!obMake("", "double", $AF$115))</f>
        <v>zcbondFairPrice13 
[42758]</v>
      </c>
      <c r="AL28" s="89">
        <f>[2]!obGet([2]!obCall("", AK28, "get",$AQ$10))</f>
        <v>0.670336714467894</v>
      </c>
      <c r="AM28" s="52"/>
      <c r="AN28" s="89" t="str">
        <f>[2]!obCall("swapPrice"&amp;AE28,  $AH$10,"getFairValue", [2]!obMake("","int",AE28) )</f>
        <v>swapPrice13 
[54858]</v>
      </c>
      <c r="AO28" s="89">
        <f>[2]!obGet([2]!obCall("",  AN28,"get", $AQ$10))</f>
        <v>0.2416555959798341</v>
      </c>
      <c r="AP28" s="52"/>
      <c r="AQ28" s="89" t="str">
        <f>[2]!obCall("intensity"&amp;AE28, $T$54, "getIntensity", [2]!obMake("", "int", AE28))</f>
        <v>intensity13 
[42117]</v>
      </c>
      <c r="AR28" s="89">
        <f>[2]!obGet([2]!obCall("", AQ28, "get",$AQ$10))</f>
        <v>6.3655379541500507E-3</v>
      </c>
      <c r="AS28" s="52"/>
      <c r="AT28" s="89" t="str">
        <f>[2]!obCall("expOfIntegratedIntensity"&amp;AE28, $T$54, "getExpOfIntegratedIntensity", [2]!obMake("", "int", AE28))</f>
        <v>expOfIntegratedIntensity13 
[42093]</v>
      </c>
      <c r="AU28" s="89">
        <f>[2]!obGet([2]!obCall("", AT28, "get",$AQ$10))</f>
        <v>1.0074459222047116</v>
      </c>
      <c r="AV28" s="19"/>
    </row>
    <row r="29" spans="2:72" ht="25.8" x14ac:dyDescent="0.5">
      <c r="B29" s="50"/>
      <c r="C29" s="33" t="s">
        <v>50</v>
      </c>
      <c r="D29" s="18"/>
      <c r="E29" s="18"/>
      <c r="F29" s="33"/>
      <c r="G29" s="18"/>
      <c r="H29" s="66"/>
      <c r="K29" s="17"/>
      <c r="L29" s="68" t="s">
        <v>41</v>
      </c>
      <c r="M29" s="18"/>
      <c r="N29" s="33"/>
      <c r="O29" s="33"/>
      <c r="P29" s="18"/>
      <c r="Q29" s="19"/>
      <c r="S29" s="17"/>
      <c r="T29" s="44" t="str">
        <f>[2]!obMake("swapRate","double", W27)</f>
        <v>swapRate 
[26758]</v>
      </c>
      <c r="U29" s="18"/>
      <c r="V29" s="55">
        <v>3</v>
      </c>
      <c r="W29" s="55"/>
      <c r="X29" s="59"/>
      <c r="Y29" s="26"/>
      <c r="AD29" s="24"/>
      <c r="AE29" s="89">
        <v>14</v>
      </c>
      <c r="AF29" s="89">
        <f>[2]!obGet([2]!obCall("",$AE$10, "getTime",[2]!obMake("", "int", AE29)))</f>
        <v>1.4</v>
      </c>
      <c r="AG29" s="52"/>
      <c r="AH29" s="89" t="str">
        <f>[2]!obCall("underlyingModelFromNPVAndDefault"&amp;AE29, $AH$10, "getUnderlying",  [2]!obMake("", "int", AE29), [2]!obMake("","int", 0))</f>
        <v>underlyingModelFromNPVAndDefault14 
[42281]</v>
      </c>
      <c r="AI29" s="89">
        <f>[2]!obGet([2]!obCall("",AH29,"get", $AQ$10))</f>
        <v>2.5004048196460495E-2</v>
      </c>
      <c r="AJ29" s="52"/>
      <c r="AK29" s="89" t="str">
        <f>[2]!obCall("zcbondFairPrice"&amp;AE29, $AK$10, "getZeroCouponBond", [2]!obMake("", "double",AF29), [2]!obMake("", "double", $AF$115))</f>
        <v>zcbondFairPrice14 
[42608]</v>
      </c>
      <c r="AL29" s="89">
        <f>[2]!obGet([2]!obCall("", AK29, "get",$AQ$10))</f>
        <v>0.69951670999640658</v>
      </c>
      <c r="AM29" s="52"/>
      <c r="AN29" s="89" t="str">
        <f>[2]!obCall("swapPrice"&amp;AE29,  $AH$10,"getFairValue", [2]!obMake("","int",AE29) )</f>
        <v>swapPrice14 
[54880]</v>
      </c>
      <c r="AO29" s="89">
        <f>[2]!obGet([2]!obCall("",  AN29,"get", $AQ$10))</f>
        <v>0.21897008909386917</v>
      </c>
      <c r="AP29" s="52"/>
      <c r="AQ29" s="89" t="str">
        <f>[2]!obCall("intensity"&amp;AE29, $T$54, "getIntensity", [2]!obMake("", "int", AE29))</f>
        <v>intensity14 
[42085]</v>
      </c>
      <c r="AR29" s="89">
        <f>[2]!obGet([2]!obCall("", AQ29, "get",$AQ$10))</f>
        <v>6.3825703063144709E-3</v>
      </c>
      <c r="AS29" s="52"/>
      <c r="AT29" s="89" t="str">
        <f>[2]!obCall("expOfIntegratedIntensity"&amp;AE29, $T$54, "getExpOfIntegratedIntensity", [2]!obMake("", "int", AE29))</f>
        <v>expOfIntegratedIntensity14 
[41911]</v>
      </c>
      <c r="AU29" s="89">
        <f>[2]!obGet([2]!obCall("", AT29, "get",$AQ$10))</f>
        <v>1.0080882783877589</v>
      </c>
      <c r="AV29" s="19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8"/>
      <c r="H30" s="66"/>
      <c r="K30" s="17"/>
      <c r="L30" s="18"/>
      <c r="M30" s="18"/>
      <c r="N30" s="18"/>
      <c r="O30" s="18"/>
      <c r="P30" s="18"/>
      <c r="Q30" s="19"/>
      <c r="S30" s="17"/>
      <c r="T30" s="109"/>
      <c r="U30" s="18"/>
      <c r="V30" s="55">
        <v>4</v>
      </c>
      <c r="W30" s="55"/>
      <c r="X30" s="59"/>
      <c r="Y30" s="26"/>
      <c r="AD30" s="24"/>
      <c r="AE30" s="89">
        <v>15</v>
      </c>
      <c r="AF30" s="89">
        <f>[2]!obGet([2]!obCall("",$AE$10, "getTime",[2]!obMake("", "int", AE30)))</f>
        <v>1.5</v>
      </c>
      <c r="AG30" s="52"/>
      <c r="AH30" s="89" t="str">
        <f>[2]!obCall("underlyingModelFromNPVAndDefault"&amp;AE30, $AH$10, "getUnderlying",  [2]!obMake("", "int", AE30), [2]!obMake("","int", 0))</f>
        <v>underlyingModelFromNPVAndDefault15 
[41419]</v>
      </c>
      <c r="AI30" s="89">
        <f>[2]!obGet([2]!obCall("",AH30,"get", $AQ$10))</f>
        <v>3.821445543638096E-2</v>
      </c>
      <c r="AJ30" s="52"/>
      <c r="AK30" s="89" t="str">
        <f>[2]!obCall("zcbondFairPrice"&amp;AE30, $AK$10, "getZeroCouponBond", [2]!obMake("", "double",AF30), [2]!obMake("", "double", $AF$115))</f>
        <v>zcbondFairPrice15 
[43138]</v>
      </c>
      <c r="AL30" s="89">
        <f>[2]!obGet([2]!obCall("", AK30, "get",$AQ$10))</f>
        <v>0.63933943847150299</v>
      </c>
      <c r="AM30" s="52"/>
      <c r="AN30" s="89" t="str">
        <f>[2]!obCall("swapPrice"&amp;AE30,  $AH$10,"getFairValue", [2]!obMake("","int",AE30) )</f>
        <v>swapPrice15 
[54900]</v>
      </c>
      <c r="AO30" s="89">
        <f>[2]!obGet([2]!obCall("",  AN30,"get", $AQ$10))</f>
        <v>0.28041374285001264</v>
      </c>
      <c r="AP30" s="52"/>
      <c r="AQ30" s="89" t="str">
        <f>[2]!obCall("intensity"&amp;AE30, $T$54, "getIntensity", [2]!obMake("", "int", AE30))</f>
        <v>intensity15 
[42129]</v>
      </c>
      <c r="AR30" s="89">
        <f>[2]!obGet([2]!obCall("", AQ30, "get",$AQ$10))</f>
        <v>6.3705035012814474E-3</v>
      </c>
      <c r="AS30" s="52"/>
      <c r="AT30" s="89" t="str">
        <f>[2]!obCall("expOfIntegratedIntensity"&amp;AE30, $T$54, "getExpOfIntegratedIntensity", [2]!obMake("", "int", AE30))</f>
        <v>expOfIntegratedIntensity15 
[41559]</v>
      </c>
      <c r="AU30" s="89">
        <f>[2]!obGet([2]!obCall("", AT30, "get",$AQ$10))</f>
        <v>1.0087312945877402</v>
      </c>
      <c r="AV30" s="19"/>
      <c r="BT30" s="10"/>
    </row>
    <row r="31" spans="2:72" ht="15.6" x14ac:dyDescent="0.3">
      <c r="B31" s="50"/>
      <c r="C31" s="85" t="s">
        <v>47</v>
      </c>
      <c r="D31" s="18"/>
      <c r="E31" s="18"/>
      <c r="F31" s="85" t="s">
        <v>32</v>
      </c>
      <c r="G31" s="18"/>
      <c r="H31" s="66"/>
      <c r="K31" s="17"/>
      <c r="L31" s="42" t="s">
        <v>28</v>
      </c>
      <c r="M31" s="18"/>
      <c r="N31" s="42" t="s">
        <v>42</v>
      </c>
      <c r="O31" s="42"/>
      <c r="P31" s="18"/>
      <c r="Q31" s="19"/>
      <c r="S31" s="17"/>
      <c r="T31" s="18"/>
      <c r="U31" s="18"/>
      <c r="V31" s="55">
        <v>5</v>
      </c>
      <c r="W31" s="55"/>
      <c r="X31" s="59"/>
      <c r="Y31" s="19"/>
      <c r="AD31" s="24"/>
      <c r="AE31" s="89">
        <v>16</v>
      </c>
      <c r="AF31" s="89">
        <f>[2]!obGet([2]!obCall("",$AE$10, "getTime",[2]!obMake("", "int", AE31)))</f>
        <v>1.5999999999999999</v>
      </c>
      <c r="AG31" s="52"/>
      <c r="AH31" s="89" t="str">
        <f>[2]!obCall("underlyingModelFromNPVAndDefault"&amp;AE31, $AH$10, "getUnderlying",  [2]!obMake("", "int", AE31), [2]!obMake("","int", 0))</f>
        <v>underlyingModelFromNPVAndDefault16 
[42264]</v>
      </c>
      <c r="AI31" s="89">
        <f>[2]!obGet([2]!obCall("",AH31,"get", $AQ$10))</f>
        <v>2.9628506469488364E-2</v>
      </c>
      <c r="AJ31" s="52"/>
      <c r="AK31" s="89" t="str">
        <f>[2]!obCall("zcbondFairPrice"&amp;AE31, $AK$10, "getZeroCouponBond", [2]!obMake("", "double",AF31), [2]!obMake("", "double", $AF$115))</f>
        <v>zcbondFairPrice16 
[43076]</v>
      </c>
      <c r="AL31" s="89">
        <f>[2]!obGet([2]!obCall("", AK31, "get",$AQ$10))</f>
        <v>0.67945654422638935</v>
      </c>
      <c r="AM31" s="52"/>
      <c r="AN31" s="89" t="str">
        <f>[2]!obCall("swapPrice"&amp;AE31,  $AH$10,"getFairValue", [2]!obMake("","int",AE31) )</f>
        <v>swapPrice16 
[54910]</v>
      </c>
      <c r="AO31" s="89">
        <f>[2]!obGet([2]!obCall("",  AN31,"get", $AQ$10))</f>
        <v>0.24647606372864961</v>
      </c>
      <c r="AP31" s="52"/>
      <c r="AQ31" s="89" t="str">
        <f>[2]!obCall("intensity"&amp;AE31, $T$54, "getIntensity", [2]!obMake("", "int", AE31))</f>
        <v>intensity16 
[41669]</v>
      </c>
      <c r="AR31" s="89">
        <f>[2]!obGet([2]!obCall("", AQ31, "get",$AQ$10))</f>
        <v>6.3129938120474113E-3</v>
      </c>
      <c r="AS31" s="52"/>
      <c r="AT31" s="89" t="str">
        <f>[2]!obCall("expOfIntegratedIntensity"&amp;AE31, $T$54, "getExpOfIntegratedIntensity", [2]!obMake("", "int", AE31))</f>
        <v>expOfIntegratedIntensity16 
[41932]</v>
      </c>
      <c r="AU31" s="89">
        <f>[2]!obGet([2]!obCall("", AT31, "get",$AQ$10))</f>
        <v>1.0093712095085117</v>
      </c>
      <c r="AV31" s="19"/>
      <c r="BT31" s="10"/>
    </row>
    <row r="32" spans="2:72" x14ac:dyDescent="0.3">
      <c r="B32" s="50"/>
      <c r="C32" s="18"/>
      <c r="D32" s="18"/>
      <c r="E32" s="18"/>
      <c r="F32" s="18"/>
      <c r="G32" s="18"/>
      <c r="H32" s="66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5">
        <v>6</v>
      </c>
      <c r="W32" s="55"/>
      <c r="X32" s="59"/>
      <c r="Y32" s="19"/>
      <c r="AD32" s="24"/>
      <c r="AE32" s="89">
        <v>17</v>
      </c>
      <c r="AF32" s="89">
        <f>[2]!obGet([2]!obCall("",$AE$10, "getTime",[2]!obMake("", "int", AE32)))</f>
        <v>1.7</v>
      </c>
      <c r="AG32" s="52"/>
      <c r="AH32" s="89" t="str">
        <f>[2]!obCall("underlyingModelFromNPVAndDefault"&amp;AE32, $AH$10, "getUnderlying",  [2]!obMake("", "int", AE32), [2]!obMake("","int", 0))</f>
        <v>underlyingModelFromNPVAndDefault17 
[41578]</v>
      </c>
      <c r="AI32" s="89">
        <f>[2]!obGet([2]!obCall("",AH32,"get", $AQ$10))</f>
        <v>3.8959376365581361E-2</v>
      </c>
      <c r="AJ32" s="52"/>
      <c r="AK32" s="89" t="str">
        <f>[2]!obCall("zcbondFairPrice"&amp;AE32, $AK$10, "getZeroCouponBond", [2]!obMake("", "double",AF32), [2]!obMake("", "double", $AF$115))</f>
        <v>zcbondFairPrice17 
[43129]</v>
      </c>
      <c r="AL32" s="89">
        <f>[2]!obGet([2]!obCall("", AK32, "get",$AQ$10))</f>
        <v>0.63865931226535633</v>
      </c>
      <c r="AM32" s="52"/>
      <c r="AN32" s="89" t="str">
        <f>[2]!obCall("swapPrice"&amp;AE32,  $AH$10,"getFairValue", [2]!obMake("","int",AE32) )</f>
        <v>swapPrice17 
[54952]</v>
      </c>
      <c r="AO32" s="89">
        <f>[2]!obGet([2]!obCall("",  AN32,"get", $AQ$10))</f>
        <v>0.29113256910203145</v>
      </c>
      <c r="AP32" s="52"/>
      <c r="AQ32" s="89" t="str">
        <f>[2]!obCall("intensity"&amp;AE32, $T$54, "getIntensity", [2]!obMake("", "int", AE32))</f>
        <v>intensity17 
[41685]</v>
      </c>
      <c r="AR32" s="89">
        <f>[2]!obGet([2]!obCall("", AQ32, "get",$AQ$10))</f>
        <v>6.2602695247141417E-3</v>
      </c>
      <c r="AS32" s="52"/>
      <c r="AT32" s="89" t="str">
        <f>[2]!obCall("expOfIntegratedIntensity"&amp;AE32, $T$54, "getExpOfIntegratedIntensity", [2]!obMake("", "int", AE32))</f>
        <v>expOfIntegratedIntensity17 
[41667]</v>
      </c>
      <c r="AU32" s="89">
        <f>[2]!obGet([2]!obCall("", AT32, "get",$AQ$10))</f>
        <v>1.0100059635119221</v>
      </c>
      <c r="AV32" s="19"/>
      <c r="BT32" s="10"/>
    </row>
    <row r="33" spans="1:114" x14ac:dyDescent="0.3">
      <c r="B33" s="50"/>
      <c r="C33" s="39" t="s">
        <v>35</v>
      </c>
      <c r="D33" s="39"/>
      <c r="E33" s="18"/>
      <c r="F33" s="39" t="s">
        <v>34</v>
      </c>
      <c r="G33" s="18"/>
      <c r="H33" s="66"/>
      <c r="K33" s="17"/>
      <c r="L33" s="39" t="s">
        <v>35</v>
      </c>
      <c r="M33" s="18"/>
      <c r="N33" s="38" t="s">
        <v>35</v>
      </c>
      <c r="O33" s="104"/>
      <c r="P33" s="105"/>
      <c r="Q33" s="19"/>
      <c r="S33" s="17"/>
      <c r="T33" s="37" t="str">
        <f>[2]!obMake("swapConditionalFairValueProcess", "main.net.finmath.antonsporrer.masterthesis.montecarlo.product.SwapConditionalFairValueProcess", T27:T29 )</f>
        <v>swapConditionalFairValueProcess 
[26759]</v>
      </c>
      <c r="U33" s="18"/>
      <c r="V33" s="55">
        <v>7</v>
      </c>
      <c r="W33" s="55"/>
      <c r="X33" s="59"/>
      <c r="Y33" s="19"/>
      <c r="AD33" s="24"/>
      <c r="AE33" s="89">
        <v>18</v>
      </c>
      <c r="AF33" s="89">
        <f>[2]!obGet([2]!obCall("",$AE$10, "getTime",[2]!obMake("", "int", AE33)))</f>
        <v>1.8</v>
      </c>
      <c r="AG33" s="52"/>
      <c r="AH33" s="89" t="str">
        <f>[2]!obCall("underlyingModelFromNPVAndDefault"&amp;AE33, $AH$10, "getUnderlying",  [2]!obMake("", "int", AE33), [2]!obMake("","int", 0))</f>
        <v>underlyingModelFromNPVAndDefault18 
[41616]</v>
      </c>
      <c r="AI33" s="89">
        <f>[2]!obGet([2]!obCall("",AH33,"get", $AQ$10))</f>
        <v>4.9761747315438545E-2</v>
      </c>
      <c r="AJ33" s="52"/>
      <c r="AK33" s="89" t="str">
        <f>[2]!obCall("zcbondFairPrice"&amp;AE33, $AK$10, "getZeroCouponBond", [2]!obMake("", "double",AF33), [2]!obMake("", "double", $AF$115))</f>
        <v>zcbondFairPrice18 
[42800]</v>
      </c>
      <c r="AL33" s="89">
        <f>[2]!obGet([2]!obCall("", AK33, "get",$AQ$10))</f>
        <v>0.59516997390296222</v>
      </c>
      <c r="AM33" s="52"/>
      <c r="AN33" s="89" t="str">
        <f>[2]!obCall("swapPrice"&amp;AE33,  $AH$10,"getFairValue", [2]!obMake("","int",AE33) )</f>
        <v>swapPrice18 
[54932]</v>
      </c>
      <c r="AO33" s="89">
        <f>[2]!obGet([2]!obCall("",  AN33,"get", $AQ$10))</f>
        <v>0.34020835280525352</v>
      </c>
      <c r="AP33" s="52"/>
      <c r="AQ33" s="89" t="str">
        <f>[2]!obCall("intensity"&amp;AE33, $T$54, "getIntensity", [2]!obMake("", "int", AE33))</f>
        <v>intensity18 
[42011]</v>
      </c>
      <c r="AR33" s="89">
        <f>[2]!obGet([2]!obCall("", AQ33, "get",$AQ$10))</f>
        <v>6.1244101755317014E-3</v>
      </c>
      <c r="AS33" s="52"/>
      <c r="AT33" s="89" t="str">
        <f>[2]!obCall("expOfIntegratedIntensity"&amp;AE33, $T$54, "getExpOfIntegratedIntensity", [2]!obMake("", "int", AE33))</f>
        <v>expOfIntegratedIntensity18 
[41403]</v>
      </c>
      <c r="AU33" s="89">
        <f>[2]!obGet([2]!obCall("", AT33, "get",$AQ$10))</f>
        <v>1.0106315872133314</v>
      </c>
      <c r="AV33" s="19"/>
      <c r="BT33" s="10"/>
    </row>
    <row r="34" spans="1:114" x14ac:dyDescent="0.3">
      <c r="B34" s="50"/>
      <c r="C34" s="73" t="str">
        <f>[2]!obMake("lossGivenDefault1", "double", D34)</f>
        <v>lossGivenDefault1 
[14411]</v>
      </c>
      <c r="D34" s="101">
        <v>1</v>
      </c>
      <c r="E34" s="18"/>
      <c r="F34" s="74" t="str">
        <f>C34</f>
        <v>lossGivenDefault1 
[14411]</v>
      </c>
      <c r="G34" s="18"/>
      <c r="H34" s="66"/>
      <c r="K34" s="17"/>
      <c r="L34" s="37" t="str">
        <f>L10</f>
        <v>td.initialTime 
[14429]</v>
      </c>
      <c r="M34" s="18"/>
      <c r="N34" s="37" t="str">
        <f>[2]!obMake("initialValue", "double", O34)</f>
        <v>initialValue 
[40597]</v>
      </c>
      <c r="O34" s="106">
        <v>5.0000000000000001E-3</v>
      </c>
      <c r="P34" s="107"/>
      <c r="Q34" s="19"/>
      <c r="S34" s="17"/>
      <c r="T34" s="18"/>
      <c r="U34" s="18"/>
      <c r="V34" s="55">
        <v>8</v>
      </c>
      <c r="W34" s="55"/>
      <c r="X34" s="59"/>
      <c r="Y34" s="19"/>
      <c r="AD34" s="24"/>
      <c r="AE34" s="89">
        <v>19</v>
      </c>
      <c r="AF34" s="89">
        <f>[2]!obGet([2]!obCall("",$AE$10, "getTime",[2]!obMake("", "int", AE34)))</f>
        <v>1.9</v>
      </c>
      <c r="AG34" s="52"/>
      <c r="AH34" s="89" t="str">
        <f>[2]!obCall("underlyingModelFromNPVAndDefault"&amp;AE34, $AH$10, "getUnderlying",  [2]!obMake("", "int", AE34), [2]!obMake("","int", 0))</f>
        <v>underlyingModelFromNPVAndDefault19 
[42242]</v>
      </c>
      <c r="AI34" s="89">
        <f>[2]!obGet([2]!obCall("",AH34,"get", $AQ$10))</f>
        <v>3.8379292998637966E-2</v>
      </c>
      <c r="AJ34" s="52"/>
      <c r="AK34" s="89" t="str">
        <f>[2]!obCall("zcbondFairPrice"&amp;AE34, $AK$10, "getZeroCouponBond", [2]!obMake("", "double",AF34), [2]!obMake("", "double", $AF$115))</f>
        <v>zcbondFairPrice19 
[42904]</v>
      </c>
      <c r="AL34" s="89">
        <f>[2]!obGet([2]!obCall("", AK34, "get",$AQ$10))</f>
        <v>0.64392777266493906</v>
      </c>
      <c r="AM34" s="52"/>
      <c r="AN34" s="89" t="str">
        <f>[2]!obCall("swapPrice"&amp;AE34,  $AH$10,"getFairValue", [2]!obMake("","int",AE34) )</f>
        <v>swapPrice19 
[54944]</v>
      </c>
      <c r="AO34" s="89">
        <f>[2]!obGet([2]!obCall("",  AN34,"get", $AQ$10))</f>
        <v>0.29622704763699015</v>
      </c>
      <c r="AP34" s="52"/>
      <c r="AQ34" s="89" t="str">
        <f>[2]!obCall("intensity"&amp;AE34, $T$54, "getIntensity", [2]!obMake("", "int", AE34))</f>
        <v>intensity19 
[41675]</v>
      </c>
      <c r="AR34" s="89">
        <f>[2]!obGet([2]!obCall("", AQ34, "get",$AQ$10))</f>
        <v>6.1704131641655592E-3</v>
      </c>
      <c r="AS34" s="52"/>
      <c r="AT34" s="89" t="str">
        <f>[2]!obCall("expOfIntegratedIntensity"&amp;AE34, $T$54, "getExpOfIntegratedIntensity", [2]!obMake("", "int", AE34))</f>
        <v>expOfIntegratedIntensity19 
[42120]</v>
      </c>
      <c r="AU34" s="89">
        <f>[2]!obGet([2]!obCall("", AT34, "get",$AQ$10))</f>
        <v>1.0112530550560088</v>
      </c>
      <c r="AV34" s="19"/>
      <c r="BT34" s="10"/>
    </row>
    <row r="35" spans="1:114" x14ac:dyDescent="0.3">
      <c r="B35" s="50"/>
      <c r="C35" s="18"/>
      <c r="D35" s="18"/>
      <c r="E35" s="18"/>
      <c r="F35" s="18"/>
      <c r="G35" s="18"/>
      <c r="H35" s="66"/>
      <c r="K35" s="17"/>
      <c r="L35" s="37" t="str">
        <f>L11</f>
        <v>td.numberOfTimeSteps 
[14421]</v>
      </c>
      <c r="M35" s="18"/>
      <c r="N35" s="37" t="str">
        <f>[2]!obMake("kappa","double",O35)</f>
        <v>kappa 
[39987]</v>
      </c>
      <c r="O35" s="106">
        <v>0.02</v>
      </c>
      <c r="P35" s="107"/>
      <c r="Q35" s="19"/>
      <c r="S35" s="17"/>
      <c r="T35" s="18"/>
      <c r="U35" s="18"/>
      <c r="V35" s="55">
        <v>9</v>
      </c>
      <c r="W35" s="55"/>
      <c r="X35" s="59"/>
      <c r="Y35" s="19"/>
      <c r="AD35" s="17"/>
      <c r="AE35" s="89">
        <v>20</v>
      </c>
      <c r="AF35" s="89">
        <f>[2]!obGet([2]!obCall("",$AE$10, "getTime",[2]!obMake("", "int", AE35)))</f>
        <v>2</v>
      </c>
      <c r="AG35" s="52"/>
      <c r="AH35" s="89" t="str">
        <f>[2]!obCall("underlyingModelFromNPVAndDefault"&amp;AE35, $AH$10, "getUnderlying",  [2]!obMake("", "int", AE35), [2]!obMake("","int", 0))</f>
        <v>underlyingModelFromNPVAndDefault20 
[41581]</v>
      </c>
      <c r="AI35" s="89">
        <f>[2]!obGet([2]!obCall("",AH35,"get", $AQ$10))</f>
        <v>3.185788713744947E-2</v>
      </c>
      <c r="AJ35" s="52"/>
      <c r="AK35" s="89" t="str">
        <f>[2]!obCall("zcbondFairPrice"&amp;AE35, $AK$10, "getZeroCouponBond", [2]!obMake("", "double",AF35), [2]!obMake("", "double", $AF$115))</f>
        <v>zcbondFairPrice20 
[42718]</v>
      </c>
      <c r="AL35" s="89">
        <f>[2]!obGet([2]!obCall("", AK35, "get",$AQ$10))</f>
        <v>0.6737245236679269</v>
      </c>
      <c r="AM35" s="52"/>
      <c r="AN35" s="89" t="str">
        <f>[2]!obCall("swapPrice"&amp;AE35,  $AH$10,"getFairValue", [2]!obMake("","int",AE35) )</f>
        <v>swapPrice20 
[54818]</v>
      </c>
      <c r="AO35" s="89">
        <f>[2]!obGet([2]!obCall("",  AN35,"get", $AQ$10))</f>
        <v>0.27014198105505072</v>
      </c>
      <c r="AP35" s="52"/>
      <c r="AQ35" s="89" t="str">
        <f>[2]!obCall("intensity"&amp;AE35, $T$54, "getIntensity", [2]!obMake("", "int", AE35))</f>
        <v>intensity20 
[42159]</v>
      </c>
      <c r="AR35" s="89">
        <f>[2]!obGet([2]!obCall("", AQ35, "get",$AQ$10))</f>
        <v>6.3298275875244064E-3</v>
      </c>
      <c r="AS35" s="52"/>
      <c r="AT35" s="89" t="str">
        <f>[2]!obCall("expOfIntegratedIntensity"&amp;AE35, $T$54, "getExpOfIntegratedIntensity", [2]!obMake("", "int", AE35))</f>
        <v>expOfIntegratedIntensity20 
[41405]</v>
      </c>
      <c r="AU35" s="89">
        <f>[2]!obGet([2]!obCall("", AT35, "get",$AQ$10))</f>
        <v>1.0118852979475903</v>
      </c>
      <c r="AV35" s="19"/>
      <c r="BT35" s="10"/>
    </row>
    <row r="36" spans="1:114" x14ac:dyDescent="0.3">
      <c r="B36" s="50"/>
      <c r="C36" s="49" t="s">
        <v>17</v>
      </c>
      <c r="D36" s="13"/>
      <c r="E36" s="18"/>
      <c r="F36" s="49" t="s">
        <v>17</v>
      </c>
      <c r="G36" s="13"/>
      <c r="H36" s="66"/>
      <c r="K36" s="17"/>
      <c r="L36" s="37" t="str">
        <f>L12</f>
        <v>td.deltaT 
[14428]</v>
      </c>
      <c r="M36" s="18"/>
      <c r="N36" s="37" t="str">
        <f>[2]!obMake("mu","double",O36)</f>
        <v>mu 
[39377]</v>
      </c>
      <c r="O36" s="106">
        <v>0.01</v>
      </c>
      <c r="P36" s="107"/>
      <c r="Q36" s="19"/>
      <c r="S36" s="17"/>
      <c r="T36" s="18"/>
      <c r="U36" s="18"/>
      <c r="V36" s="58">
        <v>10</v>
      </c>
      <c r="W36" s="58"/>
      <c r="X36" s="59"/>
      <c r="Y36" s="19"/>
      <c r="AD36" s="17"/>
      <c r="AE36" s="89">
        <v>21</v>
      </c>
      <c r="AF36" s="89">
        <f>[2]!obGet([2]!obCall("",$AE$10, "getTime",[2]!obMake("", "int", AE36)))</f>
        <v>2.1</v>
      </c>
      <c r="AG36" s="52"/>
      <c r="AH36" s="89" t="str">
        <f>[2]!obCall("underlyingModelFromNPVAndDefault"&amp;AE36, $AH$10, "getUnderlying",  [2]!obMake("", "int", AE36), [2]!obMake("","int", 0))</f>
        <v>underlyingModelFromNPVAndDefault21 
[42374]</v>
      </c>
      <c r="AI36" s="89">
        <f>[2]!obGet([2]!obCall("",AH36,"get", $AQ$10))</f>
        <v>3.9790501122281746E-2</v>
      </c>
      <c r="AJ36" s="52"/>
      <c r="AK36" s="89" t="str">
        <f>[2]!obCall("zcbondFairPrice"&amp;AE36, $AK$10, "getZeroCouponBond", [2]!obMake("", "double",AF36), [2]!obMake("", "double", $AF$115))</f>
        <v>zcbondFairPrice21 
[42614]</v>
      </c>
      <c r="AL36" s="89">
        <f>[2]!obGet([2]!obCall("", AK36, "get",$AQ$10))</f>
        <v>0.6406123845387397</v>
      </c>
      <c r="AM36" s="52"/>
      <c r="AN36" s="89" t="str">
        <f>[2]!obCall("swapPrice"&amp;AE36,  $AH$10,"getFairValue", [2]!obMake("","int",AE36) )</f>
        <v>swapPrice21 
[54860]</v>
      </c>
      <c r="AO36" s="89">
        <f>[2]!obGet([2]!obCall("",  AN36,"get", $AQ$10))</f>
        <v>0.29355075251799956</v>
      </c>
      <c r="AP36" s="52"/>
      <c r="AQ36" s="89" t="str">
        <f>[2]!obCall("intensity"&amp;AE36, $T$54, "getIntensity", [2]!obMake("", "int", AE36))</f>
        <v>intensity21 
[41885]</v>
      </c>
      <c r="AR36" s="89">
        <f>[2]!obGet([2]!obCall("", AQ36, "get",$AQ$10))</f>
        <v>6.6597037050688474E-3</v>
      </c>
      <c r="AS36" s="52"/>
      <c r="AT36" s="89" t="str">
        <f>[2]!obCall("expOfIntegratedIntensity"&amp;AE36, $T$54, "getExpOfIntegratedIntensity", [2]!obMake("", "int", AE36))</f>
        <v>expOfIntegratedIntensity21 
[41698]</v>
      </c>
      <c r="AU36" s="89">
        <f>[2]!obGet([2]!obCall("", AT36, "get",$AQ$10))</f>
        <v>1.0125427071975421</v>
      </c>
      <c r="AV36" s="19"/>
      <c r="BT36" s="10"/>
    </row>
    <row r="37" spans="1:114" x14ac:dyDescent="0.3">
      <c r="B37" s="50"/>
      <c r="C37" s="74" t="str">
        <f>[2]!obMake("intensityBasedCVA1", "main.net.finmath.antonsporrer.masterthesis.montecarlo.cva.IntensityBasedCVA", C34)</f>
        <v>intensityBasedCVA1 
[14441]</v>
      </c>
      <c r="D37" s="18"/>
      <c r="E37" s="18"/>
      <c r="F37" s="74" t="str">
        <f>[2]!obMake("constraintWorstCaseCVA","main.net.finmath.antonsporrer.masterthesis.montecarlo.cva.ConstrainedWorstCaseCVA", F34)</f>
        <v>constraintWorstCaseCVA 
[14443]</v>
      </c>
      <c r="G37" s="18"/>
      <c r="H37" s="66"/>
      <c r="K37" s="17"/>
      <c r="L37" s="37" t="str">
        <f>L49</f>
        <v>meanReversionArrayHW 
[14437]</v>
      </c>
      <c r="M37" s="18"/>
      <c r="N37" s="37" t="str">
        <f>[2]!obMake("nu","double", O37)</f>
        <v>nu 
[36833]</v>
      </c>
      <c r="O37" s="106">
        <v>0.01</v>
      </c>
      <c r="P37" s="107"/>
      <c r="Q37" s="19"/>
      <c r="S37" s="46"/>
      <c r="T37" s="18"/>
      <c r="U37" s="18"/>
      <c r="V37" s="18"/>
      <c r="W37" s="18"/>
      <c r="X37" s="18"/>
      <c r="Y37" s="19"/>
      <c r="AD37" s="17"/>
      <c r="AE37" s="89">
        <v>22</v>
      </c>
      <c r="AF37" s="89">
        <f>[2]!obGet([2]!obCall("",$AE$10, "getTime",[2]!obMake("", "int", AE37)))</f>
        <v>2.1999999999999997</v>
      </c>
      <c r="AG37" s="52"/>
      <c r="AH37" s="89" t="str">
        <f>[2]!obCall("underlyingModelFromNPVAndDefault"&amp;AE37, $AH$10, "getUnderlying",  [2]!obMake("", "int", AE37), [2]!obMake("","int", 0))</f>
        <v>underlyingModelFromNPVAndDefault22 
[42469]</v>
      </c>
      <c r="AI37" s="89">
        <f>[2]!obGet([2]!obCall("",AH37,"get", $AQ$10))</f>
        <v>4.7412228800357767E-2</v>
      </c>
      <c r="AJ37" s="52"/>
      <c r="AK37" s="89" t="str">
        <f>[2]!obCall("zcbondFairPrice"&amp;AE37, $AK$10, "getZeroCouponBond", [2]!obMake("", "double",AF37), [2]!obMake("", "double", $AF$115))</f>
        <v>zcbondFairPrice22 
[42538]</v>
      </c>
      <c r="AL37" s="89">
        <f>[2]!obGet([2]!obCall("", AK37, "get",$AQ$10))</f>
        <v>0.61104630572909147</v>
      </c>
      <c r="AM37" s="52"/>
      <c r="AN37" s="89" t="str">
        <f>[2]!obCall("swapPrice"&amp;AE37,  $AH$10,"getFairValue", [2]!obMake("","int",AE37) )</f>
        <v>swapPrice22 
[54840]</v>
      </c>
      <c r="AO37" s="89">
        <f>[2]!obGet([2]!obCall("",  AN37,"get", $AQ$10))</f>
        <v>0.3235427850573821</v>
      </c>
      <c r="AP37" s="52"/>
      <c r="AQ37" s="89" t="str">
        <f>[2]!obCall("intensity"&amp;AE37, $T$54, "getIntensity", [2]!obMake("", "int", AE37))</f>
        <v>intensity22 
[41701]</v>
      </c>
      <c r="AR37" s="89">
        <f>[2]!obGet([2]!obCall("", AQ37, "get",$AQ$10))</f>
        <v>6.4936396678877493E-3</v>
      </c>
      <c r="AS37" s="52"/>
      <c r="AT37" s="89" t="str">
        <f>[2]!obCall("expOfIntegratedIntensity"&amp;AE37, $T$54, "getExpOfIntegratedIntensity", [2]!obMake("", "int", AE37))</f>
        <v>expOfIntegratedIntensity22 
[41254]</v>
      </c>
      <c r="AU37" s="89">
        <f>[2]!obGet([2]!obCall("", AT37, "get",$AQ$10))</f>
        <v>1.0132088423165087</v>
      </c>
      <c r="AV37" s="19"/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6"/>
      <c r="K38" s="17"/>
      <c r="L38" s="37" t="str">
        <f>M49</f>
        <v>volatilitesArrayHW 
[14420]</v>
      </c>
      <c r="M38" s="18"/>
      <c r="N38" s="37" t="str">
        <f>L24</f>
        <v>process 
[41207]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9">
        <v>23</v>
      </c>
      <c r="AF38" s="89">
        <f>[2]!obGet([2]!obCall("",$AE$10, "getTime",[2]!obMake("", "int", AE38)))</f>
        <v>2.2999999999999998</v>
      </c>
      <c r="AG38" s="52"/>
      <c r="AH38" s="89" t="str">
        <f>[2]!obCall("underlyingModelFromNPVAndDefault"&amp;AE38, $AH$10, "getUnderlying",  [2]!obMake("", "int", AE38), [2]!obMake("","int", 0))</f>
        <v>underlyingModelFromNPVAndDefault23 
[41779]</v>
      </c>
      <c r="AI38" s="89">
        <f>[2]!obGet([2]!obCall("",AH38,"get", $AQ$10))</f>
        <v>4.3337758336738884E-2</v>
      </c>
      <c r="AJ38" s="52"/>
      <c r="AK38" s="89" t="str">
        <f>[2]!obCall("zcbondFairPrice"&amp;AE38, $AK$10, "getZeroCouponBond", [2]!obMake("", "double",AF38), [2]!obMake("", "double", $AF$115))</f>
        <v>zcbondFairPrice23 
[43113]</v>
      </c>
      <c r="AL38" s="89">
        <f>[2]!obGet([2]!obCall("", AK38, "get",$AQ$10))</f>
        <v>0.62877560857169523</v>
      </c>
      <c r="AM38" s="52"/>
      <c r="AN38" s="89" t="str">
        <f>[2]!obCall("swapPrice"&amp;AE38,  $AH$10,"getFairValue", [2]!obMake("","int",AE38) )</f>
        <v>swapPrice23 
[54902]</v>
      </c>
      <c r="AO38" s="89">
        <f>[2]!obGet([2]!obCall("",  AN38,"get", $AQ$10))</f>
        <v>0.31322349393839133</v>
      </c>
      <c r="AP38" s="52"/>
      <c r="AQ38" s="89" t="str">
        <f>[2]!obCall("intensity"&amp;AE38, $T$54, "getIntensity", [2]!obMake("", "int", AE38))</f>
        <v>intensity23 
[41260]</v>
      </c>
      <c r="AR38" s="89">
        <f>[2]!obGet([2]!obCall("", AQ38, "get",$AQ$10))</f>
        <v>6.3260077783089822E-3</v>
      </c>
      <c r="AS38" s="52"/>
      <c r="AT38" s="89" t="str">
        <f>[2]!obCall("expOfIntegratedIntensity"&amp;AE38, $T$54, "getExpOfIntegratedIntensity", [2]!obMake("", "int", AE38))</f>
        <v>expOfIntegratedIntensity23 
[41660]</v>
      </c>
      <c r="AU38" s="89">
        <f>[2]!obGet([2]!obCall("", AT38, "get",$AQ$10))</f>
        <v>1.0138584995110638</v>
      </c>
      <c r="AV38" s="19"/>
      <c r="BT38" s="10"/>
    </row>
    <row r="39" spans="1:114" x14ac:dyDescent="0.3">
      <c r="B39" s="50"/>
      <c r="C39" s="108" t="s">
        <v>38</v>
      </c>
      <c r="D39" s="23"/>
      <c r="E39" s="18"/>
      <c r="F39" s="14" t="s">
        <v>45</v>
      </c>
      <c r="G39" s="23"/>
      <c r="H39" s="66"/>
      <c r="K39" s="17"/>
      <c r="L39" s="37" t="str">
        <f>N49</f>
        <v>forwardRatesArrayHW 
[14435]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9">
        <v>24</v>
      </c>
      <c r="AF39" s="89">
        <f>[2]!obGet([2]!obCall("",$AE$10, "getTime",[2]!obMake("", "int", AE39)))</f>
        <v>2.4</v>
      </c>
      <c r="AG39" s="52"/>
      <c r="AH39" s="89" t="str">
        <f>[2]!obCall("underlyingModelFromNPVAndDefault"&amp;AE39, $AH$10, "getUnderlying",  [2]!obMake("", "int", AE39), [2]!obMake("","int", 0))</f>
        <v>underlyingModelFromNPVAndDefault24 
[42163]</v>
      </c>
      <c r="AI39" s="89">
        <f>[2]!obGet([2]!obCall("",AH39,"get", $AQ$10))</f>
        <v>3.6400656790695179E-2</v>
      </c>
      <c r="AJ39" s="52"/>
      <c r="AK39" s="89" t="str">
        <f>[2]!obCall("zcbondFairPrice"&amp;AE39, $AK$10, "getZeroCouponBond", [2]!obMake("", "double",AF39), [2]!obMake("", "double", $AF$115))</f>
        <v>zcbondFairPrice24 
[42987]</v>
      </c>
      <c r="AL39" s="89">
        <f>[2]!obGet([2]!obCall("", AK39, "get",$AQ$10))</f>
        <v>0.65851792403041209</v>
      </c>
      <c r="AM39" s="52"/>
      <c r="AN39" s="89" t="str">
        <f>[2]!obCall("swapPrice"&amp;AE39,  $AH$10,"getFairValue", [2]!obMake("","int",AE39) )</f>
        <v>swapPrice24 
[54912]</v>
      </c>
      <c r="AO39" s="89">
        <f>[2]!obGet([2]!obCall("",  AN39,"get", $AQ$10))</f>
        <v>0.2913253907997928</v>
      </c>
      <c r="AP39" s="52"/>
      <c r="AQ39" s="89" t="str">
        <f>[2]!obCall("intensity"&amp;AE39, $T$54, "getIntensity", [2]!obMake("", "int", AE39))</f>
        <v>intensity24 
[42102]</v>
      </c>
      <c r="AR39" s="89">
        <f>[2]!obGet([2]!obCall("", AQ39, "get",$AQ$10))</f>
        <v>6.1877929197585767E-3</v>
      </c>
      <c r="AS39" s="52"/>
      <c r="AT39" s="89" t="str">
        <f>[2]!obCall("expOfIntegratedIntensity"&amp;AE39, $T$54, "getExpOfIntegratedIntensity", [2]!obMake("", "int", AE39))</f>
        <v>expOfIntegratedIntensity24 
[41236]</v>
      </c>
      <c r="AU39" s="89">
        <f>[2]!obGet([2]!obCall("", AT39, "get",$AQ$10))</f>
        <v>1.0144930591691355</v>
      </c>
      <c r="AV39" s="19"/>
      <c r="BT39" s="10"/>
    </row>
    <row r="40" spans="1:114" ht="15" thickBot="1" x14ac:dyDescent="0.35">
      <c r="B40" s="50"/>
      <c r="C40" s="17"/>
      <c r="D40" s="19"/>
      <c r="E40" s="18"/>
      <c r="F40" s="17"/>
      <c r="G40" s="19"/>
      <c r="H40" s="66"/>
      <c r="I40" s="18"/>
      <c r="K40" s="17"/>
      <c r="L40" s="37" t="str">
        <f>O12</f>
        <v>numberOfPaths 
[14426]</v>
      </c>
      <c r="M40" s="18"/>
      <c r="N40" s="49" t="s">
        <v>17</v>
      </c>
      <c r="O40" s="59"/>
      <c r="P40" s="60"/>
      <c r="Q40" s="19"/>
      <c r="S40" s="18"/>
      <c r="T40" s="18"/>
      <c r="U40" s="18"/>
      <c r="V40" s="18"/>
      <c r="AD40" s="17"/>
      <c r="AE40" s="89">
        <v>25</v>
      </c>
      <c r="AF40" s="89">
        <f>[2]!obGet([2]!obCall("",$AE$10, "getTime",[2]!obMake("", "int", AE40)))</f>
        <v>2.5</v>
      </c>
      <c r="AG40" s="52"/>
      <c r="AH40" s="89" t="str">
        <f>[2]!obCall("underlyingModelFromNPVAndDefault"&amp;AE40, $AH$10, "getUnderlying",  [2]!obMake("", "int", AE40), [2]!obMake("","int", 0))</f>
        <v>underlyingModelFromNPVAndDefault25 
[41444]</v>
      </c>
      <c r="AI40" s="89">
        <f>[2]!obGet([2]!obCall("",AH40,"get", $AQ$10))</f>
        <v>3.2537913100549321E-2</v>
      </c>
      <c r="AJ40" s="52"/>
      <c r="AK40" s="89" t="str">
        <f>[2]!obCall("zcbondFairPrice"&amp;AE40, $AK$10, "getZeroCouponBond", [2]!obMake("", "double",AF40), [2]!obMake("", "double", $AF$115))</f>
        <v>zcbondFairPrice25 
[42770]</v>
      </c>
      <c r="AL40" s="89">
        <f>[2]!obGet([2]!obCall("", AK40, "get",$AQ$10))</f>
        <v>0.6759377264817501</v>
      </c>
      <c r="AM40" s="52"/>
      <c r="AN40" s="89" t="str">
        <f>[2]!obCall("swapPrice"&amp;AE40,  $AH$10,"getFairValue", [2]!obMake("","int",AE40) )</f>
        <v>swapPrice25 
[54954]</v>
      </c>
      <c r="AO40" s="89">
        <f>[2]!obGet([2]!obCall("",  AN40,"get", $AQ$10))</f>
        <v>0.2796347821220212</v>
      </c>
      <c r="AP40" s="52"/>
      <c r="AQ40" s="89" t="str">
        <f>[2]!obCall("intensity"&amp;AE40, $T$54, "getIntensity", [2]!obMake("", "int", AE40))</f>
        <v>intensity25 
[41715]</v>
      </c>
      <c r="AR40" s="89">
        <f>[2]!obGet([2]!obCall("", AQ40, "get",$AQ$10))</f>
        <v>6.1574687123049799E-3</v>
      </c>
      <c r="AS40" s="52"/>
      <c r="AT40" s="89" t="str">
        <f>[2]!obCall("expOfIntegratedIntensity"&amp;AE40, $T$54, "getExpOfIntegratedIntensity", [2]!obMake("", "int", AE40))</f>
        <v>expOfIntegratedIntensity25 
[41999]</v>
      </c>
      <c r="AU40" s="89">
        <f>[2]!obGet([2]!obCall("", AT40, "get",$AQ$10))</f>
        <v>1.0151194615887582</v>
      </c>
      <c r="AV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77" t="s">
        <v>43</v>
      </c>
      <c r="D41" s="78"/>
      <c r="E41" s="18"/>
      <c r="F41" s="77" t="s">
        <v>43</v>
      </c>
      <c r="G41" s="78"/>
      <c r="H41" s="66"/>
      <c r="I41" s="18"/>
      <c r="K41" s="17"/>
      <c r="L41" s="37" t="str">
        <f>[2]!obMake("hullWhiteCreationHelper",  "test.net.finmath.antonsporrer.masterthesis.montecarlo.HullWhiteCreationHelper",)</f>
        <v>hullWhiteCreationHelper 
[14410]</v>
      </c>
      <c r="M41" s="18"/>
      <c r="N41" s="37" t="str">
        <f>[2]!obMake("cirModel",obLibs&amp;"main.net.finmath.antonsporrer.masterthesis.montecarlo.intensitymodel.CIRModel",N34:N37,L24)</f>
        <v>cirModel 
[41208]</v>
      </c>
      <c r="O41" s="59"/>
      <c r="P41" s="60"/>
      <c r="Q41" s="19"/>
      <c r="S41" s="32"/>
      <c r="T41" s="15"/>
      <c r="U41" s="15"/>
      <c r="V41" s="15"/>
      <c r="W41" s="15"/>
      <c r="X41" s="15"/>
      <c r="Y41" s="23"/>
      <c r="AD41" s="17"/>
      <c r="AE41" s="89">
        <v>26</v>
      </c>
      <c r="AF41" s="89">
        <f>[2]!obGet([2]!obCall("",$AE$10, "getTime",[2]!obMake("", "int", AE41)))</f>
        <v>2.6</v>
      </c>
      <c r="AG41" s="52"/>
      <c r="AH41" s="89" t="str">
        <f>[2]!obCall("underlyingModelFromNPVAndDefault"&amp;AE41, $AH$10, "getUnderlying",  [2]!obMake("", "int", AE41), [2]!obMake("","int", 0))</f>
        <v>underlyingModelFromNPVAndDefault26 
[41340]</v>
      </c>
      <c r="AI41" s="89">
        <f>[2]!obGet([2]!obCall("",AH41,"get", $AQ$10))</f>
        <v>1.7525492455882544E-2</v>
      </c>
      <c r="AJ41" s="52"/>
      <c r="AK41" s="89" t="str">
        <f>[2]!obCall("zcbondFairPrice"&amp;AE41, $AK$10, "getZeroCouponBond", [2]!obMake("", "double",AF41), [2]!obMake("", "double", $AF$115))</f>
        <v>zcbondFairPrice26 
[42840]</v>
      </c>
      <c r="AL41" s="89">
        <f>[2]!obGet([2]!obCall("", AK41, "get",$AQ$10))</f>
        <v>0.74313850429200823</v>
      </c>
      <c r="AM41" s="52"/>
      <c r="AN41" s="89" t="str">
        <f>[2]!obCall("swapPrice"&amp;AE41,  $AH$10,"getFairValue", [2]!obMake("","int",AE41) )</f>
        <v>swapPrice26 
[54976]</v>
      </c>
      <c r="AO41" s="89">
        <f>[2]!obGet([2]!obCall("",  AN41,"get", $AQ$10))</f>
        <v>0.21975611351550173</v>
      </c>
      <c r="AP41" s="52"/>
      <c r="AQ41" s="89" t="str">
        <f>[2]!obCall("intensity"&amp;AE41, $T$54, "getIntensity", [2]!obMake("", "int", AE41))</f>
        <v>intensity26 
[41396]</v>
      </c>
      <c r="AR41" s="89">
        <f>[2]!obGet([2]!obCall("", AQ41, "get",$AQ$10))</f>
        <v>6.4182314529548307E-3</v>
      </c>
      <c r="AS41" s="52"/>
      <c r="AT41" s="89" t="str">
        <f>[2]!obCall("expOfIntegratedIntensity"&amp;AE41, $T$54, "getExpOfIntegratedIntensity", [2]!obMake("", "int", AE41))</f>
        <v>expOfIntegratedIntensity26 
[42040]</v>
      </c>
      <c r="AU41" s="89">
        <f>[2]!obGet([2]!obCall("", AT41, "get",$AQ$10))</f>
        <v>1.0157579542040565</v>
      </c>
      <c r="AV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79" t="str">
        <f xml:space="preserve"> [2]!obCall("integrationMethodEnum1_1", "main.net.finmath.antonsporrer.masterthesis.integration.Integration$IntegrationMethod", "valueOf",[2]!obMake("","String", D42))</f>
        <v>integrationMethodEnum1_1 
[14419]</v>
      </c>
      <c r="D42" s="80" t="s">
        <v>22</v>
      </c>
      <c r="E42" s="18"/>
      <c r="F42" s="82" t="str">
        <f>[2]!obMake("penaltyFactorCBCorrIntensity", "double", G42)</f>
        <v>penaltyFactorCBCorrIntensity 
[14425]</v>
      </c>
      <c r="G42" s="102">
        <v>10</v>
      </c>
      <c r="H42" s="66"/>
      <c r="I42" s="18"/>
      <c r="K42" s="17"/>
      <c r="L42" s="18"/>
      <c r="M42" s="18"/>
      <c r="N42" s="18"/>
      <c r="O42" s="18"/>
      <c r="P42" s="18"/>
      <c r="Q42" s="19"/>
      <c r="S42" s="17"/>
      <c r="T42" s="68" t="s">
        <v>49</v>
      </c>
      <c r="U42" s="18"/>
      <c r="V42" s="18"/>
      <c r="W42" s="18"/>
      <c r="X42" s="18"/>
      <c r="Y42" s="19"/>
      <c r="AD42" s="17"/>
      <c r="AE42" s="89">
        <v>27</v>
      </c>
      <c r="AF42" s="89">
        <f>[2]!obGet([2]!obCall("",$AE$10, "getTime",[2]!obMake("", "int", AE42)))</f>
        <v>2.6999999999999997</v>
      </c>
      <c r="AG42" s="52"/>
      <c r="AH42" s="89" t="str">
        <f>[2]!obCall("underlyingModelFromNPVAndDefault"&amp;AE42, $AH$10, "getUnderlying",  [2]!obMake("", "int", AE42), [2]!obMake("","int", 0))</f>
        <v>underlyingModelFromNPVAndDefault27 
[41638]</v>
      </c>
      <c r="AI42" s="89">
        <f>[2]!obGet([2]!obCall("",AH42,"get", $AQ$10))</f>
        <v>9.6258494919710894E-3</v>
      </c>
      <c r="AJ42" s="52"/>
      <c r="AK42" s="89" t="str">
        <f>[2]!obCall("zcbondFairPrice"&amp;AE42, $AK$10, "getZeroCouponBond", [2]!obMake("", "double",AF42), [2]!obMake("", "double", $AF$115))</f>
        <v>zcbondFairPrice27 
[42556]</v>
      </c>
      <c r="AL42" s="89">
        <f>[2]!obGet([2]!obCall("", AK42, "get",$AQ$10))</f>
        <v>0.78066817594228999</v>
      </c>
      <c r="AM42" s="52"/>
      <c r="AN42" s="89" t="str">
        <f>[2]!obCall("swapPrice"&amp;AE42,  $AH$10,"getFairValue", [2]!obMake("","int",AE42) )</f>
        <v>swapPrice27 
[54988]</v>
      </c>
      <c r="AO42" s="89">
        <f>[2]!obGet([2]!obCall("",  AN42,"get", $AQ$10))</f>
        <v>0.18600695213808383</v>
      </c>
      <c r="AP42" s="52"/>
      <c r="AQ42" s="89" t="str">
        <f>[2]!obCall("intensity"&amp;AE42, $T$54, "getIntensity", [2]!obMake("", "int", AE42))</f>
        <v>intensity27 
[41556]</v>
      </c>
      <c r="AR42" s="89">
        <f>[2]!obGet([2]!obCall("", AQ42, "get",$AQ$10))</f>
        <v>6.3491385255506063E-3</v>
      </c>
      <c r="AS42" s="52"/>
      <c r="AT42" s="89" t="str">
        <f>[2]!obCall("expOfIntegratedIntensity"&amp;AE42, $T$54, "getExpOfIntegratedIntensity", [2]!obMake("", "int", AE42))</f>
        <v>expOfIntegratedIntensity27 
[41533]</v>
      </c>
      <c r="AU42" s="89">
        <f>[2]!obGet([2]!obCall("", AT42, "get",$AQ$10))</f>
        <v>1.016406589096567</v>
      </c>
      <c r="AV42" s="19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7"/>
      <c r="D43" s="26"/>
      <c r="E43" s="18"/>
      <c r="F43" s="17"/>
      <c r="G43" s="19"/>
      <c r="H43" s="66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9">
        <v>28</v>
      </c>
      <c r="AF43" s="89">
        <f>[2]!obGet([2]!obCall("",$AE$10, "getTime",[2]!obMake("", "int", AE43)))</f>
        <v>2.8</v>
      </c>
      <c r="AG43" s="52"/>
      <c r="AH43" s="89" t="str">
        <f>[2]!obCall("underlyingModelFromNPVAndDefault"&amp;AE43, $AH$10, "getUnderlying",  [2]!obMake("", "int", AE43), [2]!obMake("","int", 0))</f>
        <v>underlyingModelFromNPVAndDefault28 
[41610]</v>
      </c>
      <c r="AI43" s="89">
        <f>[2]!obGet([2]!obCall("",AH43,"get", $AQ$10))</f>
        <v>1.3513414097695856E-2</v>
      </c>
      <c r="AJ43" s="52"/>
      <c r="AK43" s="89" t="str">
        <f>[2]!obCall("zcbondFairPrice"&amp;AE43, $AK$10, "getZeroCouponBond", [2]!obMake("", "double",AF43), [2]!obMake("", "double", $AF$115))</f>
        <v>zcbondFairPrice28 
[42568]</v>
      </c>
      <c r="AL43" s="89">
        <f>[2]!obGet([2]!obCall("", AK43, "get",$AQ$10))</f>
        <v>0.76288719152064521</v>
      </c>
      <c r="AM43" s="52"/>
      <c r="AN43" s="89" t="str">
        <f>[2]!obCall("swapPrice"&amp;AE43,  $AH$10,"getFairValue", [2]!obMake("","int",AE43) )</f>
        <v>swapPrice28 
[54820]</v>
      </c>
      <c r="AO43" s="89">
        <f>[2]!obGet([2]!obCall("",  AN43,"get", $AQ$10))</f>
        <v>0.20622137690590181</v>
      </c>
      <c r="AP43" s="52"/>
      <c r="AQ43" s="89" t="str">
        <f>[2]!obCall("intensity"&amp;AE43, $T$54, "getIntensity", [2]!obMake("", "int", AE43))</f>
        <v>intensity28 
[42135]</v>
      </c>
      <c r="AR43" s="89">
        <f>[2]!obGet([2]!obCall("", AQ43, "get",$AQ$10))</f>
        <v>5.8715200556565131E-3</v>
      </c>
      <c r="AS43" s="52"/>
      <c r="AT43" s="89" t="str">
        <f>[2]!obCall("expOfIntegratedIntensity"&amp;AE43, $T$54, "getExpOfIntegratedIntensity", [2]!obMake("", "int", AE43))</f>
        <v>expOfIntegratedIntensity28 
[41407]</v>
      </c>
      <c r="AU43" s="89">
        <f>[2]!obGet([2]!obCall("", AT43, "get",$AQ$10))</f>
        <v>1.0170278367738839</v>
      </c>
      <c r="AV43" s="19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77" t="s">
        <v>48</v>
      </c>
      <c r="D44" s="78"/>
      <c r="E44" s="18"/>
      <c r="F44" s="17"/>
      <c r="G44" s="19"/>
      <c r="H44" s="66"/>
      <c r="I44" s="18"/>
      <c r="K44" s="17"/>
      <c r="L44" s="37" t="str">
        <f>[2]!obCall("hullWhiteModel",L41,"createHullWhiteModel",L34,L35,L36,L37:L39, L40)</f>
        <v>hullWhiteModel 
[14442]</v>
      </c>
      <c r="M44" s="18"/>
      <c r="N44" s="18"/>
      <c r="O44" s="18"/>
      <c r="P44" s="18"/>
      <c r="Q44" s="19"/>
      <c r="S44" s="17"/>
      <c r="T44" s="25" t="s">
        <v>30</v>
      </c>
      <c r="U44" s="18"/>
      <c r="V44" s="18"/>
      <c r="W44" s="25" t="s">
        <v>31</v>
      </c>
      <c r="X44" s="18"/>
      <c r="Y44" s="19"/>
      <c r="AD44" s="17"/>
      <c r="AE44" s="89">
        <v>29</v>
      </c>
      <c r="AF44" s="89">
        <f>[2]!obGet([2]!obCall("",$AE$10, "getTime",[2]!obMake("", "int", AE44)))</f>
        <v>2.9</v>
      </c>
      <c r="AG44" s="52"/>
      <c r="AH44" s="89" t="str">
        <f>[2]!obCall("underlyingModelFromNPVAndDefault"&amp;AE44, $AH$10, "getUnderlying",  [2]!obMake("", "int", AE44), [2]!obMake("","int", 0))</f>
        <v>underlyingModelFromNPVAndDefault29 
[42228]</v>
      </c>
      <c r="AI44" s="89">
        <f>[2]!obGet([2]!obCall("",AH44,"get", $AQ$10))</f>
        <v>2.1803341861059658E-2</v>
      </c>
      <c r="AJ44" s="52"/>
      <c r="AK44" s="89" t="str">
        <f>[2]!obCall("zcbondFairPrice"&amp;AE44, $AK$10, "getZeroCouponBond", [2]!obMake("", "double",AF44), [2]!obMake("", "double", $AF$115))</f>
        <v>zcbondFairPrice29 
[42584]</v>
      </c>
      <c r="AL44" s="89">
        <f>[2]!obGet([2]!obCall("", AK44, "get",$AQ$10))</f>
        <v>0.72659084482079794</v>
      </c>
      <c r="AM44" s="52"/>
      <c r="AN44" s="89" t="str">
        <f>[2]!obCall("swapPrice"&amp;AE44,  $AH$10,"getFairValue", [2]!obMake("","int",AE44) )</f>
        <v>swapPrice29 
[54862]</v>
      </c>
      <c r="AO44" s="89">
        <f>[2]!obGet([2]!obCall("",  AN44,"get", $AQ$10))</f>
        <v>0.24617609779369587</v>
      </c>
      <c r="AP44" s="52"/>
      <c r="AQ44" s="89" t="str">
        <f>[2]!obCall("intensity"&amp;AE44, $T$54, "getIntensity", [2]!obMake("", "int", AE44))</f>
        <v>intensity29 
[41229]</v>
      </c>
      <c r="AR44" s="89">
        <f>[2]!obGet([2]!obCall("", AQ44, "get",$AQ$10))</f>
        <v>5.9320481056113136E-3</v>
      </c>
      <c r="AS44" s="52"/>
      <c r="AT44" s="89" t="str">
        <f>[2]!obCall("expOfIntegratedIntensity"&amp;AE44, $T$54, "getExpOfIntegratedIntensity", [2]!obMake("", "int", AE44))</f>
        <v>expOfIntegratedIntensity29 
[41953]</v>
      </c>
      <c r="AU44" s="89">
        <f>[2]!obGet([2]!obCall("", AT44, "get",$AQ$10))</f>
        <v>1.0176282417991611</v>
      </c>
      <c r="AV44" s="19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84" t="str">
        <f>[2]!obCall("cvaRandomVariable1_1", C37, "getCVA", T54, C42  )</f>
        <v>cvaRandomVariable1_1 
[41961]</v>
      </c>
      <c r="D45" s="19"/>
      <c r="E45" s="18"/>
      <c r="F45" s="17"/>
      <c r="G45" s="19"/>
      <c r="H45" s="66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9">
        <v>30</v>
      </c>
      <c r="AF45" s="89">
        <f>[2]!obGet([2]!obCall("",$AE$10, "getTime",[2]!obMake("", "int", AE45)))</f>
        <v>3</v>
      </c>
      <c r="AG45" s="52"/>
      <c r="AH45" s="89" t="str">
        <f>[2]!obCall("underlyingModelFromNPVAndDefault"&amp;AE45, $AH$10, "getUnderlying",  [2]!obMake("", "int", AE45), [2]!obMake("","int", 0))</f>
        <v>underlyingModelFromNPVAndDefault30 
[41305]</v>
      </c>
      <c r="AI45" s="89">
        <f>[2]!obGet([2]!obCall("",AH45,"get", $AQ$10))</f>
        <v>1.5524742240739357E-2</v>
      </c>
      <c r="AJ45" s="52"/>
      <c r="AK45" s="89" t="str">
        <f>[2]!obCall("zcbondFairPrice"&amp;AE45, $AK$10, "getZeroCouponBond", [2]!obMake("", "double",AF45), [2]!obMake("", "double", $AF$115))</f>
        <v>zcbondFairPrice30 
[43084]</v>
      </c>
      <c r="AL45" s="89">
        <f>[2]!obGet([2]!obCall("", AK45, "get",$AQ$10))</f>
        <v>0.75512977882839905</v>
      </c>
      <c r="AM45" s="52"/>
      <c r="AN45" s="89" t="str">
        <f>[2]!obCall("swapPrice"&amp;AE45,  $AH$10,"getFairValue", [2]!obMake("","int",AE45) )</f>
        <v>swapPrice30 
[54882]</v>
      </c>
      <c r="AO45" s="89">
        <f>[2]!obGet([2]!obCall("",  AN45,"get", $AQ$10))</f>
        <v>0.22000856557985127</v>
      </c>
      <c r="AP45" s="52"/>
      <c r="AQ45" s="89" t="str">
        <f>[2]!obCall("intensity"&amp;AE45, $T$54, "getIntensity", [2]!obMake("", "int", AE45))</f>
        <v>intensity30 
[41367]</v>
      </c>
      <c r="AR45" s="89">
        <f>[2]!obGet([2]!obCall("", AQ45, "get",$AQ$10))</f>
        <v>5.9465038252403176E-3</v>
      </c>
      <c r="AS45" s="52"/>
      <c r="AT45" s="89" t="str">
        <f>[2]!obCall("expOfIntegratedIntensity"&amp;AE45, $T$54, "getExpOfIntegratedIntensity", [2]!obMake("", "int", AE45))</f>
        <v>expOfIntegratedIntensity30 
[42138]</v>
      </c>
      <c r="AU45" s="89">
        <f>[2]!obGet([2]!obCall("", AT45, "get",$AQ$10))</f>
        <v>1.0182328188147016</v>
      </c>
      <c r="AV45" s="19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7"/>
      <c r="D46" s="19"/>
      <c r="E46" s="18"/>
      <c r="F46" s="17"/>
      <c r="G46" s="19"/>
      <c r="H46" s="66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35</v>
      </c>
      <c r="U46" s="41"/>
      <c r="V46" s="18"/>
      <c r="W46" s="39" t="s">
        <v>35</v>
      </c>
      <c r="X46" s="13"/>
      <c r="Y46" s="19"/>
      <c r="AD46" s="17"/>
      <c r="AE46" s="89">
        <v>31</v>
      </c>
      <c r="AF46" s="89">
        <f>[2]!obGet([2]!obCall("",$AE$10, "getTime",[2]!obMake("", "int", AE46)))</f>
        <v>3.1</v>
      </c>
      <c r="AG46" s="52"/>
      <c r="AH46" s="89" t="str">
        <f>[2]!obCall("underlyingModelFromNPVAndDefault"&amp;AE46, $AH$10, "getUnderlying",  [2]!obMake("", "int", AE46), [2]!obMake("","int", 0))</f>
        <v>underlyingModelFromNPVAndDefault31 
[42346]</v>
      </c>
      <c r="AI46" s="89">
        <f>[2]!obGet([2]!obCall("",AH46,"get", $AQ$10))</f>
        <v>1.8898122748799654E-2</v>
      </c>
      <c r="AJ46" s="52"/>
      <c r="AK46" s="89" t="str">
        <f>[2]!obCall("zcbondFairPrice"&amp;AE46, $AK$10, "getZeroCouponBond", [2]!obMake("", "double",AF46), [2]!obMake("", "double", $AF$115))</f>
        <v>zcbondFairPrice31 
[42970]</v>
      </c>
      <c r="AL46" s="89">
        <f>[2]!obGet([2]!obCall("", AK46, "get",$AQ$10))</f>
        <v>0.74132727286915068</v>
      </c>
      <c r="AM46" s="52"/>
      <c r="AN46" s="89" t="str">
        <f>[2]!obCall("swapPrice"&amp;AE46,  $AH$10,"getFairValue", [2]!obMake("","int",AE46) )</f>
        <v>swapPrice31 
[54850]</v>
      </c>
      <c r="AO46" s="89">
        <f>[2]!obGet([2]!obCall("",  AN46,"get", $AQ$10))</f>
        <v>0.1992678164014674</v>
      </c>
      <c r="AP46" s="52"/>
      <c r="AQ46" s="89" t="str">
        <f>[2]!obCall("intensity"&amp;AE46, $T$54, "getIntensity", [2]!obMake("", "int", AE46))</f>
        <v>intensity31 
[41906]</v>
      </c>
      <c r="AR46" s="89">
        <f>[2]!obGet([2]!obCall("", AQ46, "get",$AQ$10))</f>
        <v>5.8537316073822955E-3</v>
      </c>
      <c r="AS46" s="52"/>
      <c r="AT46" s="89" t="str">
        <f>[2]!obCall("expOfIntegratedIntensity"&amp;AE46, $T$54, "getExpOfIntegratedIntensity", [2]!obMake("", "int", AE46))</f>
        <v>expOfIntegratedIntensity31 
[42150]</v>
      </c>
      <c r="AU46" s="89">
        <f>[2]!obGet([2]!obCall("", AT46, "get",$AQ$10))</f>
        <v>1.0188337654294188</v>
      </c>
      <c r="AV46" s="19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x14ac:dyDescent="0.3">
      <c r="B47" s="50"/>
      <c r="C47" s="77" t="s">
        <v>37</v>
      </c>
      <c r="D47" s="78"/>
      <c r="E47" s="18"/>
      <c r="F47" s="77" t="s">
        <v>44</v>
      </c>
      <c r="G47" s="78"/>
      <c r="H47" s="66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5" t="str">
        <f>T27</f>
        <v>hullWhiteModel 
[14442]</v>
      </c>
      <c r="U47" s="92"/>
      <c r="V47" s="18"/>
      <c r="W47" s="74" t="str">
        <f>T27</f>
        <v>hullWhiteModel 
[14442]</v>
      </c>
      <c r="X47" s="18"/>
      <c r="Y47" s="19"/>
      <c r="AD47" s="17"/>
      <c r="AE47" s="89">
        <v>32</v>
      </c>
      <c r="AF47" s="89">
        <f>[2]!obGet([2]!obCall("",$AE$10, "getTime",[2]!obMake("", "int", AE47)))</f>
        <v>3.1999999999999997</v>
      </c>
      <c r="AG47" s="52"/>
      <c r="AH47" s="89" t="str">
        <f>[2]!obCall("underlyingModelFromNPVAndDefault"&amp;AE47, $AH$10, "getUnderlying",  [2]!obMake("", "int", AE47), [2]!obMake("","int", 0))</f>
        <v>underlyingModelFromNPVAndDefault32 
[42422]</v>
      </c>
      <c r="AI47" s="89">
        <f>[2]!obGet([2]!obCall("",AH47,"get", $AQ$10))</f>
        <v>2.2388513926993068E-2</v>
      </c>
      <c r="AJ47" s="52"/>
      <c r="AK47" s="89" t="str">
        <f>[2]!obCall("zcbondFairPrice"&amp;AE47, $AK$10, "getZeroCouponBond", [2]!obMake("", "double",AF47), [2]!obMake("", "double", $AF$115))</f>
        <v>zcbondFairPrice32 
[42626]</v>
      </c>
      <c r="AL47" s="89">
        <f>[2]!obGet([2]!obCall("", AK47, "get",$AQ$10))</f>
        <v>0.7276806661407752</v>
      </c>
      <c r="AM47" s="52"/>
      <c r="AN47" s="89" t="str">
        <f>[2]!obCall("swapPrice"&amp;AE47,  $AH$10,"getFairValue", [2]!obMake("","int",AE47) )</f>
        <v>swapPrice32 
[54914]</v>
      </c>
      <c r="AO47" s="89">
        <f>[2]!obGet([2]!obCall("",  AN47,"get", $AQ$10))</f>
        <v>0.2141786945880223</v>
      </c>
      <c r="AP47" s="52"/>
      <c r="AQ47" s="89" t="str">
        <f>[2]!obCall("intensity"&amp;AE47, $T$54, "getIntensity", [2]!obMake("", "int", AE47))</f>
        <v>intensity32 
[41888]</v>
      </c>
      <c r="AR47" s="89">
        <f>[2]!obGet([2]!obCall("", AQ47, "get",$AQ$10))</f>
        <v>5.452109100778443E-3</v>
      </c>
      <c r="AS47" s="52"/>
      <c r="AT47" s="89" t="str">
        <f>[2]!obCall("expOfIntegratedIntensity"&amp;AE47, $T$54, "getExpOfIntegratedIntensity", [2]!obMake("", "int", AE47))</f>
        <v>expOfIntegratedIntensity32 
[42002]</v>
      </c>
      <c r="AU47" s="89">
        <f>[2]!obGet([2]!obCall("", AT47, "get",$AQ$10))</f>
        <v>1.0194098668598548</v>
      </c>
      <c r="AV47" s="19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50"/>
      <c r="C48" s="83" t="str">
        <f>[2]!obCall("cvaValue1_1", C45, "getAverage")</f>
        <v>cvaValue1_1 
[43086]</v>
      </c>
      <c r="D48" s="103">
        <f>[2]!obGet(C48)</f>
        <v>5.8394670324108736E-3</v>
      </c>
      <c r="E48" s="18"/>
      <c r="F48" s="83" t="str">
        <f>[2]!obCall("cwcCVACouponCorr", F37, "getConstrainedWorstCaseCVA",T54,F42)</f>
        <v>cwcCVACouponCorr 
[41234]</v>
      </c>
      <c r="G48" s="103">
        <f>[2]!obGet(F48)</f>
        <v>1.1107203922798072E-2</v>
      </c>
      <c r="H48" s="66"/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3" t="str">
        <f>T33</f>
        <v>swapConditionalFairValueProcess 
[26759]</v>
      </c>
      <c r="U48" s="93"/>
      <c r="V48" s="18"/>
      <c r="W48" s="74" t="str">
        <f>T33</f>
        <v>swapConditionalFairValueProcess 
[26759]</v>
      </c>
      <c r="X48" s="18"/>
      <c r="Y48" s="19"/>
      <c r="AD48" s="17"/>
      <c r="AE48" s="89">
        <v>33</v>
      </c>
      <c r="AF48" s="89">
        <f>[2]!obGet([2]!obCall("",$AE$10, "getTime",[2]!obMake("", "int", AE48)))</f>
        <v>3.3</v>
      </c>
      <c r="AG48" s="52"/>
      <c r="AH48" s="89" t="str">
        <f>[2]!obCall("underlyingModelFromNPVAndDefault"&amp;AE48, $AH$10, "getUnderlying",  [2]!obMake("", "int", AE48), [2]!obMake("","int", 0))</f>
        <v>underlyingModelFromNPVAndDefault33 
[41480]</v>
      </c>
      <c r="AI48" s="89">
        <f>[2]!obGet([2]!obCall("",AH48,"get", $AQ$10))</f>
        <v>2.0478225643158071E-2</v>
      </c>
      <c r="AJ48" s="52"/>
      <c r="AK48" s="89" t="str">
        <f>[2]!obCall("zcbondFairPrice"&amp;AE48, $AK$10, "getZeroCouponBond", [2]!obMake("", "double",AF48), [2]!obMake("", "double", $AF$115))</f>
        <v>zcbondFairPrice33 
[42898]</v>
      </c>
      <c r="AL48" s="89">
        <f>[2]!obGet([2]!obCall("", AK48, "get",$AQ$10))</f>
        <v>0.73700336264464217</v>
      </c>
      <c r="AM48" s="52"/>
      <c r="AN48" s="89" t="str">
        <f>[2]!obCall("swapPrice"&amp;AE48,  $AH$10,"getFairValue", [2]!obMake("","int",AE48) )</f>
        <v>swapPrice33 
[54956]</v>
      </c>
      <c r="AO48" s="89">
        <f>[2]!obGet([2]!obCall("",  AN48,"get", $AQ$10))</f>
        <v>0.20951836188386874</v>
      </c>
      <c r="AP48" s="52"/>
      <c r="AQ48" s="89" t="str">
        <f>[2]!obCall("intensity"&amp;AE48, $T$54, "getIntensity", [2]!obMake("", "int", AE48))</f>
        <v>intensity33 
[41883]</v>
      </c>
      <c r="AR48" s="89">
        <f>[2]!obGet([2]!obCall("", AQ48, "get",$AQ$10))</f>
        <v>5.4110760308046209E-3</v>
      </c>
      <c r="AS48" s="52"/>
      <c r="AT48" s="89" t="str">
        <f>[2]!obCall("expOfIntegratedIntensity"&amp;AE48, $T$54, "getExpOfIntegratedIntensity", [2]!obMake("", "int", AE48))</f>
        <v>expOfIntegratedIntensity33 
[41544]</v>
      </c>
      <c r="AU48" s="89">
        <f>[2]!obGet([2]!obCall("", AT48, "get",$AQ$10))</f>
        <v>1.0199637191666748</v>
      </c>
      <c r="AV48" s="19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50"/>
      <c r="C49" s="18"/>
      <c r="D49" s="18"/>
      <c r="E49" s="18"/>
      <c r="F49" s="18"/>
      <c r="G49" s="18"/>
      <c r="H49" s="66"/>
      <c r="I49" s="18"/>
      <c r="J49" s="18"/>
      <c r="K49" s="17"/>
      <c r="L49" s="31" t="str">
        <f>[2]!obMake("meanReversionArrayHW", "double[]",L50:L150)</f>
        <v>meanReversionArrayHW 
[14437]</v>
      </c>
      <c r="M49" s="31" t="str">
        <f>[2]!obMake("volatilitesArrayHW", "double[]",M50:M150)</f>
        <v>volatilitesArrayHW 
[14420]</v>
      </c>
      <c r="N49" s="31" t="str">
        <f>[2]!obMake("forwardRatesArrayHW", "double[]",N50:N54)</f>
        <v>forwardRatesArrayHW 
[14435]</v>
      </c>
      <c r="O49" s="13"/>
      <c r="P49" s="18"/>
      <c r="Q49" s="19"/>
      <c r="S49" s="17"/>
      <c r="T49" s="73" t="str">
        <f>N41</f>
        <v>cirModel 
[41208]</v>
      </c>
      <c r="U49" s="93"/>
      <c r="V49" s="18"/>
      <c r="W49" s="74" t="str">
        <f>[2]!obMake("seed_LandosIntensitySimulation", "int", U51)</f>
        <v>seed_LandosIntensitySimulation 
[14427]</v>
      </c>
      <c r="X49" s="18"/>
      <c r="Y49" s="19"/>
      <c r="AD49" s="17"/>
      <c r="AE49" s="89">
        <v>34</v>
      </c>
      <c r="AF49" s="89">
        <f>[2]!obGet([2]!obCall("",$AE$10, "getTime",[2]!obMake("", "int", AE49)))</f>
        <v>3.4</v>
      </c>
      <c r="AG49" s="52"/>
      <c r="AH49" s="89" t="str">
        <f>[2]!obCall("underlyingModelFromNPVAndDefault"&amp;AE49, $AH$10, "getUnderlying",  [2]!obMake("", "int", AE49), [2]!obMake("","int", 0))</f>
        <v>underlyingModelFromNPVAndDefault34 
[42395]</v>
      </c>
      <c r="AI49" s="89">
        <f>[2]!obGet([2]!obCall("",AH49,"get", $AQ$10))</f>
        <v>1.5097484253957405E-2</v>
      </c>
      <c r="AJ49" s="52"/>
      <c r="AK49" s="89" t="str">
        <f>[2]!obCall("zcbondFairPrice"&amp;AE49, $AK$10, "getZeroCouponBond", [2]!obMake("", "double",AF49), [2]!obMake("", "double", $AF$115))</f>
        <v>zcbondFairPrice34 
[42544]</v>
      </c>
      <c r="AL49" s="89">
        <f>[2]!obGet([2]!obCall("", AK49, "get",$AQ$10))</f>
        <v>0.76099285509959713</v>
      </c>
      <c r="AM49" s="52"/>
      <c r="AN49" s="89" t="str">
        <f>[2]!obCall("swapPrice"&amp;AE49,  $AH$10,"getFairValue", [2]!obMake("","int",AE49) )</f>
        <v>swapPrice34 
[54934]</v>
      </c>
      <c r="AO49" s="89">
        <f>[2]!obGet([2]!obCall("",  AN49,"get", $AQ$10))</f>
        <v>0.19132708034205403</v>
      </c>
      <c r="AP49" s="52"/>
      <c r="AQ49" s="89" t="str">
        <f>[2]!obCall("intensity"&amp;AE49, $T$54, "getIntensity", [2]!obMake("", "int", AE49))</f>
        <v>intensity34 
[41409]</v>
      </c>
      <c r="AR49" s="89">
        <f>[2]!obGet([2]!obCall("", AQ49, "get",$AQ$10))</f>
        <v>5.2413235035508763E-3</v>
      </c>
      <c r="AS49" s="52"/>
      <c r="AT49" s="89" t="str">
        <f>[2]!obCall("expOfIntegratedIntensity"&amp;AE49, $T$54, "getExpOfIntegratedIntensity", [2]!obMake("", "int", AE49))</f>
        <v>expOfIntegratedIntensity34 
[41401]</v>
      </c>
      <c r="AU49" s="89">
        <f>[2]!obGet([2]!obCall("", AT49, "get",$AQ$10))</f>
        <v>1.0205071169184332</v>
      </c>
      <c r="AV49" s="19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50"/>
      <c r="C50" s="14" t="s">
        <v>39</v>
      </c>
      <c r="D50" s="23"/>
      <c r="E50" s="18"/>
      <c r="F50" s="14" t="s">
        <v>46</v>
      </c>
      <c r="G50" s="23"/>
      <c r="H50" s="66"/>
      <c r="I50" s="18"/>
      <c r="J50" s="18"/>
      <c r="K50" s="17"/>
      <c r="L50" s="53">
        <v>0.05</v>
      </c>
      <c r="M50" s="54">
        <v>0.03</v>
      </c>
      <c r="N50" s="54">
        <v>0.02</v>
      </c>
      <c r="O50" s="13"/>
      <c r="P50" s="18"/>
      <c r="Q50" s="19"/>
      <c r="S50" s="17"/>
      <c r="T50" s="73" t="str">
        <f>T16</f>
        <v>correlation 
[14438]</v>
      </c>
      <c r="U50" s="76"/>
      <c r="V50" s="18"/>
      <c r="W50" s="74" t="str">
        <f>W16</f>
        <v>intensityFunctionSwitchShiftFloor 
[14439]</v>
      </c>
      <c r="X50" s="18"/>
      <c r="Y50" s="19"/>
      <c r="AD50" s="17"/>
      <c r="AE50" s="89">
        <v>35</v>
      </c>
      <c r="AF50" s="89">
        <f>[2]!obGet([2]!obCall("",$AE$10, "getTime",[2]!obMake("", "int", AE50)))</f>
        <v>3.5</v>
      </c>
      <c r="AG50" s="52"/>
      <c r="AH50" s="89" t="str">
        <f>[2]!obCall("underlyingModelFromNPVAndDefault"&amp;AE50, $AH$10, "getUnderlying",  [2]!obMake("", "int", AE50), [2]!obMake("","int", 0))</f>
        <v>underlyingModelFromNPVAndDefault35 
[42405]</v>
      </c>
      <c r="AI50" s="89">
        <f>[2]!obGet([2]!obCall("",AH50,"get", $AQ$10))</f>
        <v>2.649935785252705E-2</v>
      </c>
      <c r="AJ50" s="52"/>
      <c r="AK50" s="89" t="str">
        <f>[2]!obCall("zcbondFairPrice"&amp;AE50, $AK$10, "getZeroCouponBond", [2]!obMake("", "double",AF50), [2]!obMake("", "double", $AF$115))</f>
        <v>zcbondFairPrice35 
[42654]</v>
      </c>
      <c r="AL50" s="89">
        <f>[2]!obGet([2]!obCall("", AK50, "get",$AQ$10))</f>
        <v>0.71537813307819509</v>
      </c>
      <c r="AM50" s="52"/>
      <c r="AN50" s="89" t="str">
        <f>[2]!obCall("swapPrice"&amp;AE50,  $AH$10,"getFairValue", [2]!obMake("","int",AE50) )</f>
        <v>swapPrice35 
[54946]</v>
      </c>
      <c r="AO50" s="89">
        <f>[2]!obGet([2]!obCall("",  AN50,"get", $AQ$10))</f>
        <v>0.23638925832323221</v>
      </c>
      <c r="AP50" s="52"/>
      <c r="AQ50" s="89" t="str">
        <f>[2]!obCall("intensity"&amp;AE50, $T$54, "getIntensity", [2]!obMake("", "int", AE50))</f>
        <v>intensity35 
[41926]</v>
      </c>
      <c r="AR50" s="89">
        <f>[2]!obGet([2]!obCall("", AQ50, "get",$AQ$10))</f>
        <v>5.3977070242647463E-3</v>
      </c>
      <c r="AS50" s="52"/>
      <c r="AT50" s="89" t="str">
        <f>[2]!obCall("expOfIntegratedIntensity"&amp;AE50, $T$54, "getExpOfIntegratedIntensity", [2]!obMake("", "int", AE50))</f>
        <v>expOfIntegratedIntensity35 
[41689]</v>
      </c>
      <c r="AU50" s="89">
        <f>[2]!obGet([2]!obCall("", AT50, "get",$AQ$10))</f>
        <v>1.0210501216502641</v>
      </c>
      <c r="AV50" s="19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x14ac:dyDescent="0.3">
      <c r="A51" s="10"/>
      <c r="B51" s="50"/>
      <c r="C51" s="17"/>
      <c r="D51" s="19"/>
      <c r="E51" s="18"/>
      <c r="F51" s="17"/>
      <c r="G51" s="19"/>
      <c r="H51" s="66"/>
      <c r="K51" s="17"/>
      <c r="L51" s="55">
        <v>0.05</v>
      </c>
      <c r="M51" s="56">
        <v>0.03</v>
      </c>
      <c r="N51" s="56">
        <v>0.02</v>
      </c>
      <c r="O51" s="13"/>
      <c r="P51" s="18"/>
      <c r="Q51" s="19"/>
      <c r="S51" s="17"/>
      <c r="T51" s="73" t="str">
        <f>[2]!obMake("seed2", "int", U51)</f>
        <v>seed2 
[14413]</v>
      </c>
      <c r="U51" s="101">
        <v>129</v>
      </c>
      <c r="V51" s="18"/>
      <c r="W51" s="18"/>
      <c r="X51" s="18"/>
      <c r="Y51" s="19"/>
      <c r="AD51" s="17"/>
      <c r="AE51" s="89">
        <v>36</v>
      </c>
      <c r="AF51" s="89">
        <f>[2]!obGet([2]!obCall("",$AE$10, "getTime",[2]!obMake("", "int", AE51)))</f>
        <v>3.6</v>
      </c>
      <c r="AG51" s="52"/>
      <c r="AH51" s="89" t="str">
        <f>[2]!obCall("underlyingModelFromNPVAndDefault"&amp;AE51, $AH$10, "getUnderlying",  [2]!obMake("", "int", AE51), [2]!obMake("","int", 0))</f>
        <v>underlyingModelFromNPVAndDefault36 
[41591]</v>
      </c>
      <c r="AI51" s="89">
        <f>[2]!obGet([2]!obCall("",AH51,"get", $AQ$10))</f>
        <v>2.3677770579712085E-2</v>
      </c>
      <c r="AJ51" s="52"/>
      <c r="AK51" s="89" t="str">
        <f>[2]!obCall("zcbondFairPrice"&amp;AE51, $AK$10, "getZeroCouponBond", [2]!obMake("", "double",AF51), [2]!obMake("", "double", $AF$115))</f>
        <v>zcbondFairPrice36 
[42886]</v>
      </c>
      <c r="AL51" s="89">
        <f>[2]!obGet([2]!obCall("", AK51, "get",$AQ$10))</f>
        <v>0.72835733518143919</v>
      </c>
      <c r="AM51" s="52"/>
      <c r="AN51" s="89" t="str">
        <f>[2]!obCall("swapPrice"&amp;AE51,  $AH$10,"getFairValue", [2]!obMake("","int",AE51) )</f>
        <v>swapPrice36 
[54822]</v>
      </c>
      <c r="AO51" s="89">
        <f>[2]!obGet([2]!obCall("",  AN51,"get", $AQ$10))</f>
        <v>0.22846080665311941</v>
      </c>
      <c r="AP51" s="52"/>
      <c r="AQ51" s="89" t="str">
        <f>[2]!obCall("intensity"&amp;AE51, $T$54, "getIntensity", [2]!obMake("", "int", AE51))</f>
        <v>intensity36 
[41547]</v>
      </c>
      <c r="AR51" s="89">
        <f>[2]!obGet([2]!obCall("", AQ51, "get",$AQ$10))</f>
        <v>5.4209840524489161E-3</v>
      </c>
      <c r="AS51" s="52"/>
      <c r="AT51" s="89" t="str">
        <f>[2]!obCall("expOfIntegratedIntensity"&amp;AE51, $T$54, "getExpOfIntegratedIntensity", [2]!obMake("", "int", AE51))</f>
        <v>expOfIntegratedIntensity36 
[41657]</v>
      </c>
      <c r="AU51" s="89">
        <f>[2]!obGet([2]!obCall("", AT51, "get",$AQ$10))</f>
        <v>1.0216025923540382</v>
      </c>
      <c r="AV51" s="19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77" t="s">
        <v>43</v>
      </c>
      <c r="D52" s="78"/>
      <c r="E52" s="18"/>
      <c r="F52" s="77" t="s">
        <v>43</v>
      </c>
      <c r="G52" s="78"/>
      <c r="H52" s="66"/>
      <c r="K52" s="17"/>
      <c r="L52" s="55">
        <v>0.05</v>
      </c>
      <c r="M52" s="56">
        <v>0.03</v>
      </c>
      <c r="N52" s="56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9">
        <v>37</v>
      </c>
      <c r="AF52" s="89">
        <f>[2]!obGet([2]!obCall("",$AE$10, "getTime",[2]!obMake("", "int", AE52)))</f>
        <v>3.6999999999999997</v>
      </c>
      <c r="AG52" s="52"/>
      <c r="AH52" s="89" t="str">
        <f>[2]!obCall("underlyingModelFromNPVAndDefault"&amp;AE52, $AH$10, "getUnderlying",  [2]!obMake("", "int", AE52), [2]!obMake("","int", 0))</f>
        <v>underlyingModelFromNPVAndDefault37 
[41783]</v>
      </c>
      <c r="AI52" s="89">
        <f>[2]!obGet([2]!obCall("",AH52,"get", $AQ$10))</f>
        <v>2.983797578625734E-2</v>
      </c>
      <c r="AJ52" s="52"/>
      <c r="AK52" s="89" t="str">
        <f>[2]!obCall("zcbondFairPrice"&amp;AE52, $AK$10, "getZeroCouponBond", [2]!obMake("", "double",AF52), [2]!obMake("", "double", $AF$115))</f>
        <v>zcbondFairPrice37 
[42910]</v>
      </c>
      <c r="AL52" s="89">
        <f>[2]!obGet([2]!obCall("", AK52, "get",$AQ$10))</f>
        <v>0.70619387707386794</v>
      </c>
      <c r="AM52" s="52"/>
      <c r="AN52" s="89" t="str">
        <f>[2]!obCall("swapPrice"&amp;AE52,  $AH$10,"getFairValue", [2]!obMake("","int",AE52) )</f>
        <v>swapPrice37 
[54864]</v>
      </c>
      <c r="AO52" s="89">
        <f>[2]!obGet([2]!obCall("",  AN52,"get", $AQ$10))</f>
        <v>0.25395566565397421</v>
      </c>
      <c r="AP52" s="52"/>
      <c r="AQ52" s="89" t="str">
        <f>[2]!obCall("intensity"&amp;AE52, $T$54, "getIntensity", [2]!obMake("", "int", AE52))</f>
        <v>intensity37 
[42043]</v>
      </c>
      <c r="AR52" s="89">
        <f>[2]!obGet([2]!obCall("", AQ52, "get",$AQ$10))</f>
        <v>5.685224682390206E-3</v>
      </c>
      <c r="AS52" s="52"/>
      <c r="AT52" s="89" t="str">
        <f>[2]!obCall("expOfIntegratedIntensity"&amp;AE52, $T$54, "getExpOfIntegratedIntensity", [2]!obMake("", "int", AE52))</f>
        <v>expOfIntegratedIntensity37 
[42025]</v>
      </c>
      <c r="AU52" s="89">
        <f>[2]!obGet([2]!obCall("", AT52, "get",$AQ$10))</f>
        <v>1.0221700564805687</v>
      </c>
      <c r="AV52" s="19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50"/>
      <c r="C53" s="79" t="str">
        <f xml:space="preserve"> [2]!obCall("integrationMethodEnum2_1", "main.net.finmath.antonsporrer.masterthesis.integration.Integration$IntegrationMethod", "valueOf",[2]!obMake("","String", D53))</f>
        <v>integrationMethodEnum2_1 
[14417]</v>
      </c>
      <c r="D53" s="80" t="s">
        <v>22</v>
      </c>
      <c r="E53" s="18"/>
      <c r="F53" s="82" t="str">
        <f>[2]!obMake("penaltyFactorCBLandosIntensity", "double", G53)</f>
        <v>penaltyFactorCBLandosIntensity 
[14412]</v>
      </c>
      <c r="G53" s="102">
        <v>10</v>
      </c>
      <c r="H53" s="66"/>
      <c r="K53" s="17"/>
      <c r="L53" s="55">
        <v>0.05</v>
      </c>
      <c r="M53" s="56">
        <v>0.03</v>
      </c>
      <c r="N53" s="56">
        <v>0.02</v>
      </c>
      <c r="O53" s="13"/>
      <c r="P53" s="18"/>
      <c r="Q53" s="19"/>
      <c r="S53" s="17"/>
      <c r="T53" s="49" t="s">
        <v>17</v>
      </c>
      <c r="U53" s="13"/>
      <c r="V53" s="18"/>
      <c r="W53" s="74" t="str">
        <f>[2]!obMake("npvAndDefaultIntensityFunctionSimulationCB","main.net.finmath.antonsporrer.masterthesis.montecarlo.cva.NPVAndDefaultsimulation.NPVAndDefaultIntensityFunctionSimulation", W47:W50)</f>
        <v>npvAndDefaultIntensityFunctionSimulationCB 
[26760]</v>
      </c>
      <c r="X53" s="18"/>
      <c r="Y53" s="19"/>
      <c r="AD53" s="17"/>
      <c r="AE53" s="89">
        <v>38</v>
      </c>
      <c r="AF53" s="89">
        <f>[2]!obGet([2]!obCall("",$AE$10, "getTime",[2]!obMake("", "int", AE53)))</f>
        <v>3.8</v>
      </c>
      <c r="AG53" s="52"/>
      <c r="AH53" s="89" t="str">
        <f>[2]!obCall("underlyingModelFromNPVAndDefault"&amp;AE53, $AH$10, "getUnderlying",  [2]!obMake("", "int", AE53), [2]!obMake("","int", 0))</f>
        <v>underlyingModelFromNPVAndDefault38 
[42484]</v>
      </c>
      <c r="AI53" s="89">
        <f>[2]!obGet([2]!obCall("",AH53,"get", $AQ$10))</f>
        <v>2.8344701570614098E-2</v>
      </c>
      <c r="AJ53" s="52"/>
      <c r="AK53" s="89" t="str">
        <f>[2]!obCall("zcbondFairPrice"&amp;AE53, $AK$10, "getZeroCouponBond", [2]!obMake("", "double",AF53), [2]!obMake("", "double", $AF$115))</f>
        <v>zcbondFairPrice38 
[42706]</v>
      </c>
      <c r="AL53" s="89">
        <f>[2]!obGet([2]!obCall("", AK53, "get",$AQ$10))</f>
        <v>0.71391047113557082</v>
      </c>
      <c r="AM53" s="52"/>
      <c r="AN53" s="89" t="str">
        <f>[2]!obCall("swapPrice"&amp;AE53,  $AH$10,"getFairValue", [2]!obMake("","int",AE53) )</f>
        <v>swapPrice38 
[54842]</v>
      </c>
      <c r="AO53" s="89">
        <f>[2]!obGet([2]!obCall("",  AN53,"get", $AQ$10))</f>
        <v>0.25113409101433137</v>
      </c>
      <c r="AP53" s="52"/>
      <c r="AQ53" s="89" t="str">
        <f>[2]!obCall("intensity"&amp;AE53, $T$54, "getIntensity", [2]!obMake("", "int", AE53))</f>
        <v>intensity38 
[41662]</v>
      </c>
      <c r="AR53" s="89">
        <f>[2]!obGet([2]!obCall("", AQ53, "get",$AQ$10))</f>
        <v>5.660638594078257E-3</v>
      </c>
      <c r="AS53" s="52"/>
      <c r="AT53" s="89" t="str">
        <f>[2]!obCall("expOfIntegratedIntensity"&amp;AE53, $T$54, "getExpOfIntegratedIntensity", [2]!obMake("", "int", AE53))</f>
        <v>expOfIntegratedIntensity38 
[41266]</v>
      </c>
      <c r="AU53" s="89">
        <f>[2]!obGet([2]!obCall("", AT53, "get",$AQ$10))</f>
        <v>1.0227500910751497</v>
      </c>
      <c r="AV53" s="19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7"/>
      <c r="D54" s="26"/>
      <c r="E54" s="18"/>
      <c r="F54" s="17"/>
      <c r="G54" s="19"/>
      <c r="H54" s="66"/>
      <c r="K54" s="17"/>
      <c r="L54" s="55">
        <v>0.05</v>
      </c>
      <c r="M54" s="56">
        <v>0.03</v>
      </c>
      <c r="N54" s="57">
        <v>0.01</v>
      </c>
      <c r="O54" s="13"/>
      <c r="P54" s="18"/>
      <c r="Q54" s="19"/>
      <c r="S54" s="24"/>
      <c r="T54" s="74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[41209]</v>
      </c>
      <c r="U54" s="18"/>
      <c r="V54" s="18"/>
      <c r="W54" s="18"/>
      <c r="X54" s="18"/>
      <c r="Y54" s="19"/>
      <c r="AD54" s="17"/>
      <c r="AE54" s="89">
        <v>39</v>
      </c>
      <c r="AF54" s="89">
        <f>[2]!obGet([2]!obCall("",$AE$10, "getTime",[2]!obMake("", "int", AE54)))</f>
        <v>3.9</v>
      </c>
      <c r="AG54" s="52"/>
      <c r="AH54" s="89" t="str">
        <f>[2]!obCall("underlyingModelFromNPVAndDefault"&amp;AE54, $AH$10, "getUnderlying",  [2]!obMake("", "int", AE54), [2]!obMake("","int", 0))</f>
        <v>underlyingModelFromNPVAndDefault39 
[42370]</v>
      </c>
      <c r="AI54" s="89">
        <f>[2]!obGet([2]!obCall("",AH54,"get", $AQ$10))</f>
        <v>2.5382971288997431E-2</v>
      </c>
      <c r="AJ54" s="52"/>
      <c r="AK54" s="89" t="str">
        <f>[2]!obCall("zcbondFairPrice"&amp;AE54, $AK$10, "getZeroCouponBond", [2]!obMake("", "double",AF54), [2]!obMake("", "double", $AF$115))</f>
        <v>zcbondFairPrice39 
[42620]</v>
      </c>
      <c r="AL54" s="89">
        <f>[2]!obGet([2]!obCall("", AK54, "get",$AQ$10))</f>
        <v>0.72719584803018955</v>
      </c>
      <c r="AM54" s="52"/>
      <c r="AN54" s="89" t="str">
        <f>[2]!obCall("swapPrice"&amp;AE54,  $AH$10,"getFairValue", [2]!obMake("","int",AE54) )</f>
        <v>swapPrice39 
[54892]</v>
      </c>
      <c r="AO54" s="89">
        <f>[2]!obGet([2]!obCall("",  AN54,"get", $AQ$10))</f>
        <v>0.24243811990698338</v>
      </c>
      <c r="AP54" s="52"/>
      <c r="AQ54" s="89" t="str">
        <f>[2]!obCall("intensity"&amp;AE54, $T$54, "getIntensity", [2]!obMake("", "int", AE54))</f>
        <v>intensity39 
[42069]</v>
      </c>
      <c r="AR54" s="89">
        <f>[2]!obGet([2]!obCall("", AQ54, "get",$AQ$10))</f>
        <v>5.6126808757503083E-3</v>
      </c>
      <c r="AS54" s="52"/>
      <c r="AT54" s="89" t="str">
        <f>[2]!obCall("expOfIntegratedIntensity"&amp;AE54, $T$54, "getExpOfIntegratedIntensity", [2]!obMake("", "int", AE54))</f>
        <v>expOfIntegratedIntensity39 
[41364]</v>
      </c>
      <c r="AU54" s="89">
        <f>[2]!obGet([2]!obCall("", AT54, "get",$AQ$10))</f>
        <v>1.023326743005142</v>
      </c>
      <c r="AV54" s="19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81" t="s">
        <v>48</v>
      </c>
      <c r="D55" s="26"/>
      <c r="E55" s="18"/>
      <c r="F55" s="17"/>
      <c r="G55" s="19"/>
      <c r="H55" s="66"/>
      <c r="K55" s="17"/>
      <c r="L55" s="55">
        <v>0.05</v>
      </c>
      <c r="M55" s="56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9">
        <v>40</v>
      </c>
      <c r="AF55" s="89">
        <f>[2]!obGet([2]!obCall("",$AE$10, "getTime",[2]!obMake("", "int", AE55)))</f>
        <v>4</v>
      </c>
      <c r="AG55" s="52"/>
      <c r="AH55" s="89" t="str">
        <f>[2]!obCall("underlyingModelFromNPVAndDefault"&amp;AE55, $AH$10, "getUnderlying",  [2]!obMake("", "int", AE55), [2]!obMake("","int", 0))</f>
        <v>underlyingModelFromNPVAndDefault40 
[41786]</v>
      </c>
      <c r="AI55" s="89">
        <f>[2]!obGet([2]!obCall("",AH55,"get", $AQ$10))</f>
        <v>2.512808648890201E-2</v>
      </c>
      <c r="AJ55" s="52"/>
      <c r="AK55" s="89" t="str">
        <f>[2]!obCall("zcbondFairPrice"&amp;AE55, $AK$10, "getZeroCouponBond", [2]!obMake("", "double",AF55), [2]!obMake("", "double", $AF$115))</f>
        <v>zcbondFairPrice40 
[43056]</v>
      </c>
      <c r="AL55" s="89">
        <f>[2]!obGet([2]!obCall("", AK55, "get",$AQ$10))</f>
        <v>0.73013862836924448</v>
      </c>
      <c r="AM55" s="52"/>
      <c r="AN55" s="89" t="str">
        <f>[2]!obCall("swapPrice"&amp;AE55,  $AH$10,"getFairValue", [2]!obMake("","int",AE55) )</f>
        <v>swapPrice40 
[54916]</v>
      </c>
      <c r="AO55" s="89">
        <f>[2]!obGet([2]!obCall("",  AN55,"get", $AQ$10))</f>
        <v>0.24397224227707581</v>
      </c>
      <c r="AP55" s="52"/>
      <c r="AQ55" s="89" t="str">
        <f>[2]!obCall("intensity"&amp;AE55, $T$54, "getIntensity", [2]!obMake("", "int", AE55))</f>
        <v>intensity40 
[41375]</v>
      </c>
      <c r="AR55" s="89">
        <f>[2]!obGet([2]!obCall("", AQ55, "get",$AQ$10))</f>
        <v>5.8957684290727166E-3</v>
      </c>
      <c r="AS55" s="52"/>
      <c r="AT55" s="89" t="str">
        <f>[2]!obCall("expOfIntegratedIntensity"&amp;AE55, $T$54, "getExpOfIntegratedIntensity", [2]!obMake("", "int", AE55))</f>
        <v>expOfIntegratedIntensity40 
[42108]</v>
      </c>
      <c r="AU55" s="89">
        <f>[2]!obGet([2]!obCall("", AT55, "get",$AQ$10))</f>
        <v>1.0239157576522271</v>
      </c>
      <c r="AV55" s="19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82" t="str">
        <f>[2]!obCall("cvaRandomVariable2_1", C37, "getCVA", W53, C53  )</f>
        <v>cvaRandomVariable2_1 
[26762]</v>
      </c>
      <c r="D56" s="19"/>
      <c r="E56" s="18"/>
      <c r="F56" s="17"/>
      <c r="G56" s="19"/>
      <c r="H56" s="66"/>
      <c r="I56" s="10"/>
      <c r="J56" s="29"/>
      <c r="K56" s="17"/>
      <c r="L56" s="55">
        <v>0.05</v>
      </c>
      <c r="M56" s="56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9">
        <v>41</v>
      </c>
      <c r="AF56" s="89">
        <f>[2]!obGet([2]!obCall("",$AE$10, "getTime",[2]!obMake("", "int", AE56)))</f>
        <v>4.0999999999999996</v>
      </c>
      <c r="AG56" s="52"/>
      <c r="AH56" s="89" t="str">
        <f>[2]!obCall("underlyingModelFromNPVAndDefault"&amp;AE56, $AH$10, "getUnderlying",  [2]!obMake("", "int", AE56), [2]!obMake("","int", 0))</f>
        <v>underlyingModelFromNPVAndDefault41 
[42257]</v>
      </c>
      <c r="AI56" s="89">
        <f>[2]!obGet([2]!obCall("",AH56,"get", $AQ$10))</f>
        <v>3.959412629854249E-2</v>
      </c>
      <c r="AJ56" s="52"/>
      <c r="AK56" s="89" t="str">
        <f>[2]!obCall("zcbondFairPrice"&amp;AE56, $AK$10, "getZeroCouponBond", [2]!obMake("", "double",AF56), [2]!obMake("", "double", $AF$115))</f>
        <v>zcbondFairPrice41 
[42684]</v>
      </c>
      <c r="AL56" s="89">
        <f>[2]!obGet([2]!obCall("", AK56, "get",$AQ$10))</f>
        <v>0.68011814840948892</v>
      </c>
      <c r="AM56" s="52"/>
      <c r="AN56" s="89" t="str">
        <f>[2]!obCall("swapPrice"&amp;AE56,  $AH$10,"getFairValue", [2]!obMake("","int",AE56) )</f>
        <v>swapPrice41 
[54958]</v>
      </c>
      <c r="AO56" s="89">
        <f>[2]!obGet([2]!obCall("",  AN56,"get", $AQ$10))</f>
        <v>0.26345743520617049</v>
      </c>
      <c r="AP56" s="52"/>
      <c r="AQ56" s="89" t="str">
        <f>[2]!obCall("intensity"&amp;AE56, $T$54, "getIntensity", [2]!obMake("", "int", AE56))</f>
        <v>intensity41 
[41709]</v>
      </c>
      <c r="AR56" s="89">
        <f>[2]!obGet([2]!obCall("", AQ56, "get",$AQ$10))</f>
        <v>5.9908105528279467E-3</v>
      </c>
      <c r="AS56" s="52"/>
      <c r="AT56" s="89" t="str">
        <f>[2]!obCall("expOfIntegratedIntensity"&amp;AE56, $T$54, "getExpOfIntegratedIntensity", [2]!obMake("", "int", AE56))</f>
        <v>expOfIntegratedIntensity41 
[41353]</v>
      </c>
      <c r="AU56" s="89">
        <f>[2]!obGet([2]!obCall("", AT56, "get",$AQ$10))</f>
        <v>1.0245244813015597</v>
      </c>
      <c r="AV56" s="19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7"/>
      <c r="D57" s="19"/>
      <c r="E57" s="18"/>
      <c r="F57" s="17"/>
      <c r="G57" s="19"/>
      <c r="H57" s="66"/>
      <c r="I57" s="10"/>
      <c r="J57" s="29"/>
      <c r="K57" s="17"/>
      <c r="L57" s="55">
        <v>0.05</v>
      </c>
      <c r="M57" s="56">
        <v>0.03</v>
      </c>
      <c r="N57" s="52"/>
      <c r="O57" s="18"/>
      <c r="P57" s="34"/>
      <c r="Q57" s="26"/>
      <c r="R57" s="10"/>
      <c r="AD57" s="17"/>
      <c r="AE57" s="89">
        <v>42</v>
      </c>
      <c r="AF57" s="89">
        <f>[2]!obGet([2]!obCall("",$AE$10, "getTime",[2]!obMake("", "int", AE57)))</f>
        <v>4.2</v>
      </c>
      <c r="AG57" s="52"/>
      <c r="AH57" s="89" t="str">
        <f>[2]!obCall("underlyingModelFromNPVAndDefault"&amp;AE57, $AH$10, "getUnderlying",  [2]!obMake("", "int", AE57), [2]!obMake("","int", 0))</f>
        <v>underlyingModelFromNPVAndDefault42 
[41575]</v>
      </c>
      <c r="AI57" s="89">
        <f>[2]!obGet([2]!obCall("",AH57,"get", $AQ$10))</f>
        <v>4.1543076539132015E-2</v>
      </c>
      <c r="AJ57" s="52"/>
      <c r="AK57" s="89" t="str">
        <f>[2]!obCall("zcbondFairPrice"&amp;AE57, $AK$10, "getZeroCouponBond", [2]!obMake("", "double",AF57), [2]!obMake("", "double", $AF$115))</f>
        <v>zcbondFairPrice42 
[42532]</v>
      </c>
      <c r="AL57" s="89">
        <f>[2]!obGet([2]!obCall("", AK57, "get",$AQ$10))</f>
        <v>0.67623880308094297</v>
      </c>
      <c r="AM57" s="52"/>
      <c r="AN57" s="89" t="str">
        <f>[2]!obCall("swapPrice"&amp;AE57,  $AH$10,"getFairValue", [2]!obMake("","int",AE57) )</f>
        <v>swapPrice42 
[54936]</v>
      </c>
      <c r="AO57" s="89">
        <f>[2]!obGet([2]!obCall("",  AN57,"get", $AQ$10))</f>
        <v>0.27185263778228907</v>
      </c>
      <c r="AP57" s="52"/>
      <c r="AQ57" s="89" t="str">
        <f>[2]!obCall("intensity"&amp;AE57, $T$54, "getIntensity", [2]!obMake("", "int", AE57))</f>
        <v>intensity42 
[42013]</v>
      </c>
      <c r="AR57" s="89">
        <f>[2]!obGet([2]!obCall("", AQ57, "get",$AQ$10))</f>
        <v>5.9929715113225847E-3</v>
      </c>
      <c r="AS57" s="52"/>
      <c r="AT57" s="89" t="str">
        <f>[2]!obCall("expOfIntegratedIntensity"&amp;AE57, $T$54, "getExpOfIntegratedIntensity", [2]!obMake("", "int", AE57))</f>
        <v>expOfIntegratedIntensity42 
[41908]</v>
      </c>
      <c r="AU57" s="89">
        <f>[2]!obGet([2]!obCall("", AT57, "get",$AQ$10))</f>
        <v>1.0251385491597373</v>
      </c>
      <c r="AV57" s="19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77" t="s">
        <v>37</v>
      </c>
      <c r="D58" s="78"/>
      <c r="E58" s="18"/>
      <c r="F58" s="77" t="s">
        <v>44</v>
      </c>
      <c r="G58" s="78"/>
      <c r="H58" s="66"/>
      <c r="I58" s="10"/>
      <c r="J58" s="10"/>
      <c r="K58" s="17"/>
      <c r="L58" s="55">
        <v>0.05</v>
      </c>
      <c r="M58" s="56">
        <v>0.03</v>
      </c>
      <c r="N58" s="52"/>
      <c r="O58" s="18"/>
      <c r="P58" s="13"/>
      <c r="Q58" s="26"/>
      <c r="R58" s="10"/>
      <c r="AD58" s="17"/>
      <c r="AE58" s="89">
        <v>43</v>
      </c>
      <c r="AF58" s="89">
        <f>[2]!obGet([2]!obCall("",$AE$10, "getTime",[2]!obMake("", "int", AE58)))</f>
        <v>4.3</v>
      </c>
      <c r="AG58" s="52"/>
      <c r="AH58" s="89" t="str">
        <f>[2]!obCall("underlyingModelFromNPVAndDefault"&amp;AE58, $AH$10, "getUnderlying",  [2]!obMake("", "int", AE58), [2]!obMake("","int", 0))</f>
        <v>underlyingModelFromNPVAndDefault43 
[42450]</v>
      </c>
      <c r="AI58" s="89">
        <f>[2]!obGet([2]!obCall("",AH58,"get", $AQ$10))</f>
        <v>3.9962828647741942E-2</v>
      </c>
      <c r="AJ58" s="52"/>
      <c r="AK58" s="89" t="str">
        <f>[2]!obCall("zcbondFairPrice"&amp;AE58, $AK$10, "getZeroCouponBond", [2]!obMake("", "double",AF58), [2]!obMake("", "double", $AF$115))</f>
        <v>zcbondFairPrice43 
[43040]</v>
      </c>
      <c r="AL58" s="89">
        <f>[2]!obGet([2]!obCall("", AK58, "get",$AQ$10))</f>
        <v>0.6845049132608243</v>
      </c>
      <c r="AM58" s="52"/>
      <c r="AN58" s="89" t="str">
        <f>[2]!obCall("swapPrice"&amp;AE58,  $AH$10,"getFairValue", [2]!obMake("","int",AE58) )</f>
        <v>swapPrice43 
[54814]</v>
      </c>
      <c r="AO58" s="89">
        <f>[2]!obGet([2]!obCall("",  AN58,"get", $AQ$10))</f>
        <v>0.27049641258549562</v>
      </c>
      <c r="AP58" s="52"/>
      <c r="AQ58" s="89" t="str">
        <f>[2]!obCall("intensity"&amp;AE58, $T$54, "getIntensity", [2]!obMake("", "int", AE58))</f>
        <v>intensity43 
[41672]</v>
      </c>
      <c r="AR58" s="89">
        <f>[2]!obGet([2]!obCall("", AQ58, "get",$AQ$10))</f>
        <v>6.1826850688331998E-3</v>
      </c>
      <c r="AS58" s="52"/>
      <c r="AT58" s="89" t="str">
        <f>[2]!obCall("expOfIntegratedIntensity"&amp;AE58, $T$54, "getExpOfIntegratedIntensity", [2]!obMake("", "int", AE58))</f>
        <v>expOfIntegratedIntensity43 
[41687]</v>
      </c>
      <c r="AU58" s="89">
        <f>[2]!obGet([2]!obCall("", AT58, "get",$AQ$10))</f>
        <v>1.0257628259110225</v>
      </c>
      <c r="AV58" s="19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50"/>
      <c r="C59" s="83" t="str">
        <f>[2]!obCall("cvaValue2_1", C56, "getAverage")</f>
        <v>cvaValue2_1 
[26763]</v>
      </c>
      <c r="D59" s="103">
        <f>[2]!obGet(C59)</f>
        <v>7.6240214273356002E-4</v>
      </c>
      <c r="E59" s="18"/>
      <c r="F59" s="83" t="str">
        <f>[2]!obCall("cwcCVACouponLando", F37, "getConstrainedWorstCaseCVA",W53,F53)</f>
        <v>cwcCVACouponLando 
[26761]</v>
      </c>
      <c r="G59" s="103">
        <f>[2]!obGet(F59)</f>
        <v>3.5458654813443569E-2</v>
      </c>
      <c r="H59" s="66"/>
      <c r="K59" s="17"/>
      <c r="L59" s="55">
        <v>0.05</v>
      </c>
      <c r="M59" s="56">
        <v>0.03</v>
      </c>
      <c r="N59" s="52"/>
      <c r="O59" s="18"/>
      <c r="P59" s="13"/>
      <c r="Q59" s="26"/>
      <c r="R59" s="10"/>
      <c r="AD59" s="17"/>
      <c r="AE59" s="89">
        <v>44</v>
      </c>
      <c r="AF59" s="89">
        <f>[2]!obGet([2]!obCall("",$AE$10, "getTime",[2]!obMake("", "int", AE59)))</f>
        <v>4.3999999999999995</v>
      </c>
      <c r="AG59" s="52"/>
      <c r="AH59" s="89" t="str">
        <f>[2]!obCall("underlyingModelFromNPVAndDefault"&amp;AE59, $AH$10, "getUnderlying",  [2]!obMake("", "int", AE59), [2]!obMake("","int", 0))</f>
        <v>underlyingModelFromNPVAndDefault44 
[41627]</v>
      </c>
      <c r="AI59" s="89">
        <f>[2]!obGet([2]!obCall("",AH59,"get", $AQ$10))</f>
        <v>4.4836177194491192E-2</v>
      </c>
      <c r="AJ59" s="52"/>
      <c r="AK59" s="89" t="str">
        <f>[2]!obCall("zcbondFairPrice"&amp;AE59, $AK$10, "getZeroCouponBond", [2]!obMake("", "double",AF59), [2]!obMake("", "double", $AF$115))</f>
        <v>zcbondFairPrice44 
[42672]</v>
      </c>
      <c r="AL59" s="89">
        <f>[2]!obGet([2]!obCall("", AK59, "get",$AQ$10))</f>
        <v>0.67126242970875472</v>
      </c>
      <c r="AM59" s="52"/>
      <c r="AN59" s="89" t="str">
        <f>[2]!obCall("swapPrice"&amp;AE59,  $AH$10,"getFairValue", [2]!obMake("","int",AE59) )</f>
        <v>swapPrice44 
[54824]</v>
      </c>
      <c r="AO59" s="89">
        <f>[2]!obGet([2]!obCall("",  AN59,"get", $AQ$10))</f>
        <v>0.2874342153133943</v>
      </c>
      <c r="AP59" s="52"/>
      <c r="AQ59" s="89" t="str">
        <f>[2]!obCall("intensity"&amp;AE59, $T$54, "getIntensity", [2]!obMake("", "int", AE59))</f>
        <v>intensity44 
[41393]</v>
      </c>
      <c r="AR59" s="89">
        <f>[2]!obGet([2]!obCall("", AQ59, "get",$AQ$10))</f>
        <v>6.1814213993885928E-3</v>
      </c>
      <c r="AS59" s="52"/>
      <c r="AT59" s="89" t="str">
        <f>[2]!obCall("expOfIntegratedIntensity"&amp;AE59, $T$54, "getExpOfIntegratedIntensity", [2]!obMake("", "int", AE59))</f>
        <v>expOfIntegratedIntensity44 
[42114]</v>
      </c>
      <c r="AU59" s="89">
        <f>[2]!obGet([2]!obCall("", AT59, "get",$AQ$10))</f>
        <v>1.0263971540028574</v>
      </c>
      <c r="AV59" s="19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50"/>
      <c r="C60" s="18"/>
      <c r="D60" s="18"/>
      <c r="E60" s="18"/>
      <c r="F60" s="18"/>
      <c r="G60" s="18"/>
      <c r="H60" s="66"/>
      <c r="K60" s="17"/>
      <c r="L60" s="55">
        <v>0.05</v>
      </c>
      <c r="M60" s="56">
        <v>0.03</v>
      </c>
      <c r="N60" s="52"/>
      <c r="O60" s="18"/>
      <c r="P60" s="18"/>
      <c r="Q60" s="26"/>
      <c r="R60" s="10"/>
      <c r="AD60" s="17"/>
      <c r="AE60" s="89">
        <v>45</v>
      </c>
      <c r="AF60" s="89">
        <f>[2]!obGet([2]!obCall("",$AE$10, "getTime",[2]!obMake("", "int", AE60)))</f>
        <v>4.5</v>
      </c>
      <c r="AG60" s="52"/>
      <c r="AH60" s="89" t="str">
        <f>[2]!obCall("underlyingModelFromNPVAndDefault"&amp;AE60, $AH$10, "getUnderlying",  [2]!obMake("", "int", AE60), [2]!obMake("","int", 0))</f>
        <v>underlyingModelFromNPVAndDefault45 
[41462]</v>
      </c>
      <c r="AI60" s="89">
        <f>[2]!obGet([2]!obCall("",AH60,"get", $AQ$10))</f>
        <v>4.1407634969765558E-2</v>
      </c>
      <c r="AJ60" s="52"/>
      <c r="AK60" s="89" t="str">
        <f>[2]!obCall("zcbondFairPrice"&amp;AE60, $AK$10, "getZeroCouponBond", [2]!obMake("", "double",AF60), [2]!obMake("", "double", $AF$115))</f>
        <v>zcbondFairPrice45 
[43048]</v>
      </c>
      <c r="AL60" s="89">
        <f>[2]!obGet([2]!obCall("", AK60, "get",$AQ$10))</f>
        <v>0.68564309072925023</v>
      </c>
      <c r="AM60" s="52"/>
      <c r="AN60" s="89" t="str">
        <f>[2]!obCall("swapPrice"&amp;AE60,  $AH$10,"getFairValue", [2]!obMake("","int",AE60) )</f>
        <v>swapPrice45 
[54866]</v>
      </c>
      <c r="AO60" s="89">
        <f>[2]!obGet([2]!obCall("",  AN60,"get", $AQ$10))</f>
        <v>0.28084885146963423</v>
      </c>
      <c r="AP60" s="52"/>
      <c r="AQ60" s="89" t="str">
        <f>[2]!obCall("intensity"&amp;AE60, $T$54, "getIntensity", [2]!obMake("", "int", AE60))</f>
        <v>intensity45 
[41868]</v>
      </c>
      <c r="AR60" s="89">
        <f>[2]!obGet([2]!obCall("", AQ60, "get",$AQ$10))</f>
        <v>6.4618456178485335E-3</v>
      </c>
      <c r="AS60" s="52"/>
      <c r="AT60" s="89" t="str">
        <f>[2]!obCall("expOfIntegratedIntensity"&amp;AE60, $T$54, "getExpOfIntegratedIntensity", [2]!obMake("", "int", AE60))</f>
        <v>expOfIntegratedIntensity45 
[41390]</v>
      </c>
      <c r="AU60" s="89">
        <f>[2]!obGet([2]!obCall("", AT60, "get",$AQ$10))</f>
        <v>1.0270462098000754</v>
      </c>
      <c r="AV60" s="19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8"/>
      <c r="D61" s="18"/>
      <c r="E61" s="18"/>
      <c r="F61" s="18"/>
      <c r="G61" s="18"/>
      <c r="H61" s="66"/>
      <c r="K61" s="17"/>
      <c r="L61" s="55">
        <v>0.05</v>
      </c>
      <c r="M61" s="56">
        <v>0.03</v>
      </c>
      <c r="N61" s="52"/>
      <c r="O61" s="18"/>
      <c r="P61" s="18"/>
      <c r="Q61" s="26"/>
      <c r="R61" s="10"/>
      <c r="AD61" s="17"/>
      <c r="AE61" s="89">
        <v>46</v>
      </c>
      <c r="AF61" s="89">
        <f>[2]!obGet([2]!obCall("",$AE$10, "getTime",[2]!obMake("", "int", AE61)))</f>
        <v>4.5999999999999996</v>
      </c>
      <c r="AG61" s="52"/>
      <c r="AH61" s="89" t="str">
        <f>[2]!obCall("underlyingModelFromNPVAndDefault"&amp;AE61, $AH$10, "getUnderlying",  [2]!obMake("", "int", AE61), [2]!obMake("","int", 0))</f>
        <v>underlyingModelFromNPVAndDefault46 
[42317]</v>
      </c>
      <c r="AI61" s="89">
        <f>[2]!obGet([2]!obCall("",AH61,"get", $AQ$10))</f>
        <v>4.7078024187628124E-2</v>
      </c>
      <c r="AJ61" s="52"/>
      <c r="AK61" s="89" t="str">
        <f>[2]!obCall("zcbondFairPrice"&amp;AE61, $AK$10, "getZeroCouponBond", [2]!obMake("", "double",AF61), [2]!obMake("", "double", $AF$115))</f>
        <v>zcbondFairPrice46 
[42991]</v>
      </c>
      <c r="AL61" s="89">
        <f>[2]!obGet([2]!obCall("", AK61, "get",$AQ$10))</f>
        <v>0.67063732998194836</v>
      </c>
      <c r="AM61" s="52"/>
      <c r="AN61" s="89" t="str">
        <f>[2]!obCall("swapPrice"&amp;AE61,  $AH$10,"getFairValue", [2]!obMake("","int",AE61) )</f>
        <v>swapPrice46 
[54884]</v>
      </c>
      <c r="AO61" s="89">
        <f>[2]!obGet([2]!obCall("",  AN61,"get", $AQ$10))</f>
        <v>0.30070063776210787</v>
      </c>
      <c r="AP61" s="52"/>
      <c r="AQ61" s="89" t="str">
        <f>[2]!obCall("intensity"&amp;AE61, $T$54, "getIntensity", [2]!obMake("", "int", AE61))</f>
        <v>intensity46 
[41984]</v>
      </c>
      <c r="AR61" s="89">
        <f>[2]!obGet([2]!obCall("", AQ61, "get",$AQ$10))</f>
        <v>7.0349657032025593E-3</v>
      </c>
      <c r="AS61" s="52"/>
      <c r="AT61" s="89" t="str">
        <f>[2]!obCall("expOfIntegratedIntensity"&amp;AE61, $T$54, "getExpOfIntegratedIntensity", [2]!obMake("", "int", AE61))</f>
        <v>expOfIntegratedIntensity46 
[41900]</v>
      </c>
      <c r="AU61" s="89">
        <f>[2]!obGet([2]!obCall("", AT61, "get",$AQ$10))</f>
        <v>1.0277395361617239</v>
      </c>
      <c r="AV61" s="19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50"/>
      <c r="C62" s="18"/>
      <c r="D62" s="18"/>
      <c r="E62" s="18"/>
      <c r="F62" s="18"/>
      <c r="G62" s="18"/>
      <c r="H62" s="66"/>
      <c r="K62" s="17"/>
      <c r="L62" s="55">
        <v>0.05</v>
      </c>
      <c r="M62" s="56">
        <v>0.03</v>
      </c>
      <c r="N62" s="52"/>
      <c r="O62" s="18"/>
      <c r="P62" s="18"/>
      <c r="Q62" s="19"/>
      <c r="AD62" s="17"/>
      <c r="AE62" s="89">
        <v>47</v>
      </c>
      <c r="AF62" s="89">
        <f>[2]!obGet([2]!obCall("",$AE$10, "getTime",[2]!obMake("", "int", AE62)))</f>
        <v>4.7</v>
      </c>
      <c r="AG62" s="52"/>
      <c r="AH62" s="89" t="str">
        <f>[2]!obCall("underlyingModelFromNPVAndDefault"&amp;AE62, $AH$10, "getUnderlying",  [2]!obMake("", "int", AE62), [2]!obMake("","int", 0))</f>
        <v>underlyingModelFromNPVAndDefault47 
[41772]</v>
      </c>
      <c r="AI62" s="89">
        <f>[2]!obGet([2]!obCall("",AH62,"get", $AQ$10))</f>
        <v>5.5568231754892561E-2</v>
      </c>
      <c r="AJ62" s="52"/>
      <c r="AK62" s="89" t="str">
        <f>[2]!obCall("zcbondFairPrice"&amp;AE62, $AK$10, "getZeroCouponBond", [2]!obMake("", "double",AF62), [2]!obMake("", "double", $AF$115))</f>
        <v>zcbondFairPrice47 
[43016]</v>
      </c>
      <c r="AL62" s="89">
        <f>[2]!obGet([2]!obCall("", AK62, "get",$AQ$10))</f>
        <v>0.64801464480528015</v>
      </c>
      <c r="AM62" s="52"/>
      <c r="AN62" s="89" t="str">
        <f>[2]!obCall("swapPrice"&amp;AE62,  $AH$10,"getFairValue", [2]!obMake("","int",AE62) )</f>
        <v>swapPrice47 
[54904]</v>
      </c>
      <c r="AO62" s="89">
        <f>[2]!obGet([2]!obCall("",  AN62,"get", $AQ$10))</f>
        <v>0.32878208030188127</v>
      </c>
      <c r="AP62" s="52"/>
      <c r="AQ62" s="89" t="str">
        <f>[2]!obCall("intensity"&amp;AE62, $T$54, "getIntensity", [2]!obMake("", "int", AE62))</f>
        <v>intensity47 
[41370]</v>
      </c>
      <c r="AR62" s="89">
        <f>[2]!obGet([2]!obCall("", AQ62, "get",$AQ$10))</f>
        <v>7.2778411695415173E-3</v>
      </c>
      <c r="AS62" s="52"/>
      <c r="AT62" s="89" t="str">
        <f>[2]!obCall("expOfIntegratedIntensity"&amp;AE62, $T$54, "getExpOfIntegratedIntensity", [2]!obMake("", "int", AE62))</f>
        <v>expOfIntegratedIntensity47 
[41963]</v>
      </c>
      <c r="AU62" s="89">
        <f>[2]!obGet([2]!obCall("", AT62, "get",$AQ$10))</f>
        <v>1.0284752912731716</v>
      </c>
      <c r="AV62" s="19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14" t="s">
        <v>63</v>
      </c>
      <c r="D63" s="23"/>
      <c r="E63" s="18"/>
      <c r="F63" s="18"/>
      <c r="G63" s="18"/>
      <c r="H63" s="66"/>
      <c r="K63" s="17"/>
      <c r="L63" s="55">
        <v>0.05</v>
      </c>
      <c r="M63" s="56">
        <v>0.03</v>
      </c>
      <c r="N63" s="52"/>
      <c r="O63" s="18"/>
      <c r="P63" s="18"/>
      <c r="Q63" s="19"/>
      <c r="AD63" s="17"/>
      <c r="AE63" s="89">
        <v>48</v>
      </c>
      <c r="AF63" s="89">
        <f>[2]!obGet([2]!obCall("",$AE$10, "getTime",[2]!obMake("", "int", AE63)))</f>
        <v>4.8</v>
      </c>
      <c r="AG63" s="52"/>
      <c r="AH63" s="89" t="str">
        <f>[2]!obCall("underlyingModelFromNPVAndDefault"&amp;AE63, $AH$10, "getUnderlying",  [2]!obMake("", "int", AE63), [2]!obMake("","int", 0))</f>
        <v>underlyingModelFromNPVAndDefault48 
[42385]</v>
      </c>
      <c r="AI63" s="89">
        <f>[2]!obGet([2]!obCall("",AH63,"get", $AQ$10))</f>
        <v>6.9028416009033228E-2</v>
      </c>
      <c r="AJ63" s="52"/>
      <c r="AK63" s="89" t="str">
        <f>[2]!obCall("zcbondFairPrice"&amp;AE63, $AK$10, "getZeroCouponBond", [2]!obMake("", "double",AF63), [2]!obMake("", "double", $AF$115))</f>
        <v>zcbondFairPrice48 
[43072]</v>
      </c>
      <c r="AL63" s="89">
        <f>[2]!obGet([2]!obCall("", AK63, "get",$AQ$10))</f>
        <v>0.61291325037904065</v>
      </c>
      <c r="AM63" s="52"/>
      <c r="AN63" s="89" t="str">
        <f>[2]!obCall("swapPrice"&amp;AE63,  $AH$10,"getFairValue", [2]!obMake("","int",AE63) )</f>
        <v>swapPrice48 
[54918]</v>
      </c>
      <c r="AO63" s="89">
        <f>[2]!obGet([2]!obCall("",  AN63,"get", $AQ$10))</f>
        <v>0.37055891638218119</v>
      </c>
      <c r="AP63" s="52"/>
      <c r="AQ63" s="89" t="str">
        <f>[2]!obCall("intensity"&amp;AE63, $T$54, "getIntensity", [2]!obMake("", "int", AE63))</f>
        <v>intensity48 
[42144]</v>
      </c>
      <c r="AR63" s="89">
        <f>[2]!obGet([2]!obCall("", AQ63, "get",$AQ$10))</f>
        <v>7.2991002079000489E-3</v>
      </c>
      <c r="AS63" s="52"/>
      <c r="AT63" s="89" t="str">
        <f>[2]!obCall("expOfIntegratedIntensity"&amp;AE63, $T$54, "getExpOfIntegratedIntensity", [2]!obMake("", "int", AE63))</f>
        <v>expOfIntegratedIntensity48 
[41520]</v>
      </c>
      <c r="AU63" s="89">
        <f>[2]!obGet([2]!obCall("", AT63, "get",$AQ$10))</f>
        <v>1.0292251657133218</v>
      </c>
      <c r="AV63" s="19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17"/>
      <c r="D64" s="19"/>
      <c r="E64" s="18"/>
      <c r="F64" s="18"/>
      <c r="G64" s="18"/>
      <c r="H64" s="66"/>
      <c r="K64" s="17"/>
      <c r="L64" s="55">
        <v>0.05</v>
      </c>
      <c r="M64" s="56">
        <v>0.03</v>
      </c>
      <c r="N64" s="52"/>
      <c r="O64" s="18"/>
      <c r="P64" s="18"/>
      <c r="Q64" s="19"/>
      <c r="AD64" s="17"/>
      <c r="AE64" s="89">
        <v>49</v>
      </c>
      <c r="AF64" s="89">
        <f>[2]!obGet([2]!obCall("",$AE$10, "getTime",[2]!obMake("", "int", AE64)))</f>
        <v>4.8999999999999995</v>
      </c>
      <c r="AG64" s="52"/>
      <c r="AH64" s="89" t="str">
        <f>[2]!obCall("underlyingModelFromNPVAndDefault"&amp;AE64, $AH$10, "getUnderlying",  [2]!obMake("", "int", AE64), [2]!obMake("","int", 0))</f>
        <v>underlyingModelFromNPVAndDefault49 
[41766]</v>
      </c>
      <c r="AI64" s="89">
        <f>[2]!obGet([2]!obCall("",AH64,"get", $AQ$10))</f>
        <v>6.0769094015125924E-2</v>
      </c>
      <c r="AJ64" s="52"/>
      <c r="AK64" s="89" t="str">
        <f>[2]!obCall("zcbondFairPrice"&amp;AE64, $AK$10, "getZeroCouponBond", [2]!obMake("", "double",AF64), [2]!obMake("", "double", $AF$115))</f>
        <v>zcbondFairPrice49 
[42590]</v>
      </c>
      <c r="AL64" s="89">
        <f>[2]!obGet([2]!obCall("", AK64, "get",$AQ$10))</f>
        <v>0.64064056295505123</v>
      </c>
      <c r="AM64" s="52"/>
      <c r="AN64" s="89" t="str">
        <f>[2]!obCall("swapPrice"&amp;AE64,  $AH$10,"getFairValue", [2]!obMake("","int",AE64) )</f>
        <v>swapPrice49 
[54960]</v>
      </c>
      <c r="AO64" s="89">
        <f>[2]!obGet([2]!obCall("",  AN64,"get", $AQ$10))</f>
        <v>0.35228516051436487</v>
      </c>
      <c r="AP64" s="52"/>
      <c r="AQ64" s="89" t="str">
        <f>[2]!obCall("intensity"&amp;AE64, $T$54, "getIntensity", [2]!obMake("", "int", AE64))</f>
        <v>intensity49 
[41682]</v>
      </c>
      <c r="AR64" s="89">
        <f>[2]!obGet([2]!obCall("", AQ64, "get",$AQ$10))</f>
        <v>7.1280820640430521E-3</v>
      </c>
      <c r="AS64" s="52"/>
      <c r="AT64" s="89" t="str">
        <f>[2]!obCall("expOfIntegratedIntensity"&amp;AE64, $T$54, "getExpOfIntegratedIntensity", [2]!obMake("", "int", AE64))</f>
        <v>expOfIntegratedIntensity49 
[42046]</v>
      </c>
      <c r="AU64" s="89">
        <f>[2]!obGet([2]!obCall("", AT64, "get",$AQ$10))</f>
        <v>1.0299678745142276</v>
      </c>
      <c r="AV64" s="19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81" t="s">
        <v>48</v>
      </c>
      <c r="D65" s="19"/>
      <c r="E65" s="18"/>
      <c r="F65" s="18"/>
      <c r="G65" s="18"/>
      <c r="H65" s="66"/>
      <c r="K65" s="17"/>
      <c r="L65" s="55">
        <v>0.05</v>
      </c>
      <c r="M65" s="56">
        <v>0.03</v>
      </c>
      <c r="N65" s="52"/>
      <c r="O65" s="18"/>
      <c r="P65" s="18"/>
      <c r="Q65" s="19"/>
      <c r="AD65" s="17"/>
      <c r="AE65" s="89">
        <v>50</v>
      </c>
      <c r="AF65" s="89">
        <f>[2]!obGet([2]!obCall("",$AE$10, "getTime",[2]!obMake("", "int", AE65)))</f>
        <v>5</v>
      </c>
      <c r="AG65" s="52"/>
      <c r="AH65" s="89" t="str">
        <f>[2]!obCall("underlyingModelFromNPVAndDefault"&amp;AE65, $AH$10, "getUnderlying",  [2]!obMake("", "int", AE65), [2]!obMake("","int", 0))</f>
        <v>underlyingModelFromNPVAndDefault50 
[41294]</v>
      </c>
      <c r="AI65" s="89">
        <f>[2]!obGet([2]!obCall("",AH65,"get", $AQ$10))</f>
        <v>6.5618362542788897E-2</v>
      </c>
      <c r="AJ65" s="52"/>
      <c r="AK65" s="89" t="str">
        <f>[2]!obCall("zcbondFairPrice"&amp;AE65, $AK$10, "getZeroCouponBond", [2]!obMake("", "double",AF65), [2]!obMake("", "double", $AF$115))</f>
        <v>zcbondFairPrice50 
[43028]</v>
      </c>
      <c r="AL65" s="89">
        <f>[2]!obGet([2]!obCall("", AK65, "get",$AQ$10))</f>
        <v>0.6311374588820573</v>
      </c>
      <c r="AM65" s="52"/>
      <c r="AN65" s="89" t="str">
        <f>[2]!obCall("swapPrice"&amp;AE65,  $AH$10,"getFairValue", [2]!obMake("","int",AE65) )</f>
        <v>swapPrice50 
[54978]</v>
      </c>
      <c r="AO65" s="89">
        <f>[2]!obGet([2]!obCall("",  AN65,"get", $AQ$10))</f>
        <v>0.37103686326592611</v>
      </c>
      <c r="AP65" s="52"/>
      <c r="AQ65" s="89" t="str">
        <f>[2]!obCall("intensity"&amp;AE65, $T$54, "getIntensity", [2]!obMake("", "int", AE65))</f>
        <v>intensity50 
[41993]</v>
      </c>
      <c r="AR65" s="89">
        <f>[2]!obGet([2]!obCall("", AQ65, "get",$AQ$10))</f>
        <v>7.0630619132737082E-3</v>
      </c>
      <c r="AS65" s="52"/>
      <c r="AT65" s="89" t="str">
        <f>[2]!obCall("expOfIntegratedIntensity"&amp;AE65, $T$54, "getExpOfIntegratedIntensity", [2]!obMake("", "int", AE65))</f>
        <v>expOfIntegratedIntensity50 
[41225]</v>
      </c>
      <c r="AU65" s="89">
        <f>[2]!obGet([2]!obCall("", AT65, "get",$AQ$10))</f>
        <v>1.0306989549752186</v>
      </c>
      <c r="AV65" s="19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82" t="str">
        <f>[2]!obCall("productValueCBRV", AH10, "getFairValue", [2]!obMake("", "int", 0))</f>
        <v>productValueCBRV 
[41426]</v>
      </c>
      <c r="D66" s="19"/>
      <c r="E66" s="18"/>
      <c r="F66" s="18"/>
      <c r="G66" s="18"/>
      <c r="H66" s="66"/>
      <c r="K66" s="17"/>
      <c r="L66" s="55">
        <v>0.05</v>
      </c>
      <c r="M66" s="56">
        <v>0.03</v>
      </c>
      <c r="N66" s="52"/>
      <c r="O66" s="18"/>
      <c r="P66" s="18"/>
      <c r="Q66" s="19"/>
      <c r="AD66" s="17"/>
      <c r="AE66" s="89">
        <v>51</v>
      </c>
      <c r="AF66" s="89">
        <f>[2]!obGet([2]!obCall("",$AE$10, "getTime",[2]!obMake("", "int", AE66)))</f>
        <v>5.0999999999999996</v>
      </c>
      <c r="AG66" s="52"/>
      <c r="AH66" s="89" t="str">
        <f>[2]!obCall("underlyingModelFromNPVAndDefault"&amp;AE66, $AH$10, "getUnderlying",  [2]!obMake("", "int", AE66), [2]!obMake("","int", 0))</f>
        <v>underlyingModelFromNPVAndDefault51 
[42309]</v>
      </c>
      <c r="AI66" s="89">
        <f>[2]!obGet([2]!obCall("",AH66,"get", $AQ$10))</f>
        <v>7.5813087031440962E-2</v>
      </c>
      <c r="AJ66" s="52"/>
      <c r="AK66" s="89" t="str">
        <f>[2]!obCall("zcbondFairPrice"&amp;AE66, $AK$10, "getZeroCouponBond", [2]!obMake("", "double",AF66), [2]!obMake("", "double", $AF$115))</f>
        <v>zcbondFairPrice51 
[42892]</v>
      </c>
      <c r="AL66" s="89">
        <f>[2]!obGet([2]!obCall("", AK66, "get",$AQ$10))</f>
        <v>0.60811895076680489</v>
      </c>
      <c r="AM66" s="52"/>
      <c r="AN66" s="89" t="str">
        <f>[2]!obCall("swapPrice"&amp;AE66,  $AH$10,"getFairValue", [2]!obMake("","int",AE66) )</f>
        <v>swapPrice51 
[54990]</v>
      </c>
      <c r="AO66" s="89">
        <f>[2]!obGet([2]!obCall("",  AN66,"get", $AQ$10))</f>
        <v>0.354503421530179</v>
      </c>
      <c r="AP66" s="52"/>
      <c r="AQ66" s="89" t="str">
        <f>[2]!obCall("intensity"&amp;AE66, $T$54, "getIntensity", [2]!obMake("", "int", AE66))</f>
        <v>intensity51 
[41941]</v>
      </c>
      <c r="AR66" s="89">
        <f>[2]!obGet([2]!obCall("", AQ66, "get",$AQ$10))</f>
        <v>7.6669343300963212E-3</v>
      </c>
      <c r="AS66" s="52"/>
      <c r="AT66" s="89" t="str">
        <f>[2]!obCall("expOfIntegratedIntensity"&amp;AE66, $T$54, "getExpOfIntegratedIntensity", [2]!obMake("", "int", AE66))</f>
        <v>expOfIntegratedIntensity51 
[41938]</v>
      </c>
      <c r="AU66" s="89">
        <f>[2]!obGet([2]!obCall("", AT66, "get",$AQ$10))</f>
        <v>1.0314583441726344</v>
      </c>
      <c r="AV66" s="19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17"/>
      <c r="D67" s="19"/>
      <c r="E67" s="18"/>
      <c r="F67" s="18"/>
      <c r="G67" s="18"/>
      <c r="H67" s="66"/>
      <c r="K67" s="17"/>
      <c r="L67" s="55">
        <v>0.05</v>
      </c>
      <c r="M67" s="56">
        <v>0.03</v>
      </c>
      <c r="N67" s="52"/>
      <c r="O67" s="18"/>
      <c r="P67" s="18"/>
      <c r="Q67" s="19"/>
      <c r="AD67" s="17"/>
      <c r="AE67" s="89">
        <v>52</v>
      </c>
      <c r="AF67" s="89">
        <f>[2]!obGet([2]!obCall("",$AE$10, "getTime",[2]!obMake("", "int", AE67)))</f>
        <v>5.2</v>
      </c>
      <c r="AG67" s="52"/>
      <c r="AH67" s="89" t="str">
        <f>[2]!obCall("underlyingModelFromNPVAndDefault"&amp;AE67, $AH$10, "getUnderlying",  [2]!obMake("", "int", AE67), [2]!obMake("","int", 0))</f>
        <v>underlyingModelFromNPVAndDefault52 
[42332]</v>
      </c>
      <c r="AI67" s="89">
        <f>[2]!obGet([2]!obCall("",AH67,"get", $AQ$10))</f>
        <v>8.1816667060053069E-2</v>
      </c>
      <c r="AJ67" s="52"/>
      <c r="AK67" s="89" t="str">
        <f>[2]!obCall("zcbondFairPrice"&amp;AE67, $AK$10, "getZeroCouponBond", [2]!obMake("", "double",AF67), [2]!obMake("", "double", $AF$115))</f>
        <v>zcbondFairPrice52 
[43117]</v>
      </c>
      <c r="AL67" s="89">
        <f>[2]!obGet([2]!obCall("", AK67, "get",$AQ$10))</f>
        <v>0.59751918423843187</v>
      </c>
      <c r="AM67" s="52"/>
      <c r="AN67" s="89" t="str">
        <f>[2]!obCall("swapPrice"&amp;AE67,  $AH$10,"getFairValue", [2]!obMake("","int",AE67) )</f>
        <v>swapPrice52 
[54826]</v>
      </c>
      <c r="AO67" s="89">
        <f>[2]!obGet([2]!obCall("",  AN67,"get", $AQ$10))</f>
        <v>0.37075780379645285</v>
      </c>
      <c r="AP67" s="52"/>
      <c r="AQ67" s="89" t="str">
        <f>[2]!obCall("intensity"&amp;AE67, $T$54, "getIntensity", [2]!obMake("", "int", AE67))</f>
        <v>intensity52 
[41517]</v>
      </c>
      <c r="AR67" s="89">
        <f>[2]!obGet([2]!obCall("", AQ67, "get",$AQ$10))</f>
        <v>8.1755323459723646E-3</v>
      </c>
      <c r="AS67" s="52"/>
      <c r="AT67" s="89" t="str">
        <f>[2]!obCall("expOfIntegratedIntensity"&amp;AE67, $T$54, "getExpOfIntegratedIntensity", [2]!obMake("", "int", AE67))</f>
        <v>expOfIntegratedIntensity52 
[42087]</v>
      </c>
      <c r="AU67" s="89">
        <f>[2]!obGet([2]!obCall("", AT67, "get",$AQ$10))</f>
        <v>1.0322757100794646</v>
      </c>
      <c r="AV67" s="19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77" t="s">
        <v>51</v>
      </c>
      <c r="D68" s="78"/>
      <c r="E68" s="18"/>
      <c r="F68" s="18"/>
      <c r="G68" s="18"/>
      <c r="H68" s="66"/>
      <c r="K68" s="17"/>
      <c r="L68" s="55">
        <v>0.05</v>
      </c>
      <c r="M68" s="56">
        <v>0.03</v>
      </c>
      <c r="N68" s="52"/>
      <c r="O68" s="18"/>
      <c r="P68" s="18"/>
      <c r="Q68" s="19"/>
      <c r="AD68" s="17"/>
      <c r="AE68" s="89">
        <v>53</v>
      </c>
      <c r="AF68" s="89">
        <f>[2]!obGet([2]!obCall("",$AE$10, "getTime",[2]!obMake("", "int", AE68)))</f>
        <v>5.3</v>
      </c>
      <c r="AG68" s="52"/>
      <c r="AH68" s="89" t="str">
        <f>[2]!obCall("underlyingModelFromNPVAndDefault"&amp;AE68, $AH$10, "getUnderlying",  [2]!obMake("", "int", AE68), [2]!obMake("","int", 0))</f>
        <v>underlyingModelFromNPVAndDefault53 
[42446]</v>
      </c>
      <c r="AI68" s="89">
        <f>[2]!obGet([2]!obCall("",AH68,"get", $AQ$10))</f>
        <v>9.0497824994370563E-2</v>
      </c>
      <c r="AJ68" s="52"/>
      <c r="AK68" s="89" t="str">
        <f>[2]!obCall("zcbondFairPrice"&amp;AE68, $AK$10, "getZeroCouponBond", [2]!obMake("", "double",AF68), [2]!obMake("", "double", $AF$115))</f>
        <v>zcbondFairPrice53 
[42794]</v>
      </c>
      <c r="AL68" s="89">
        <f>[2]!obGet([2]!obCall("", AK68, "get",$AQ$10))</f>
        <v>0.5811574609190383</v>
      </c>
      <c r="AM68" s="52"/>
      <c r="AN68" s="89" t="str">
        <f>[2]!obCall("swapPrice"&amp;AE68,  $AH$10,"getFairValue", [2]!obMake("","int",AE68) )</f>
        <v>swapPrice53 
[54868]</v>
      </c>
      <c r="AO68" s="89">
        <f>[2]!obGet([2]!obCall("",  AN68,"get", $AQ$10))</f>
        <v>0.39236388135468858</v>
      </c>
      <c r="AP68" s="52"/>
      <c r="AQ68" s="89" t="str">
        <f>[2]!obCall("intensity"&amp;AE68, $T$54, "getIntensity", [2]!obMake("", "int", AE68))</f>
        <v>intensity53 
[41981]</v>
      </c>
      <c r="AR68" s="89">
        <f>[2]!obGet([2]!obCall("", AQ68, "get",$AQ$10))</f>
        <v>8.2142671150023903E-3</v>
      </c>
      <c r="AS68" s="52"/>
      <c r="AT68" s="89" t="str">
        <f>[2]!obCall("expOfIntegratedIntensity"&amp;AE68, $T$54, "getExpOfIntegratedIntensity", [2]!obMake("", "int", AE68))</f>
        <v>expOfIntegratedIntensity53 
[41257]</v>
      </c>
      <c r="AU68" s="89">
        <f>[2]!obGet([2]!obCall("", AT68, "get",$AQ$10))</f>
        <v>1.0331219963875071</v>
      </c>
      <c r="AV68" s="19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50"/>
      <c r="C69" s="83" t="str">
        <f>[2]!obCall("productValue", C66, "getAverage")</f>
        <v>productValue 
[43087]</v>
      </c>
      <c r="D69" s="103">
        <f>[2]!obGet(C69)</f>
        <v>6.0303124581569056E-2</v>
      </c>
      <c r="E69" s="18"/>
      <c r="F69" s="18"/>
      <c r="G69" s="18"/>
      <c r="H69" s="66"/>
      <c r="K69" s="17"/>
      <c r="L69" s="55">
        <v>0.05</v>
      </c>
      <c r="M69" s="56">
        <v>0.03</v>
      </c>
      <c r="N69" s="52"/>
      <c r="O69" s="18"/>
      <c r="P69" s="18"/>
      <c r="Q69" s="19"/>
      <c r="AD69" s="17"/>
      <c r="AE69" s="89">
        <v>54</v>
      </c>
      <c r="AF69" s="89">
        <f>[2]!obGet([2]!obCall("",$AE$10, "getTime",[2]!obMake("", "int", AE69)))</f>
        <v>5.3999999999999995</v>
      </c>
      <c r="AG69" s="52"/>
      <c r="AH69" s="89" t="str">
        <f>[2]!obCall("underlyingModelFromNPVAndDefault"&amp;AE69, $AH$10, "getUnderlying",  [2]!obMake("", "int", AE69), [2]!obMake("","int", 0))</f>
        <v>underlyingModelFromNPVAndDefault54 
[42339]</v>
      </c>
      <c r="AI69" s="89">
        <f>[2]!obGet([2]!obCall("",AH69,"get", $AQ$10))</f>
        <v>8.6968741433202393E-2</v>
      </c>
      <c r="AJ69" s="52"/>
      <c r="AK69" s="89" t="str">
        <f>[2]!obCall("zcbondFairPrice"&amp;AE69, $AK$10, "getZeroCouponBond", [2]!obMake("", "double",AF69), [2]!obMake("", "double", $AF$115))</f>
        <v>zcbondFairPrice54 
[42999]</v>
      </c>
      <c r="AL69" s="89">
        <f>[2]!obGet([2]!obCall("", AK69, "get",$AQ$10))</f>
        <v>0.59520111655901764</v>
      </c>
      <c r="AM69" s="52"/>
      <c r="AN69" s="89" t="str">
        <f>[2]!obCall("swapPrice"&amp;AE69,  $AH$10,"getFairValue", [2]!obMake("","int",AE69) )</f>
        <v>swapPrice54 
[54844]</v>
      </c>
      <c r="AO69" s="89">
        <f>[2]!obGet([2]!obCall("",  AN69,"get", $AQ$10))</f>
        <v>0.39167853107208839</v>
      </c>
      <c r="AP69" s="52"/>
      <c r="AQ69" s="89" t="str">
        <f>[2]!obCall("intensity"&amp;AE69, $T$54, "getIntensity", [2]!obMake("", "int", AE69))</f>
        <v>intensity54 
[41665]</v>
      </c>
      <c r="AR69" s="89">
        <f>[2]!obGet([2]!obCall("", AQ69, "get",$AQ$10))</f>
        <v>8.7756235395623876E-3</v>
      </c>
      <c r="AS69" s="52"/>
      <c r="AT69" s="89" t="str">
        <f>[2]!obCall("expOfIntegratedIntensity"&amp;AE69, $T$54, "getExpOfIntegratedIntensity", [2]!obMake("", "int", AE69))</f>
        <v>expOfIntegratedIntensity54 
[41399]</v>
      </c>
      <c r="AU69" s="89">
        <f>[2]!obGet([2]!obCall("", AT69, "get",$AQ$10))</f>
        <v>1.034000000752233</v>
      </c>
      <c r="AV69" s="19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50"/>
      <c r="C70" s="18"/>
      <c r="D70" s="18"/>
      <c r="E70" s="18"/>
      <c r="F70" s="18"/>
      <c r="G70" s="18"/>
      <c r="H70" s="66"/>
      <c r="K70" s="17"/>
      <c r="L70" s="55">
        <v>0.05</v>
      </c>
      <c r="M70" s="56">
        <v>0.03</v>
      </c>
      <c r="N70" s="52"/>
      <c r="O70" s="18"/>
      <c r="P70" s="18"/>
      <c r="Q70" s="19"/>
      <c r="AD70" s="17"/>
      <c r="AE70" s="89">
        <v>55</v>
      </c>
      <c r="AF70" s="89">
        <f>[2]!obGet([2]!obCall("",$AE$10, "getTime",[2]!obMake("", "int", AE70)))</f>
        <v>5.5</v>
      </c>
      <c r="AG70" s="52"/>
      <c r="AH70" s="89" t="str">
        <f>[2]!obCall("underlyingModelFromNPVAndDefault"&amp;AE70, $AH$10, "getUnderlying",  [2]!obMake("", "int", AE70), [2]!obMake("","int", 0))</f>
        <v>underlyingModelFromNPVAndDefault55 
[42356]</v>
      </c>
      <c r="AI70" s="89">
        <f>[2]!obGet([2]!obCall("",AH70,"get", $AQ$10))</f>
        <v>7.4627598881908661E-2</v>
      </c>
      <c r="AJ70" s="52"/>
      <c r="AK70" s="89" t="str">
        <f>[2]!obCall("zcbondFairPrice"&amp;AE70, $AK$10, "getZeroCouponBond", [2]!obMake("", "double",AF70), [2]!obMake("", "double", $AF$115))</f>
        <v>zcbondFairPrice55 
[42562]</v>
      </c>
      <c r="AL70" s="89">
        <f>[2]!obGet([2]!obCall("", AK70, "get",$AQ$10))</f>
        <v>0.63132351553945132</v>
      </c>
      <c r="AM70" s="52"/>
      <c r="AN70" s="89" t="str">
        <f>[2]!obCall("swapPrice"&amp;AE70,  $AH$10,"getFairValue", [2]!obMake("","int",AE70) )</f>
        <v>swapPrice55 
[54852]</v>
      </c>
      <c r="AO70" s="89">
        <f>[2]!obGet([2]!obCall("",  AN70,"get", $AQ$10))</f>
        <v>0.37228955224480387</v>
      </c>
      <c r="AP70" s="52"/>
      <c r="AQ70" s="89" t="str">
        <f>[2]!obCall("intensity"&amp;AE70, $T$54, "getIntensity", [2]!obMake("", "int", AE70))</f>
        <v>intensity55 
[41250]</v>
      </c>
      <c r="AR70" s="89">
        <f>[2]!obGet([2]!obCall("", AQ70, "get",$AQ$10))</f>
        <v>8.2631387197536176E-3</v>
      </c>
      <c r="AS70" s="52"/>
      <c r="AT70" s="89" t="str">
        <f>[2]!obCall("expOfIntegratedIntensity"&amp;AE70, $T$54, "getExpOfIntegratedIntensity", [2]!obMake("", "int", AE70))</f>
        <v>expOfIntegratedIntensity55 
[41679]</v>
      </c>
      <c r="AU70" s="89">
        <f>[2]!obGet([2]!obCall("", AT70, "get",$AQ$10))</f>
        <v>1.0348812801061127</v>
      </c>
      <c r="AV70" s="19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7"/>
      <c r="C71" s="95"/>
      <c r="D71" s="95"/>
      <c r="E71" s="95"/>
      <c r="F71" s="95"/>
      <c r="G71" s="95"/>
      <c r="H71" s="96"/>
      <c r="K71" s="17"/>
      <c r="L71" s="55">
        <v>0.05</v>
      </c>
      <c r="M71" s="56">
        <v>0.03</v>
      </c>
      <c r="N71" s="52"/>
      <c r="O71" s="18"/>
      <c r="P71" s="18"/>
      <c r="Q71" s="19"/>
      <c r="AD71" s="17"/>
      <c r="AE71" s="89">
        <v>56</v>
      </c>
      <c r="AF71" s="89">
        <f>[2]!obGet([2]!obCall("",$AE$10, "getTime",[2]!obMake("", "int", AE71)))</f>
        <v>5.6</v>
      </c>
      <c r="AG71" s="52"/>
      <c r="AH71" s="89" t="str">
        <f>[2]!obCall("underlyingModelFromNPVAndDefault"&amp;AE71, $AH$10, "getUnderlying",  [2]!obMake("", "int", AE71), [2]!obMake("","int", 0))</f>
        <v>underlyingModelFromNPVAndDefault56 
[41326]</v>
      </c>
      <c r="AI71" s="89">
        <f>[2]!obGet([2]!obCall("",AH71,"get", $AQ$10))</f>
        <v>6.3075888511492276E-2</v>
      </c>
      <c r="AJ71" s="52"/>
      <c r="AK71" s="89" t="str">
        <f>[2]!obCall("zcbondFairPrice"&amp;AE71, $AK$10, "getZeroCouponBond", [2]!obMake("", "double",AF71), [2]!obMake("", "double", $AF$115))</f>
        <v>zcbondFairPrice56 
[42962]</v>
      </c>
      <c r="AL71" s="89">
        <f>[2]!obGet([2]!obCall("", AK71, "get",$AQ$10))</f>
        <v>0.66630120640928936</v>
      </c>
      <c r="AM71" s="52"/>
      <c r="AN71" s="89" t="str">
        <f>[2]!obCall("swapPrice"&amp;AE71,  $AH$10,"getFairValue", [2]!obMake("","int",AE71) )</f>
        <v>swapPrice56 
[54920]</v>
      </c>
      <c r="AO71" s="89">
        <f>[2]!obGet([2]!obCall("",  AN71,"get", $AQ$10))</f>
        <v>0.35165397822608024</v>
      </c>
      <c r="AP71" s="52"/>
      <c r="AQ71" s="89" t="str">
        <f>[2]!obCall("intensity"&amp;AE71, $T$54, "getIntensity", [2]!obMake("", "int", AE71))</f>
        <v>intensity56 
[41505]</v>
      </c>
      <c r="AR71" s="89">
        <f>[2]!obGet([2]!obCall("", AQ71, "get",$AQ$10))</f>
        <v>8.0291236867370101E-3</v>
      </c>
      <c r="AS71" s="52"/>
      <c r="AT71" s="89" t="str">
        <f>[2]!obCall("expOfIntegratedIntensity"&amp;AE71, $T$54, "getExpOfIntegratedIntensity", [2]!obMake("", "int", AE71))</f>
        <v>expOfIntegratedIntensity56 
[41503]</v>
      </c>
      <c r="AU71" s="89">
        <f>[2]!obGet([2]!obCall("", AT71, "get",$AQ$10))</f>
        <v>1.0357246514389038</v>
      </c>
      <c r="AV71" s="19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7"/>
      <c r="L72" s="55">
        <v>0.05</v>
      </c>
      <c r="M72" s="56">
        <v>0.03</v>
      </c>
      <c r="N72" s="52"/>
      <c r="O72" s="18"/>
      <c r="P72" s="18"/>
      <c r="Q72" s="19"/>
      <c r="AD72" s="17"/>
      <c r="AE72" s="89">
        <v>57</v>
      </c>
      <c r="AF72" s="89">
        <f>[2]!obGet([2]!obCall("",$AE$10, "getTime",[2]!obMake("", "int", AE72)))</f>
        <v>5.7</v>
      </c>
      <c r="AG72" s="52"/>
      <c r="AH72" s="89" t="str">
        <f>[2]!obCall("underlyingModelFromNPVAndDefault"&amp;AE72, $AH$10, "getUnderlying",  [2]!obMake("", "int", AE72), [2]!obMake("","int", 0))</f>
        <v>underlyingModelFromNPVAndDefault57 
[42465]</v>
      </c>
      <c r="AI72" s="89">
        <f>[2]!obGet([2]!obCall("",AH72,"get", $AQ$10))</f>
        <v>6.3434969655956824E-2</v>
      </c>
      <c r="AJ72" s="52"/>
      <c r="AK72" s="89" t="str">
        <f>[2]!obCall("zcbondFairPrice"&amp;AE72, $AK$10, "getZeroCouponBond", [2]!obMake("", "double",AF72), [2]!obMake("", "double", $AF$115))</f>
        <v>zcbondFairPrice57 
[43098]</v>
      </c>
      <c r="AL72" s="89">
        <f>[2]!obGet([2]!obCall("", AK72, "get",$AQ$10))</f>
        <v>0.67035630234654409</v>
      </c>
      <c r="AM72" s="52"/>
      <c r="AN72" s="89" t="str">
        <f>[2]!obCall("swapPrice"&amp;AE72,  $AH$10,"getFairValue", [2]!obMake("","int",AE72) )</f>
        <v>swapPrice57 
[54962]</v>
      </c>
      <c r="AO72" s="89">
        <f>[2]!obGet([2]!obCall("",  AN72,"get", $AQ$10))</f>
        <v>0.35701763729851566</v>
      </c>
      <c r="AP72" s="52"/>
      <c r="AQ72" s="89" t="str">
        <f>[2]!obCall("intensity"&amp;AE72, $T$54, "getIntensity", [2]!obMake("", "int", AE72))</f>
        <v>intensity57 
[42090]</v>
      </c>
      <c r="AR72" s="89">
        <f>[2]!obGet([2]!obCall("", AQ72, "get",$AQ$10))</f>
        <v>8.2453753822753825E-3</v>
      </c>
      <c r="AS72" s="52"/>
      <c r="AT72" s="89" t="str">
        <f>[2]!obCall("expOfIntegratedIntensity"&amp;AE72, $T$54, "getExpOfIntegratedIntensity", [2]!obMake("", "int", AE72))</f>
        <v>expOfIntegratedIntensity57 
[41497]</v>
      </c>
      <c r="AU72" s="89">
        <f>[2]!obGet([2]!obCall("", AT72, "get",$AQ$10))</f>
        <v>1.0365677894273702</v>
      </c>
      <c r="AV72" s="19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7"/>
      <c r="L73" s="55">
        <v>0.05</v>
      </c>
      <c r="M73" s="56">
        <v>0.03</v>
      </c>
      <c r="N73" s="52"/>
      <c r="O73" s="18"/>
      <c r="P73" s="18"/>
      <c r="Q73" s="19"/>
      <c r="AD73" s="17"/>
      <c r="AE73" s="89">
        <v>58</v>
      </c>
      <c r="AF73" s="89">
        <f>[2]!obGet([2]!obCall("",$AE$10, "getTime",[2]!obMake("", "int", AE73)))</f>
        <v>5.8</v>
      </c>
      <c r="AG73" s="52"/>
      <c r="AH73" s="89" t="str">
        <f>[2]!obCall("underlyingModelFromNPVAndDefault"&amp;AE73, $AH$10, "getUnderlying",  [2]!obMake("", "int", AE73), [2]!obMake("","int", 0))</f>
        <v>underlyingModelFromNPVAndDefault58 
[42253]</v>
      </c>
      <c r="AI73" s="89">
        <f>[2]!obGet([2]!obCall("",AH73,"get", $AQ$10))</f>
        <v>5.5973784479867138E-2</v>
      </c>
      <c r="AJ73" s="52"/>
      <c r="AK73" s="89" t="str">
        <f>[2]!obCall("zcbondFairPrice"&amp;AE73, $AK$10, "getZeroCouponBond", [2]!obMake("", "double",AF73), [2]!obMake("", "double", $AF$115))</f>
        <v>zcbondFairPrice58 
[42966]</v>
      </c>
      <c r="AL73" s="89">
        <f>[2]!obGet([2]!obCall("", AK73, "get",$AQ$10))</f>
        <v>0.69481371869125652</v>
      </c>
      <c r="AM73" s="52"/>
      <c r="AN73" s="89" t="str">
        <f>[2]!obCall("swapPrice"&amp;AE73,  $AH$10,"getFairValue", [2]!obMake("","int",AE73) )</f>
        <v>swapPrice58 
[54980]</v>
      </c>
      <c r="AO73" s="89">
        <f>[2]!obGet([2]!obCall("",  AN73,"get", $AQ$10))</f>
        <v>0.34327782724338285</v>
      </c>
      <c r="AP73" s="52"/>
      <c r="AQ73" s="89" t="str">
        <f>[2]!obCall("intensity"&amp;AE73, $T$54, "getIntensity", [2]!obMake("", "int", AE73))</f>
        <v>intensity58 
[41920]</v>
      </c>
      <c r="AR73" s="89">
        <f>[2]!obGet([2]!obCall("", AQ73, "get",$AQ$10))</f>
        <v>8.0800413315108236E-3</v>
      </c>
      <c r="AS73" s="52"/>
      <c r="AT73" s="89" t="str">
        <f>[2]!obCall("expOfIntegratedIntensity"&amp;AE73, $T$54, "getExpOfIntegratedIntensity", [2]!obMake("", "int", AE73))</f>
        <v>expOfIntegratedIntensity58 
[41361]</v>
      </c>
      <c r="AU73" s="89">
        <f>[2]!obGet([2]!obCall("", AT73, "get",$AQ$10))</f>
        <v>1.0374142549086376</v>
      </c>
      <c r="AV73" s="19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7"/>
      <c r="L74" s="55">
        <v>0.05</v>
      </c>
      <c r="M74" s="56">
        <v>0.03</v>
      </c>
      <c r="N74" s="52"/>
      <c r="O74" s="18"/>
      <c r="P74" s="18"/>
      <c r="Q74" s="19"/>
      <c r="AD74" s="17"/>
      <c r="AE74" s="89">
        <v>59</v>
      </c>
      <c r="AF74" s="89">
        <f>[2]!obGet([2]!obCall("",$AE$10, "getTime",[2]!obMake("", "int", AE74)))</f>
        <v>5.8999999999999995</v>
      </c>
      <c r="AG74" s="52"/>
      <c r="AH74" s="89" t="str">
        <f>[2]!obCall("underlyingModelFromNPVAndDefault"&amp;AE74, $AH$10, "getUnderlying",  [2]!obMake("", "int", AE74), [2]!obMake("","int", 0))</f>
        <v>underlyingModelFromNPVAndDefault59 
[41475]</v>
      </c>
      <c r="AI74" s="89">
        <f>[2]!obGet([2]!obCall("",AH74,"get", $AQ$10))</f>
        <v>4.326477204592559E-2</v>
      </c>
      <c r="AJ74" s="52"/>
      <c r="AK74" s="89" t="str">
        <f>[2]!obCall("zcbondFairPrice"&amp;AE74, $AK$10, "getZeroCouponBond", [2]!obMake("", "double",AF74), [2]!obMake("", "double", $AF$115))</f>
        <v>zcbondFairPrice59 
[43102]</v>
      </c>
      <c r="AL74" s="89">
        <f>[2]!obGet([2]!obCall("", AK74, "get",$AQ$10))</f>
        <v>0.73348189284700105</v>
      </c>
      <c r="AM74" s="52"/>
      <c r="AN74" s="89" t="str">
        <f>[2]!obCall("swapPrice"&amp;AE74,  $AH$10,"getFairValue", [2]!obMake("","int",AE74) )</f>
        <v>swapPrice59 
[54812]</v>
      </c>
      <c r="AO74" s="89">
        <f>[2]!obGet([2]!obCall("",  AN74,"get", $AQ$10))</f>
        <v>0.31410314363653902</v>
      </c>
      <c r="AP74" s="52"/>
      <c r="AQ74" s="89" t="str">
        <f>[2]!obCall("intensity"&amp;AE74, $T$54, "getIntensity", [2]!obMake("", "int", AE74))</f>
        <v>intensity59 
[42055]</v>
      </c>
      <c r="AR74" s="89">
        <f>[2]!obGet([2]!obCall("", AQ74, "get",$AQ$10))</f>
        <v>7.5216687927593803E-3</v>
      </c>
      <c r="AS74" s="52"/>
      <c r="AT74" s="89" t="str">
        <f>[2]!obCall("expOfIntegratedIntensity"&amp;AE74, $T$54, "getExpOfIntegratedIntensity", [2]!obMake("", "int", AE74))</f>
        <v>expOfIntegratedIntensity59 
[42058]</v>
      </c>
      <c r="AU74" s="89">
        <f>[2]!obGet([2]!obCall("", AT74, "get",$AQ$10))</f>
        <v>1.0382238424655357</v>
      </c>
      <c r="AV74" s="19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7"/>
      <c r="L75" s="55">
        <v>0.05</v>
      </c>
      <c r="M75" s="56">
        <v>0.03</v>
      </c>
      <c r="N75" s="52"/>
      <c r="O75" s="18"/>
      <c r="P75" s="18"/>
      <c r="Q75" s="19"/>
      <c r="AD75" s="17"/>
      <c r="AE75" s="89">
        <v>60</v>
      </c>
      <c r="AF75" s="89">
        <f>[2]!obGet([2]!obCall("",$AE$10, "getTime",[2]!obMake("", "int", AE75)))</f>
        <v>6</v>
      </c>
      <c r="AG75" s="52"/>
      <c r="AH75" s="89" t="str">
        <f>[2]!obCall("underlyingModelFromNPVAndDefault"&amp;AE75, $AH$10, "getUnderlying",  [2]!obMake("", "int", AE75), [2]!obMake("","int", 0))</f>
        <v>underlyingModelFromNPVAndDefault60 
[41759]</v>
      </c>
      <c r="AI75" s="89">
        <f>[2]!obGet([2]!obCall("",AH75,"get", $AQ$10))</f>
        <v>4.4999678419473228E-2</v>
      </c>
      <c r="AJ75" s="52"/>
      <c r="AK75" s="89" t="str">
        <f>[2]!obCall("zcbondFairPrice"&amp;AE75, $AK$10, "getZeroCouponBond", [2]!obMake("", "double",AF75), [2]!obMake("", "double", $AF$115))</f>
        <v>zcbondFairPrice60 
[42982]</v>
      </c>
      <c r="AL75" s="89">
        <f>[2]!obGet([2]!obCall("", AK75, "get",$AQ$10))</f>
        <v>0.73333436199140978</v>
      </c>
      <c r="AM75" s="52"/>
      <c r="AN75" s="89" t="str">
        <f>[2]!obCall("swapPrice"&amp;AE75,  $AH$10,"getFairValue", [2]!obMake("","int",AE75) )</f>
        <v>swapPrice60 
[54828]</v>
      </c>
      <c r="AO75" s="89">
        <f>[2]!obGet([2]!obCall("",  AN75,"get", $AQ$10))</f>
        <v>0.32226528911878727</v>
      </c>
      <c r="AP75" s="52"/>
      <c r="AQ75" s="89" t="str">
        <f>[2]!obCall("intensity"&amp;AE75, $T$54, "getIntensity", [2]!obMake("", "int", AE75))</f>
        <v>intensity60 
[42019]</v>
      </c>
      <c r="AR75" s="89">
        <f>[2]!obGet([2]!obCall("", AQ75, "get",$AQ$10))</f>
        <v>7.5237338994358872E-3</v>
      </c>
      <c r="AS75" s="52"/>
      <c r="AT75" s="89" t="str">
        <f>[2]!obCall("expOfIntegratedIntensity"&amp;AE75, $T$54, "getExpOfIntegratedIntensity", [2]!obMake("", "int", AE75))</f>
        <v>expOfIntegratedIntensity60 
[41223]</v>
      </c>
      <c r="AU75" s="89">
        <f>[2]!obGet([2]!obCall("", AT75, "get",$AQ$10))</f>
        <v>1.039005161099753</v>
      </c>
      <c r="AV75" s="19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7"/>
      <c r="L76" s="55">
        <v>0.05</v>
      </c>
      <c r="M76" s="56">
        <v>0.03</v>
      </c>
      <c r="N76" s="52"/>
      <c r="O76" s="18"/>
      <c r="P76" s="18"/>
      <c r="Q76" s="19"/>
      <c r="AD76" s="17"/>
      <c r="AE76" s="89">
        <v>61</v>
      </c>
      <c r="AF76" s="89">
        <f>[2]!obGet([2]!obCall("",$AE$10, "getTime",[2]!obMake("", "int", AE76)))</f>
        <v>6.1</v>
      </c>
      <c r="AG76" s="52"/>
      <c r="AH76" s="89" t="str">
        <f>[2]!obCall("underlyingModelFromNPVAndDefault"&amp;AE76, $AH$10, "getUnderlying",  [2]!obMake("", "int", AE76), [2]!obMake("","int", 0))</f>
        <v>underlyingModelFromNPVAndDefault61 
[42454]</v>
      </c>
      <c r="AI76" s="89">
        <f>[2]!obGet([2]!obCall("",AH76,"get", $AQ$10))</f>
        <v>5.3762428207003533E-2</v>
      </c>
      <c r="AJ76" s="52"/>
      <c r="AK76" s="89" t="str">
        <f>[2]!obCall("zcbondFairPrice"&amp;AE76, $AK$10, "getZeroCouponBond", [2]!obMake("", "double",AF76), [2]!obMake("", "double", $AF$115))</f>
        <v>zcbondFairPrice61 
[42926]</v>
      </c>
      <c r="AL76" s="89">
        <f>[2]!obGet([2]!obCall("", AK76, "get",$AQ$10))</f>
        <v>0.71541581281555178</v>
      </c>
      <c r="AM76" s="52"/>
      <c r="AN76" s="89" t="str">
        <f>[2]!obCall("swapPrice"&amp;AE76,  $AH$10,"getFairValue", [2]!obMake("","int",AE76) )</f>
        <v>swapPrice61 
[54870]</v>
      </c>
      <c r="AO76" s="89">
        <f>[2]!obGet([2]!obCall("",  AN76,"get", $AQ$10))</f>
        <v>0.25162915242439665</v>
      </c>
      <c r="AP76" s="52"/>
      <c r="AQ76" s="89" t="str">
        <f>[2]!obCall("intensity"&amp;AE76, $T$54, "getIntensity", [2]!obMake("", "int", AE76))</f>
        <v>intensity61 
[42123]</v>
      </c>
      <c r="AR76" s="89">
        <f>[2]!obGet([2]!obCall("", AQ76, "get",$AQ$10))</f>
        <v>7.477474090842459E-3</v>
      </c>
      <c r="AS76" s="52"/>
      <c r="AT76" s="89" t="str">
        <f>[2]!obCall("expOfIntegratedIntensity"&amp;AE76, $T$54, "getExpOfIntegratedIntensity", [2]!obMake("", "int", AE76))</f>
        <v>expOfIntegratedIntensity61 
[42027]</v>
      </c>
      <c r="AU76" s="89">
        <f>[2]!obGet([2]!obCall("", AT76, "get",$AQ$10))</f>
        <v>1.039784770066341</v>
      </c>
      <c r="AV76" s="19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7"/>
      <c r="L77" s="55">
        <v>0.05</v>
      </c>
      <c r="M77" s="56">
        <v>0.03</v>
      </c>
      <c r="N77" s="52"/>
      <c r="O77" s="18"/>
      <c r="P77" s="18"/>
      <c r="Q77" s="19"/>
      <c r="AD77" s="17"/>
      <c r="AE77" s="89">
        <v>62</v>
      </c>
      <c r="AF77" s="89">
        <f>[2]!obGet([2]!obCall("",$AE$10, "getTime",[2]!obMake("", "int", AE77)))</f>
        <v>6.2</v>
      </c>
      <c r="AG77" s="52"/>
      <c r="AH77" s="89" t="str">
        <f>[2]!obCall("underlyingModelFromNPVAndDefault"&amp;AE77, $AH$10, "getUnderlying",  [2]!obMake("", "int", AE77), [2]!obMake("","int", 0))</f>
        <v>underlyingModelFromNPVAndDefault62 
[41795]</v>
      </c>
      <c r="AI77" s="89">
        <f>[2]!obGet([2]!obCall("",AH77,"get", $AQ$10))</f>
        <v>5.501393576195452E-2</v>
      </c>
      <c r="AJ77" s="52"/>
      <c r="AK77" s="89" t="str">
        <f>[2]!obCall("zcbondFairPrice"&amp;AE77, $AK$10, "getZeroCouponBond", [2]!obMake("", "double",AF77), [2]!obMake("", "double", $AF$115))</f>
        <v>zcbondFairPrice62 
[42550]</v>
      </c>
      <c r="AL77" s="89">
        <f>[2]!obGet([2]!obCall("", AK77, "get",$AQ$10))</f>
        <v>0.71740646312452272</v>
      </c>
      <c r="AM77" s="52"/>
      <c r="AN77" s="89" t="str">
        <f>[2]!obCall("swapPrice"&amp;AE77,  $AH$10,"getFairValue", [2]!obMake("","int",AE77) )</f>
        <v>swapPrice62 
[54886]</v>
      </c>
      <c r="AO77" s="89">
        <f>[2]!obGet([2]!obCall("",  AN77,"get", $AQ$10))</f>
        <v>0.25685903833229129</v>
      </c>
      <c r="AP77" s="52"/>
      <c r="AQ77" s="89" t="str">
        <f>[2]!obCall("intensity"&amp;AE77, $T$54, "getIntensity", [2]!obMake("", "int", AE77))</f>
        <v>intensity62 
[42099]</v>
      </c>
      <c r="AR77" s="89">
        <f>[2]!obGet([2]!obCall("", AQ77, "get",$AQ$10))</f>
        <v>7.2796062491328134E-3</v>
      </c>
      <c r="AS77" s="52"/>
      <c r="AT77" s="89" t="str">
        <f>[2]!obCall("expOfIntegratedIntensity"&amp;AE77, $T$54, "getExpOfIntegratedIntensity", [2]!obMake("", "int", AE77))</f>
        <v>expOfIntegratedIntensity62 
[41220]</v>
      </c>
      <c r="AU77" s="89">
        <f>[2]!obGet([2]!obCall("", AT77, "get",$AQ$10))</f>
        <v>1.040552262549634</v>
      </c>
      <c r="AV77" s="19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7"/>
      <c r="L78" s="55">
        <v>0.05</v>
      </c>
      <c r="M78" s="56">
        <v>0.03</v>
      </c>
      <c r="N78" s="52"/>
      <c r="O78" s="18"/>
      <c r="P78" s="18"/>
      <c r="Q78" s="19"/>
      <c r="AD78" s="17"/>
      <c r="AE78" s="89">
        <v>63</v>
      </c>
      <c r="AF78" s="89">
        <f>[2]!obGet([2]!obCall("",$AE$10, "getTime",[2]!obMake("", "int", AE78)))</f>
        <v>6.3</v>
      </c>
      <c r="AG78" s="52"/>
      <c r="AH78" s="89" t="str">
        <f>[2]!obCall("underlyingModelFromNPVAndDefault"&amp;AE78, $AH$10, "getUnderlying",  [2]!obMake("", "int", AE78), [2]!obMake("","int", 0))</f>
        <v>underlyingModelFromNPVAndDefault63 
[42366]</v>
      </c>
      <c r="AI78" s="89">
        <f>[2]!obGet([2]!obCall("",AH78,"get", $AQ$10))</f>
        <v>5.4066684298812374E-2</v>
      </c>
      <c r="AJ78" s="52"/>
      <c r="AK78" s="89" t="str">
        <f>[2]!obCall("zcbondFairPrice"&amp;AE78, $AK$10, "getZeroCouponBond", [2]!obMake("", "double",AF78), [2]!obMake("", "double", $AF$115))</f>
        <v>zcbondFairPrice63 
[42602]</v>
      </c>
      <c r="AL78" s="89">
        <f>[2]!obGet([2]!obCall("", AK78, "get",$AQ$10))</f>
        <v>0.72497361837069263</v>
      </c>
      <c r="AM78" s="52"/>
      <c r="AN78" s="89" t="str">
        <f>[2]!obCall("swapPrice"&amp;AE78,  $AH$10,"getFairValue", [2]!obMake("","int",AE78) )</f>
        <v>swapPrice63 
[54894]</v>
      </c>
      <c r="AO78" s="89">
        <f>[2]!obGet([2]!obCall("",  AN78,"get", $AQ$10))</f>
        <v>0.2582594870047541</v>
      </c>
      <c r="AP78" s="52"/>
      <c r="AQ78" s="89" t="str">
        <f>[2]!obCall("intensity"&amp;AE78, $T$54, "getIntensity", [2]!obMake("", "int", AE78))</f>
        <v>intensity63 
[41528]</v>
      </c>
      <c r="AR78" s="89">
        <f>[2]!obGet([2]!obCall("", AQ78, "get",$AQ$10))</f>
        <v>6.9998430286143439E-3</v>
      </c>
      <c r="AS78" s="52"/>
      <c r="AT78" s="89" t="str">
        <f>[2]!obCall("expOfIntegratedIntensity"&amp;AE78, $T$54, "getExpOfIntegratedIntensity", [2]!obMake("", "int", AE78))</f>
        <v>expOfIntegratedIntensity63 
[41263]</v>
      </c>
      <c r="AU78" s="89">
        <f>[2]!obGet([2]!obCall("", AT78, "get",$AQ$10))</f>
        <v>1.0412954534896928</v>
      </c>
      <c r="AV78" s="19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7"/>
      <c r="L79" s="55">
        <v>0.05</v>
      </c>
      <c r="M79" s="56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9">
        <v>64</v>
      </c>
      <c r="AF79" s="89">
        <f>[2]!obGet([2]!obCall("",$AE$10, "getTime",[2]!obMake("", "int", AE79)))</f>
        <v>6.3999999999999995</v>
      </c>
      <c r="AG79" s="52"/>
      <c r="AH79" s="89" t="str">
        <f>[2]!obCall("underlyingModelFromNPVAndDefault"&amp;AE79, $AH$10, "getUnderlying",  [2]!obMake("", "int", AE79), [2]!obMake("","int", 0))</f>
        <v>underlyingModelFromNPVAndDefault64 
[41316]</v>
      </c>
      <c r="AI79" s="89">
        <f>[2]!obGet([2]!obCall("",AH79,"get", $AQ$10))</f>
        <v>4.1289141873882593E-2</v>
      </c>
      <c r="AJ79" s="52"/>
      <c r="AK79" s="89" t="str">
        <f>[2]!obCall("zcbondFairPrice"&amp;AE79, $AK$10, "getZeroCouponBond", [2]!obMake("", "double",AF79), [2]!obMake("", "double", $AF$115))</f>
        <v>zcbondFairPrice64 
[43125]</v>
      </c>
      <c r="AL79" s="89">
        <f>[2]!obGet([2]!obCall("", AK79, "get",$AQ$10))</f>
        <v>0.76167954127122273</v>
      </c>
      <c r="AM79" s="52"/>
      <c r="AN79" s="89" t="str">
        <f>[2]!obCall("swapPrice"&amp;AE79,  $AH$10,"getFairValue", [2]!obMake("","int",AE79) )</f>
        <v>swapPrice64 
[54922]</v>
      </c>
      <c r="AO79" s="89">
        <f>[2]!obGet([2]!obCall("",  AN79,"get", $AQ$10))</f>
        <v>0.23693089366589493</v>
      </c>
      <c r="AP79" s="52"/>
      <c r="AQ79" s="89" t="str">
        <f>[2]!obCall("intensity"&amp;AE79, $T$54, "getIntensity", [2]!obMake("", "int", AE79))</f>
        <v>intensity64 
[41248]</v>
      </c>
      <c r="AR79" s="89">
        <f>[2]!obGet([2]!obCall("", AQ79, "get",$AQ$10))</f>
        <v>6.4978181018321467E-3</v>
      </c>
      <c r="AS79" s="52"/>
      <c r="AT79" s="89" t="str">
        <f>[2]!obCall("expOfIntegratedIntensity"&amp;AE79, $T$54, "getExpOfIntegratedIntensity", [2]!obMake("", "int", AE79))</f>
        <v>expOfIntegratedIntensity64 
[41978]</v>
      </c>
      <c r="AU79" s="89">
        <f>[2]!obGet([2]!obCall("", AT79, "get",$AQ$10))</f>
        <v>1.0419984433393734</v>
      </c>
      <c r="AV79" s="19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7"/>
      <c r="L80" s="55">
        <v>0.05</v>
      </c>
      <c r="M80" s="56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9">
        <v>65</v>
      </c>
      <c r="AF80" s="89">
        <f>[2]!obGet([2]!obCall("",$AE$10, "getTime",[2]!obMake("", "int", AE80)))</f>
        <v>6.5</v>
      </c>
      <c r="AG80" s="52"/>
      <c r="AH80" s="89" t="str">
        <f>[2]!obCall("underlyingModelFromNPVAndDefault"&amp;AE80, $AH$10, "getUnderlying",  [2]!obMake("", "int", AE80), [2]!obMake("","int", 0))</f>
        <v>underlyingModelFromNPVAndDefault65 
[41465]</v>
      </c>
      <c r="AI80" s="89">
        <f>[2]!obGet([2]!obCall("",AH80,"get", $AQ$10))</f>
        <v>4.4412181359986161E-2</v>
      </c>
      <c r="AJ80" s="52"/>
      <c r="AK80" s="89" t="str">
        <f>[2]!obCall("zcbondFairPrice"&amp;AE80, $AK$10, "getZeroCouponBond", [2]!obMake("", "double",AF80), [2]!obMake("", "double", $AF$115))</f>
        <v>zcbondFairPrice65 
[42880]</v>
      </c>
      <c r="AL80" s="89">
        <f>[2]!obGet([2]!obCall("", AK80, "get",$AQ$10))</f>
        <v>0.75884797627479961</v>
      </c>
      <c r="AM80" s="52"/>
      <c r="AN80" s="89" t="str">
        <f>[2]!obCall("swapPrice"&amp;AE80,  $AH$10,"getFairValue", [2]!obMake("","int",AE80) )</f>
        <v>swapPrice65 
[54964]</v>
      </c>
      <c r="AO80" s="89">
        <f>[2]!obGet([2]!obCall("",  AN80,"get", $AQ$10))</f>
        <v>0.24570897347833265</v>
      </c>
      <c r="AP80" s="52"/>
      <c r="AQ80" s="89" t="str">
        <f>[2]!obCall("intensity"&amp;AE80, $T$54, "getIntensity", [2]!obMake("", "int", AE80))</f>
        <v>intensity65 
[41351]</v>
      </c>
      <c r="AR80" s="89">
        <f>[2]!obGet([2]!obCall("", AQ80, "get",$AQ$10))</f>
        <v>6.5036836543241753E-3</v>
      </c>
      <c r="AS80" s="52"/>
      <c r="AT80" s="89" t="str">
        <f>[2]!obCall("expOfIntegratedIntensity"&amp;AE80, $T$54, "getExpOfIntegratedIntensity", [2]!obMake("", "int", AE80))</f>
        <v>expOfIntegratedIntensity65 
[41227]</v>
      </c>
      <c r="AU80" s="89">
        <f>[2]!obGet([2]!obCall("", AT80, "get",$AQ$10))</f>
        <v>1.0426760407896714</v>
      </c>
      <c r="AV80" s="19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7"/>
      <c r="L81" s="55">
        <v>0.05</v>
      </c>
      <c r="M81" s="56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9">
        <v>66</v>
      </c>
      <c r="AF81" s="89">
        <f>[2]!obGet([2]!obCall("",$AE$10, "getTime",[2]!obMake("", "int", AE81)))</f>
        <v>6.6</v>
      </c>
      <c r="AG81" s="52"/>
      <c r="AH81" s="89" t="str">
        <f>[2]!obCall("underlyingModelFromNPVAndDefault"&amp;AE81, $AH$10, "getUnderlying",  [2]!obMake("", "int", AE81), [2]!obMake("","int", 0))</f>
        <v>underlyingModelFromNPVAndDefault66 
[42435]</v>
      </c>
      <c r="AI81" s="89">
        <f>[2]!obGet([2]!obCall("",AH81,"get", $AQ$10))</f>
        <v>4.8930680984457825E-2</v>
      </c>
      <c r="AJ81" s="52"/>
      <c r="AK81" s="89" t="str">
        <f>[2]!obCall("zcbondFairPrice"&amp;AE81, $AK$10, "getZeroCouponBond", [2]!obMake("", "double",AF81), [2]!obMake("", "double", $AF$115))</f>
        <v>zcbondFairPrice66 
[42995]</v>
      </c>
      <c r="AL81" s="89">
        <f>[2]!obGet([2]!obCall("", AK81, "get",$AQ$10))</f>
        <v>0.75319056657745598</v>
      </c>
      <c r="AM81" s="52"/>
      <c r="AN81" s="89" t="str">
        <f>[2]!obCall("swapPrice"&amp;AE81,  $AH$10,"getFairValue", [2]!obMake("","int",AE81) )</f>
        <v>swapPrice66 
[54938]</v>
      </c>
      <c r="AO81" s="89">
        <f>[2]!obGet([2]!obCall("",  AN81,"get", $AQ$10))</f>
        <v>0.25753126765361745</v>
      </c>
      <c r="AP81" s="52"/>
      <c r="AQ81" s="89" t="str">
        <f>[2]!obCall("intensity"&amp;AE81, $T$54, "getIntensity", [2]!obMake("", "int", AE81))</f>
        <v>intensity66 
[41231]</v>
      </c>
      <c r="AR81" s="89">
        <f>[2]!obGet([2]!obCall("", AQ81, "get",$AQ$10))</f>
        <v>6.5285075484767443E-3</v>
      </c>
      <c r="AS81" s="52"/>
      <c r="AT81" s="89" t="str">
        <f>[2]!obCall("expOfIntegratedIntensity"&amp;AE81, $T$54, "getExpOfIntegratedIntensity", [2]!obMake("", "int", AE81))</f>
        <v>expOfIntegratedIntensity66 
[42077]</v>
      </c>
      <c r="AU81" s="89">
        <f>[2]!obGet([2]!obCall("", AT81, "get",$AQ$10))</f>
        <v>1.0433556798715931</v>
      </c>
      <c r="AV81" s="19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7"/>
      <c r="L82" s="55">
        <v>0.05</v>
      </c>
      <c r="M82" s="56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9">
        <v>67</v>
      </c>
      <c r="AF82" s="89">
        <f>[2]!obGet([2]!obCall("",$AE$10, "getTime",[2]!obMake("", "int", AE82)))</f>
        <v>6.7</v>
      </c>
      <c r="AG82" s="52"/>
      <c r="AH82" s="89" t="str">
        <f>[2]!obCall("underlyingModelFromNPVAndDefault"&amp;AE82, $AH$10, "getUnderlying",  [2]!obMake("", "int", AE82), [2]!obMake("","int", 0))</f>
        <v>underlyingModelFromNPVAndDefault67 
[41468]</v>
      </c>
      <c r="AI82" s="89">
        <f>[2]!obGet([2]!obCall("",AH82,"get", $AQ$10))</f>
        <v>3.9754995221714363E-2</v>
      </c>
      <c r="AJ82" s="52"/>
      <c r="AK82" s="89" t="str">
        <f>[2]!obCall("zcbondFairPrice"&amp;AE82, $AK$10, "getZeroCouponBond", [2]!obMake("", "double",AF82), [2]!obMake("", "double", $AF$115))</f>
        <v>zcbondFairPrice67 
[42874]</v>
      </c>
      <c r="AL82" s="89">
        <f>[2]!obGet([2]!obCall("", AK82, "get",$AQ$10))</f>
        <v>0.78003116899224934</v>
      </c>
      <c r="AM82" s="52"/>
      <c r="AN82" s="89" t="str">
        <f>[2]!obCall("swapPrice"&amp;AE82,  $AH$10,"getFairValue", [2]!obMake("","int",AE82) )</f>
        <v>swapPrice67 
[54948]</v>
      </c>
      <c r="AO82" s="89">
        <f>[2]!obGet([2]!obCall("",  AN82,"get", $AQ$10))</f>
        <v>0.24139445228284451</v>
      </c>
      <c r="AP82" s="52"/>
      <c r="AQ82" s="89" t="str">
        <f>[2]!obCall("intensity"&amp;AE82, $T$54, "getIntensity", [2]!obMake("", "int", AE82))</f>
        <v>intensity67 
[41947]</v>
      </c>
      <c r="AR82" s="89">
        <f>[2]!obGet([2]!obCall("", AQ82, "get",$AQ$10))</f>
        <v>6.0467532185336141E-3</v>
      </c>
      <c r="AS82" s="52"/>
      <c r="AT82" s="89" t="str">
        <f>[2]!obCall("expOfIntegratedIntensity"&amp;AE82, $T$54, "getExpOfIntegratedIntensity", [2]!obMake("", "int", AE82))</f>
        <v>expOfIntegratedIntensity67 
[41215]</v>
      </c>
      <c r="AU82" s="89">
        <f>[2]!obGet([2]!obCall("", AT82, "get",$AQ$10))</f>
        <v>1.0440119096438425</v>
      </c>
      <c r="AV82" s="19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7"/>
      <c r="L83" s="55">
        <v>0.05</v>
      </c>
      <c r="M83" s="56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9">
        <v>68</v>
      </c>
      <c r="AF83" s="89">
        <f>[2]!obGet([2]!obCall("",$AE$10, "getTime",[2]!obMake("", "int", AE83)))</f>
        <v>6.8</v>
      </c>
      <c r="AG83" s="52"/>
      <c r="AH83" s="89" t="str">
        <f>[2]!obCall("underlyingModelFromNPVAndDefault"&amp;AE83, $AH$10, "getUnderlying",  [2]!obMake("", "int", AE83), [2]!obMake("","int", 0))</f>
        <v>underlyingModelFromNPVAndDefault68 
[42512]</v>
      </c>
      <c r="AI83" s="89">
        <f>[2]!obGet([2]!obCall("",AH83,"get", $AQ$10))</f>
        <v>5.055844877124873E-2</v>
      </c>
      <c r="AJ83" s="52"/>
      <c r="AK83" s="89" t="str">
        <f>[2]!obCall("zcbondFairPrice"&amp;AE83, $AK$10, "getZeroCouponBond", [2]!obMake("", "double",AF83), [2]!obMake("", "double", $AF$115))</f>
        <v>zcbondFairPrice68 
[42666]</v>
      </c>
      <c r="AL83" s="89">
        <f>[2]!obGet([2]!obCall("", AK83, "get",$AQ$10))</f>
        <v>0.76035513087775231</v>
      </c>
      <c r="AM83" s="52"/>
      <c r="AN83" s="89" t="str">
        <f>[2]!obCall("swapPrice"&amp;AE83,  $AH$10,"getFairValue", [2]!obMake("","int",AE83) )</f>
        <v>swapPrice68 
[54830]</v>
      </c>
      <c r="AO83" s="89">
        <f>[2]!obGet([2]!obCall("",  AN83,"get", $AQ$10))</f>
        <v>0.26690326024984423</v>
      </c>
      <c r="AP83" s="52"/>
      <c r="AQ83" s="89" t="str">
        <f>[2]!obCall("intensity"&amp;AE83, $T$54, "getIntensity", [2]!obMake("", "int", AE83))</f>
        <v>intensity68 
[42080]</v>
      </c>
      <c r="AR83" s="89">
        <f>[2]!obGet([2]!obCall("", AQ83, "get",$AQ$10))</f>
        <v>5.9618020435862661E-3</v>
      </c>
      <c r="AS83" s="52"/>
      <c r="AT83" s="89" t="str">
        <f>[2]!obCall("expOfIntegratedIntensity"&amp;AE83, $T$54, "getExpOfIntegratedIntensity", [2]!obMake("", "int", AE83))</f>
        <v>expOfIntegratedIntensity68 
[42156]</v>
      </c>
      <c r="AU83" s="89">
        <f>[2]!obGet([2]!obCall("", AT83, "get",$AQ$10))</f>
        <v>1.0446389516072696</v>
      </c>
      <c r="AV83" s="19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7"/>
      <c r="L84" s="55">
        <v>0.05</v>
      </c>
      <c r="M84" s="56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9">
        <v>69</v>
      </c>
      <c r="AF84" s="89">
        <f>[2]!obGet([2]!obCall("",$AE$10, "getTime",[2]!obMake("", "int", AE84)))</f>
        <v>6.8999999999999995</v>
      </c>
      <c r="AG84" s="52"/>
      <c r="AH84" s="89" t="str">
        <f>[2]!obCall("underlyingModelFromNPVAndDefault"&amp;AE84, $AH$10, "getUnderlying",  [2]!obMake("", "int", AE84), [2]!obMake("","int", 0))</f>
        <v>underlyingModelFromNPVAndDefault69 
[41723]</v>
      </c>
      <c r="AI84" s="89">
        <f>[2]!obGet([2]!obCall("",AH84,"get", $AQ$10))</f>
        <v>5.4436644196513964E-2</v>
      </c>
      <c r="AJ84" s="52"/>
      <c r="AK84" s="89" t="str">
        <f>[2]!obCall("zcbondFairPrice"&amp;AE84, $AK$10, "getZeroCouponBond", [2]!obMake("", "double",AF84), [2]!obMake("", "double", $AF$115))</f>
        <v>zcbondFairPrice69 
[42938]</v>
      </c>
      <c r="AL84" s="89">
        <f>[2]!obGet([2]!obCall("", AK84, "get",$AQ$10))</f>
        <v>0.75751485764652349</v>
      </c>
      <c r="AM84" s="52"/>
      <c r="AN84" s="89" t="str">
        <f>[2]!obCall("swapPrice"&amp;AE84,  $AH$10,"getFairValue", [2]!obMake("","int",AE84) )</f>
        <v>swapPrice69 
[54872]</v>
      </c>
      <c r="AO84" s="89">
        <f>[2]!obGet([2]!obCall("",  AN84,"get", $AQ$10))</f>
        <v>0.2782792393361867</v>
      </c>
      <c r="AP84" s="52"/>
      <c r="AQ84" s="89" t="str">
        <f>[2]!obCall("intensity"&amp;AE84, $T$54, "getIntensity", [2]!obMake("", "int", AE84))</f>
        <v>intensity69 
[41956]</v>
      </c>
      <c r="AR84" s="89">
        <f>[2]!obGet([2]!obCall("", AQ84, "get",$AQ$10))</f>
        <v>5.8025650384299068E-3</v>
      </c>
      <c r="AS84" s="52"/>
      <c r="AT84" s="89" t="str">
        <f>[2]!obCall("expOfIntegratedIntensity"&amp;AE84, $T$54, "getExpOfIntegratedIntensity", [2]!obMake("", "int", AE84))</f>
        <v>expOfIntegratedIntensity69 
[42061]</v>
      </c>
      <c r="AU84" s="89">
        <f>[2]!obGet([2]!obCall("", AT84, "get",$AQ$10))</f>
        <v>1.0452536081704269</v>
      </c>
      <c r="AV84" s="19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7"/>
      <c r="L85" s="55">
        <v>0.05</v>
      </c>
      <c r="M85" s="56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9">
        <v>70</v>
      </c>
      <c r="AF85" s="89">
        <f>[2]!obGet([2]!obCall("",$AE$10, "getTime",[2]!obMake("", "int", AE85)))</f>
        <v>7</v>
      </c>
      <c r="AG85" s="52"/>
      <c r="AH85" s="89" t="str">
        <f>[2]!obCall("underlyingModelFromNPVAndDefault"&amp;AE85, $AH$10, "getUnderlying",  [2]!obMake("", "int", AE85), [2]!obMake("","int", 0))</f>
        <v>underlyingModelFromNPVAndDefault70 
[41792]</v>
      </c>
      <c r="AI85" s="89">
        <f>[2]!obGet([2]!obCall("",AH85,"get", $AQ$10))</f>
        <v>6.2235623933202554E-2</v>
      </c>
      <c r="AJ85" s="52"/>
      <c r="AK85" s="89" t="str">
        <f>[2]!obCall("zcbondFairPrice"&amp;AE85, $AK$10, "getZeroCouponBond", [2]!obMake("", "double",AF85), [2]!obMake("", "double", $AF$115))</f>
        <v>zcbondFairPrice70 
[43003]</v>
      </c>
      <c r="AL85" s="89">
        <f>[2]!obGet([2]!obCall("", AK85, "get",$AQ$10))</f>
        <v>0.74704181529072222</v>
      </c>
      <c r="AM85" s="52"/>
      <c r="AN85" s="89" t="str">
        <f>[2]!obCall("swapPrice"&amp;AE85,  $AH$10,"getFairValue", [2]!obMake("","int",AE85) )</f>
        <v>swapPrice70 
[54846]</v>
      </c>
      <c r="AO85" s="89">
        <f>[2]!obGet([2]!obCall("",  AN85,"get", $AQ$10))</f>
        <v>0.29840756112685163</v>
      </c>
      <c r="AP85" s="52"/>
      <c r="AQ85" s="89" t="str">
        <f>[2]!obCall("intensity"&amp;AE85, $T$54, "getIntensity", [2]!obMake("", "int", AE85))</f>
        <v>intensity70 
[41975]</v>
      </c>
      <c r="AR85" s="89">
        <f>[2]!obGet([2]!obCall("", AQ85, "get",$AQ$10))</f>
        <v>5.892528780905599E-3</v>
      </c>
      <c r="AS85" s="52"/>
      <c r="AT85" s="89" t="str">
        <f>[2]!obCall("expOfIntegratedIntensity"&amp;AE85, $T$54, "getExpOfIntegratedIntensity", [2]!obMake("", "int", AE85))</f>
        <v>expOfIntegratedIntensity70 
[41990]</v>
      </c>
      <c r="AU85" s="89">
        <f>[2]!obGet([2]!obCall("", AT85, "get",$AQ$10))</f>
        <v>1.0458650038618822</v>
      </c>
      <c r="AV85" s="19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7"/>
      <c r="L86" s="55">
        <v>0.05</v>
      </c>
      <c r="M86" s="56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9">
        <v>71</v>
      </c>
      <c r="AF86" s="89">
        <f>[2]!obGet([2]!obCall("",$AE$10, "getTime",[2]!obMake("", "int", AE86)))</f>
        <v>7.1</v>
      </c>
      <c r="AG86" s="52"/>
      <c r="AH86" s="89" t="str">
        <f>[2]!obCall("underlyingModelFromNPVAndDefault"&amp;AE86, $AH$10, "getUnderlying",  [2]!obMake("", "int", AE86), [2]!obMake("","int", 0))</f>
        <v>underlyingModelFromNPVAndDefault71 
[41447]</v>
      </c>
      <c r="AI86" s="89">
        <f>[2]!obGet([2]!obCall("",AH86,"get", $AQ$10))</f>
        <v>7.670436681159902E-2</v>
      </c>
      <c r="AJ86" s="52"/>
      <c r="AK86" s="89" t="str">
        <f>[2]!obCall("zcbondFairPrice"&amp;AE86, $AK$10, "getZeroCouponBond", [2]!obMake("", "double",AF86), [2]!obMake("", "double", $AF$115))</f>
        <v>zcbondFairPrice71 
[43052]</v>
      </c>
      <c r="AL86" s="89">
        <f>[2]!obGet([2]!obCall("", AK86, "get",$AQ$10))</f>
        <v>0.72460237403086802</v>
      </c>
      <c r="AM86" s="52"/>
      <c r="AN86" s="89" t="str">
        <f>[2]!obCall("swapPrice"&amp;AE86,  $AH$10,"getFairValue", [2]!obMake("","int",AE86) )</f>
        <v>swapPrice71 
[54906]</v>
      </c>
      <c r="AO86" s="89">
        <f>[2]!obGet([2]!obCall("",  AN86,"get", $AQ$10))</f>
        <v>0.247718019060852</v>
      </c>
      <c r="AP86" s="52"/>
      <c r="AQ86" s="89" t="str">
        <f>[2]!obCall("intensity"&amp;AE86, $T$54, "getIntensity", [2]!obMake("", "int", AE86))</f>
        <v>intensity71 
[41987]</v>
      </c>
      <c r="AR86" s="89">
        <f>[2]!obGet([2]!obCall("", AQ86, "get",$AQ$10))</f>
        <v>6.1946869095789907E-3</v>
      </c>
      <c r="AS86" s="52"/>
      <c r="AT86" s="89" t="str">
        <f>[2]!obCall("expOfIntegratedIntensity"&amp;AE86, $T$54, "getExpOfIntegratedIntensity", [2]!obMake("", "int", AE86))</f>
        <v>expOfIntegratedIntensity71 
[41996]</v>
      </c>
      <c r="AU86" s="89">
        <f>[2]!obGet([2]!obCall("", AT86, "get",$AQ$10))</f>
        <v>1.0464972746967267</v>
      </c>
      <c r="AV86" s="19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7"/>
      <c r="L87" s="55">
        <v>0.05</v>
      </c>
      <c r="M87" s="56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9">
        <v>72</v>
      </c>
      <c r="AF87" s="89">
        <f>[2]!obGet([2]!obCall("",$AE$10, "getTime",[2]!obMake("", "int", AE87)))</f>
        <v>7.2</v>
      </c>
      <c r="AG87" s="52"/>
      <c r="AH87" s="89" t="str">
        <f>[2]!obCall("underlyingModelFromNPVAndDefault"&amp;AE87, $AH$10, "getUnderlying",  [2]!obMake("", "int", AE87), [2]!obMake("","int", 0))</f>
        <v>underlyingModelFromNPVAndDefault72 
[42221]</v>
      </c>
      <c r="AI87" s="89">
        <f>[2]!obGet([2]!obCall("",AH87,"get", $AQ$10))</f>
        <v>8.0774199021103527E-2</v>
      </c>
      <c r="AJ87" s="52"/>
      <c r="AK87" s="89" t="str">
        <f>[2]!obCall("zcbondFairPrice"&amp;AE87, $AK$10, "getZeroCouponBond", [2]!obMake("", "double",AF87), [2]!obMake("", "double", $AF$115))</f>
        <v>zcbondFairPrice72 
[42724]</v>
      </c>
      <c r="AL87" s="89">
        <f>[2]!obGet([2]!obCall("", AK87, "get",$AQ$10))</f>
        <v>0.72406915275621497</v>
      </c>
      <c r="AM87" s="52"/>
      <c r="AN87" s="89" t="str">
        <f>[2]!obCall("swapPrice"&amp;AE87,  $AH$10,"getFairValue", [2]!obMake("","int",AE87) )</f>
        <v>swapPrice72 
[54924]</v>
      </c>
      <c r="AO87" s="89">
        <f>[2]!obGet([2]!obCall("",  AN87,"get", $AQ$10))</f>
        <v>0.2558552237495928</v>
      </c>
      <c r="AP87" s="52"/>
      <c r="AQ87" s="89" t="str">
        <f>[2]!obCall("intensity"&amp;AE87, $T$54, "getIntensity", [2]!obMake("", "int", AE87))</f>
        <v>intensity72 
[41539]</v>
      </c>
      <c r="AR87" s="89">
        <f>[2]!obGet([2]!obCall("", AQ87, "get",$AQ$10))</f>
        <v>6.2512028884003585E-3</v>
      </c>
      <c r="AS87" s="52"/>
      <c r="AT87" s="89" t="str">
        <f>[2]!obCall("expOfIntegratedIntensity"&amp;AE87, $T$54, "getExpOfIntegratedIntensity", [2]!obMake("", "int", AE87))</f>
        <v>expOfIntegratedIntensity72 
[41652]</v>
      </c>
      <c r="AU87" s="89">
        <f>[2]!obGet([2]!obCall("", AT87, "get",$AQ$10))</f>
        <v>1.0471487068547636</v>
      </c>
      <c r="AV87" s="19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7"/>
      <c r="L88" s="55">
        <v>0.05</v>
      </c>
      <c r="M88" s="56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9">
        <v>73</v>
      </c>
      <c r="AF88" s="89">
        <f>[2]!obGet([2]!obCall("",$AE$10, "getTime",[2]!obMake("", "int", AE88)))</f>
        <v>7.3</v>
      </c>
      <c r="AG88" s="52"/>
      <c r="AH88" s="89" t="str">
        <f>[2]!obCall("underlyingModelFromNPVAndDefault"&amp;AE88, $AH$10, "getUnderlying",  [2]!obMake("", "int", AE88), [2]!obMake("","int", 0))</f>
        <v>underlyingModelFromNPVAndDefault73 
[42285]</v>
      </c>
      <c r="AI88" s="89">
        <f>[2]!obGet([2]!obCall("",AH88,"get", $AQ$10))</f>
        <v>6.7064517263000209E-2</v>
      </c>
      <c r="AJ88" s="52"/>
      <c r="AK88" s="89" t="str">
        <f>[2]!obCall("zcbondFairPrice"&amp;AE88, $AK$10, "getZeroCouponBond", [2]!obMake("", "double",AF88), [2]!obMake("", "double", $AF$115))</f>
        <v>zcbondFairPrice73 
[42816]</v>
      </c>
      <c r="AL88" s="89">
        <f>[2]!obGet([2]!obCall("", AK88, "get",$AQ$10))</f>
        <v>0.75737124554009805</v>
      </c>
      <c r="AM88" s="52"/>
      <c r="AN88" s="89" t="str">
        <f>[2]!obCall("swapPrice"&amp;AE88,  $AH$10,"getFairValue", [2]!obMake("","int",AE88) )</f>
        <v>swapPrice73 
[54966]</v>
      </c>
      <c r="AO88" s="89">
        <f>[2]!obGet([2]!obCall("",  AN88,"get", $AQ$10))</f>
        <v>0.24284855482507717</v>
      </c>
      <c r="AP88" s="52"/>
      <c r="AQ88" s="89" t="str">
        <f>[2]!obCall("intensity"&amp;AE88, $T$54, "getIntensity", [2]!obMake("", "int", AE88))</f>
        <v>intensity73 
[41507]</v>
      </c>
      <c r="AR88" s="89">
        <f>[2]!obGet([2]!obCall("", AQ88, "get",$AQ$10))</f>
        <v>6.0141486451111238E-3</v>
      </c>
      <c r="AS88" s="52"/>
      <c r="AT88" s="89" t="str">
        <f>[2]!obCall("expOfIntegratedIntensity"&amp;AE88, $T$54, "getExpOfIntegratedIntensity", [2]!obMake("", "int", AE88))</f>
        <v>expOfIntegratedIntensity73 
[42008]</v>
      </c>
      <c r="AU88" s="89">
        <f>[2]!obGet([2]!obCall("", AT88, "get",$AQ$10))</f>
        <v>1.0477910861597022</v>
      </c>
      <c r="AV88" s="19"/>
      <c r="AW88" s="10"/>
    </row>
    <row r="89" spans="1:72" x14ac:dyDescent="0.3">
      <c r="K89" s="17"/>
      <c r="L89" s="55">
        <v>0.05</v>
      </c>
      <c r="M89" s="56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9">
        <v>74</v>
      </c>
      <c r="AF89" s="89">
        <f>[2]!obGet([2]!obCall("",$AE$10, "getTime",[2]!obMake("", "int", AE89)))</f>
        <v>7.3999999999999995</v>
      </c>
      <c r="AG89" s="52"/>
      <c r="AH89" s="89" t="str">
        <f>[2]!obCall("underlyingModelFromNPVAndDefault"&amp;AE89, $AH$10, "getUnderlying",  [2]!obMake("", "int", AE89), [2]!obMake("","int", 0))</f>
        <v>underlyingModelFromNPVAndDefault74 
[42299]</v>
      </c>
      <c r="AI89" s="89">
        <f>[2]!obGet([2]!obCall("",AH89,"get", $AQ$10))</f>
        <v>6.1204011814431365E-2</v>
      </c>
      <c r="AJ89" s="52"/>
      <c r="AK89" s="89" t="str">
        <f>[2]!obCall("zcbondFairPrice"&amp;AE89, $AK$10, "getZeroCouponBond", [2]!obMake("", "double",AF89), [2]!obMake("", "double", $AF$115))</f>
        <v>zcbondFairPrice74 
[42846]</v>
      </c>
      <c r="AL89" s="89">
        <f>[2]!obGet([2]!obCall("", AK89, "get",$AQ$10))</f>
        <v>0.77539388783656915</v>
      </c>
      <c r="AM89" s="52"/>
      <c r="AN89" s="89" t="str">
        <f>[2]!obCall("swapPrice"&amp;AE89,  $AH$10,"getFairValue", [2]!obMake("","int",AE89) )</f>
        <v>swapPrice74 
[54982]</v>
      </c>
      <c r="AO89" s="89">
        <f>[2]!obGet([2]!obCall("",  AN89,"get", $AQ$10))</f>
        <v>0.2383706563357525</v>
      </c>
      <c r="AP89" s="52"/>
      <c r="AQ89" s="89" t="str">
        <f>[2]!obCall("intensity"&amp;AE89, $T$54, "getIntensity", [2]!obMake("", "int", AE89))</f>
        <v>intensity74 
[41252]</v>
      </c>
      <c r="AR89" s="89">
        <f>[2]!obGet([2]!obCall("", AQ89, "get",$AQ$10))</f>
        <v>6.3086679749339396E-3</v>
      </c>
      <c r="AS89" s="52"/>
      <c r="AT89" s="89" t="str">
        <f>[2]!obCall("expOfIntegratedIntensity"&amp;AE89, $T$54, "getExpOfIntegratedIntensity", [2]!obMake("", "int", AE89))</f>
        <v>expOfIntegratedIntensity74 
[41712]</v>
      </c>
      <c r="AU89" s="89">
        <f>[2]!obGet([2]!obCall("", AT89, "get",$AQ$10))</f>
        <v>1.0484368719573143</v>
      </c>
      <c r="AV89" s="19"/>
      <c r="AW89" s="10"/>
    </row>
    <row r="90" spans="1:72" x14ac:dyDescent="0.3">
      <c r="K90" s="17"/>
      <c r="L90" s="55">
        <v>0.05</v>
      </c>
      <c r="M90" s="56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9">
        <v>75</v>
      </c>
      <c r="AF90" s="89">
        <f>[2]!obGet([2]!obCall("",$AE$10, "getTime",[2]!obMake("", "int", AE90)))</f>
        <v>7.5</v>
      </c>
      <c r="AG90" s="52"/>
      <c r="AH90" s="89" t="str">
        <f>[2]!obCall("underlyingModelFromNPVAndDefault"&amp;AE90, $AH$10, "getUnderlying",  [2]!obMake("", "int", AE90), [2]!obMake("","int", 0))</f>
        <v>underlyingModelFromNPVAndDefault75 
[41634]</v>
      </c>
      <c r="AI90" s="89">
        <f>[2]!obGet([2]!obCall("",AH90,"get", $AQ$10))</f>
        <v>4.8609972028805737E-2</v>
      </c>
      <c r="AJ90" s="52"/>
      <c r="AK90" s="89" t="str">
        <f>[2]!obCall("zcbondFairPrice"&amp;AE90, $AK$10, "getZeroCouponBond", [2]!obMake("", "double",AF90), [2]!obMake("", "double", $AF$115))</f>
        <v>zcbondFairPrice75 
[42730]</v>
      </c>
      <c r="AL90" s="89">
        <f>[2]!obGet([2]!obCall("", AK90, "get",$AQ$10))</f>
        <v>0.80574282040571299</v>
      </c>
      <c r="AM90" s="52"/>
      <c r="AN90" s="89" t="str">
        <f>[2]!obCall("swapPrice"&amp;AE90,  $AH$10,"getFairValue", [2]!obMake("","int",AE90) )</f>
        <v>swapPrice75 
[54992]</v>
      </c>
      <c r="AO90" s="89">
        <f>[2]!obGet([2]!obCall("",  AN90,"get", $AQ$10))</f>
        <v>0.2239130118884175</v>
      </c>
      <c r="AP90" s="52"/>
      <c r="AQ90" s="89" t="str">
        <f>[2]!obCall("intensity"&amp;AE90, $T$54, "getIntensity", [2]!obMake("", "int", AE90))</f>
        <v>intensity75 
[42016]</v>
      </c>
      <c r="AR90" s="89">
        <f>[2]!obGet([2]!obCall("", AQ90, "get",$AQ$10))</f>
        <v>6.316753096970374E-3</v>
      </c>
      <c r="AS90" s="52"/>
      <c r="AT90" s="89" t="str">
        <f>[2]!obCall("expOfIntegratedIntensity"&amp;AE90, $T$54, "getExpOfIntegratedIntensity", [2]!obMake("", "int", AE90))</f>
        <v>expOfIntegratedIntensity75 
[41871]</v>
      </c>
      <c r="AU90" s="89">
        <f>[2]!obGet([2]!obCall("", AT90, "get",$AQ$10))</f>
        <v>1.0490989287527623</v>
      </c>
      <c r="AV90" s="19"/>
      <c r="AW90" s="10"/>
    </row>
    <row r="91" spans="1:72" x14ac:dyDescent="0.3">
      <c r="K91" s="17"/>
      <c r="L91" s="55">
        <v>0.05</v>
      </c>
      <c r="M91" s="56">
        <v>0.03</v>
      </c>
      <c r="N91" s="52"/>
      <c r="O91" s="18"/>
      <c r="P91" s="18"/>
      <c r="Q91" s="19"/>
      <c r="AD91" s="17"/>
      <c r="AE91" s="89">
        <v>76</v>
      </c>
      <c r="AF91" s="89">
        <f>[2]!obGet([2]!obCall("",$AE$10, "getTime",[2]!obMake("", "int", AE91)))</f>
        <v>7.6</v>
      </c>
      <c r="AG91" s="52"/>
      <c r="AH91" s="89" t="str">
        <f>[2]!obCall("underlyingModelFromNPVAndDefault"&amp;AE91, $AH$10, "getUnderlying",  [2]!obMake("", "int", AE91), [2]!obMake("","int", 0))</f>
        <v>underlyingModelFromNPVAndDefault76 
[41623]</v>
      </c>
      <c r="AI91" s="89">
        <f>[2]!obGet([2]!obCall("",AH91,"get", $AQ$10))</f>
        <v>5.4457006178651443E-2</v>
      </c>
      <c r="AJ91" s="52"/>
      <c r="AK91" s="89" t="str">
        <f>[2]!obCall("zcbondFairPrice"&amp;AE91, $AK$10, "getZeroCouponBond", [2]!obMake("", "double",AF91), [2]!obMake("", "double", $AF$115))</f>
        <v>zcbondFairPrice76 
[42596]</v>
      </c>
      <c r="AL91" s="89">
        <f>[2]!obGet([2]!obCall("", AK91, "get",$AQ$10))</f>
        <v>0.80135861107162987</v>
      </c>
      <c r="AM91" s="52"/>
      <c r="AN91" s="89" t="str">
        <f>[2]!obCall("swapPrice"&amp;AE91,  $AH$10,"getFairValue", [2]!obMake("","int",AE91) )</f>
        <v>swapPrice76 
[54832]</v>
      </c>
      <c r="AO91" s="89">
        <f>[2]!obGet([2]!obCall("",  AN91,"get", $AQ$10))</f>
        <v>0.23477861464029193</v>
      </c>
      <c r="AP91" s="52"/>
      <c r="AQ91" s="89" t="str">
        <f>[2]!obCall("intensity"&amp;AE91, $T$54, "getIntensity", [2]!obMake("", "int", AE91))</f>
        <v>intensity76 
[41213]</v>
      </c>
      <c r="AR91" s="89">
        <f>[2]!obGet([2]!obCall("", AQ91, "get",$AQ$10))</f>
        <v>6.3632657533131028E-3</v>
      </c>
      <c r="AS91" s="52"/>
      <c r="AT91" s="89" t="str">
        <f>[2]!obCall("expOfIntegratedIntensity"&amp;AE91, $T$54, "getExpOfIntegratedIntensity", [2]!obMake("", "int", AE91))</f>
        <v>expOfIntegratedIntensity76 
[41706]</v>
      </c>
      <c r="AU91" s="89">
        <f>[2]!obGet([2]!obCall("", AT91, "get",$AQ$10))</f>
        <v>1.0497642693533797</v>
      </c>
      <c r="AV91" s="19"/>
      <c r="AW91" s="10"/>
    </row>
    <row r="92" spans="1:72" x14ac:dyDescent="0.3">
      <c r="K92" s="17"/>
      <c r="L92" s="55">
        <v>0.05</v>
      </c>
      <c r="M92" s="56">
        <v>0.03</v>
      </c>
      <c r="N92" s="52"/>
      <c r="O92" s="18"/>
      <c r="P92" s="18"/>
      <c r="Q92" s="19"/>
      <c r="AD92" s="17"/>
      <c r="AE92" s="89">
        <v>77</v>
      </c>
      <c r="AF92" s="89">
        <f>[2]!obGet([2]!obCall("",$AE$10, "getTime",[2]!obMake("", "int", AE92)))</f>
        <v>7.7</v>
      </c>
      <c r="AG92" s="52"/>
      <c r="AH92" s="89" t="str">
        <f>[2]!obCall("underlyingModelFromNPVAndDefault"&amp;AE92, $AH$10, "getUnderlying",  [2]!obMake("", "int", AE92), [2]!obMake("","int", 0))</f>
        <v>underlyingModelFromNPVAndDefault77 
[42378]</v>
      </c>
      <c r="AI92" s="89">
        <f>[2]!obGet([2]!obCall("",AH92,"get", $AQ$10))</f>
        <v>6.2675848867518952E-2</v>
      </c>
      <c r="AJ92" s="52"/>
      <c r="AK92" s="89" t="str">
        <f>[2]!obCall("zcbondFairPrice"&amp;AE92, $AK$10, "getZeroCouponBond", [2]!obMake("", "double",AF92), [2]!obMake("", "double", $AF$115))</f>
        <v>zcbondFairPrice77 
[43106]</v>
      </c>
      <c r="AL92" s="89">
        <f>[2]!obGet([2]!obCall("", AK92, "get",$AQ$10))</f>
        <v>0.79378600031126101</v>
      </c>
      <c r="AM92" s="52"/>
      <c r="AN92" s="89" t="str">
        <f>[2]!obCall("swapPrice"&amp;AE92,  $AH$10,"getFairValue", [2]!obMake("","int",AE92) )</f>
        <v>swapPrice77 
[54874]</v>
      </c>
      <c r="AO92" s="89">
        <f>[2]!obGet([2]!obCall("",  AN92,"get", $AQ$10))</f>
        <v>0.24945572287147644</v>
      </c>
      <c r="AP92" s="52"/>
      <c r="AQ92" s="89" t="str">
        <f>[2]!obCall("intensity"&amp;AE92, $T$54, "getIntensity", [2]!obMake("", "int", AE92))</f>
        <v>intensity77 
[41246]</v>
      </c>
      <c r="AR92" s="89">
        <f>[2]!obGet([2]!obCall("", AQ92, "get",$AQ$10))</f>
        <v>7.0109124925920325E-3</v>
      </c>
      <c r="AS92" s="52"/>
      <c r="AT92" s="89" t="str">
        <f>[2]!obCall("expOfIntegratedIntensity"&amp;AE92, $T$54, "getExpOfIntegratedIntensity", [2]!obMake("", "int", AE92))</f>
        <v>expOfIntegratedIntensity77 
[41542]</v>
      </c>
      <c r="AU92" s="89">
        <f>[2]!obGet([2]!obCall("", AT92, "get",$AQ$10))</f>
        <v>1.0504664908408212</v>
      </c>
      <c r="AV92" s="19"/>
      <c r="AW92" s="10"/>
    </row>
    <row r="93" spans="1:72" x14ac:dyDescent="0.3">
      <c r="K93" s="17"/>
      <c r="L93" s="55">
        <v>0.05</v>
      </c>
      <c r="M93" s="56">
        <v>0.03</v>
      </c>
      <c r="N93" s="52"/>
      <c r="O93" s="18"/>
      <c r="P93" s="18"/>
      <c r="Q93" s="19"/>
      <c r="AD93" s="17"/>
      <c r="AE93" s="89">
        <v>78</v>
      </c>
      <c r="AF93" s="89">
        <f>[2]!obGet([2]!obCall("",$AE$10, "getTime",[2]!obMake("", "int", AE93)))</f>
        <v>7.8</v>
      </c>
      <c r="AG93" s="52"/>
      <c r="AH93" s="89" t="str">
        <f>[2]!obCall("underlyingModelFromNPVAndDefault"&amp;AE93, $AH$10, "getUnderlying",  [2]!obMake("", "int", AE93), [2]!obMake("","int", 0))</f>
        <v>underlyingModelFromNPVAndDefault78 
[41297]</v>
      </c>
      <c r="AI93" s="89">
        <f>[2]!obGet([2]!obCall("",AH93,"get", $AQ$10))</f>
        <v>7.1100378831076172E-2</v>
      </c>
      <c r="AJ93" s="52"/>
      <c r="AK93" s="89" t="str">
        <f>[2]!obCall("zcbondFairPrice"&amp;AE93, $AK$10, "getZeroCouponBond", [2]!obMake("", "double",AF93), [2]!obMake("", "double", $AF$115))</f>
        <v>zcbondFairPrice78 
[42736]</v>
      </c>
      <c r="AL93" s="89">
        <f>[2]!obGet([2]!obCall("", AK93, "get",$AQ$10))</f>
        <v>0.78716411624799443</v>
      </c>
      <c r="AM93" s="52"/>
      <c r="AN93" s="89" t="str">
        <f>[2]!obCall("swapPrice"&amp;AE93,  $AH$10,"getFairValue", [2]!obMake("","int",AE93) )</f>
        <v>swapPrice78 
[54888]</v>
      </c>
      <c r="AO93" s="89">
        <f>[2]!obGet([2]!obCall("",  AN93,"get", $AQ$10))</f>
        <v>0.26496641765257389</v>
      </c>
      <c r="AP93" s="52"/>
      <c r="AQ93" s="89" t="str">
        <f>[2]!obCall("intensity"&amp;AE93, $T$54, "getIntensity", [2]!obMake("", "int", AE93))</f>
        <v>intensity78 
[41874]</v>
      </c>
      <c r="AR93" s="89">
        <f>[2]!obGet([2]!obCall("", AQ93, "get",$AQ$10))</f>
        <v>7.2727072124361596E-3</v>
      </c>
      <c r="AS93" s="52"/>
      <c r="AT93" s="89" t="str">
        <f>[2]!obCall("expOfIntegratedIntensity"&amp;AE93, $T$54, "getExpOfIntegratedIntensity", [2]!obMake("", "int", AE93))</f>
        <v>expOfIntegratedIntensity78 
[41693]</v>
      </c>
      <c r="AU93" s="89">
        <f>[2]!obGet([2]!obCall("", AT93, "get",$AQ$10))</f>
        <v>1.0512169819955803</v>
      </c>
      <c r="AV93" s="19"/>
      <c r="AW93" s="10"/>
    </row>
    <row r="94" spans="1:72" x14ac:dyDescent="0.3">
      <c r="K94" s="17"/>
      <c r="L94" s="55">
        <v>0.05</v>
      </c>
      <c r="M94" s="56">
        <v>0.03</v>
      </c>
      <c r="N94" s="52"/>
      <c r="O94" s="18"/>
      <c r="P94" s="18"/>
      <c r="Q94" s="19"/>
      <c r="AD94" s="17"/>
      <c r="AE94" s="89">
        <v>79</v>
      </c>
      <c r="AF94" s="89">
        <f>[2]!obGet([2]!obCall("",$AE$10, "getTime",[2]!obMake("", "int", AE94)))</f>
        <v>7.8999999999999995</v>
      </c>
      <c r="AG94" s="52"/>
      <c r="AH94" s="89" t="str">
        <f>[2]!obCall("underlyingModelFromNPVAndDefault"&amp;AE94, $AH$10, "getUnderlying",  [2]!obMake("", "int", AE94), [2]!obMake("","int", 0))</f>
        <v>underlyingModelFromNPVAndDefault79 
[42473]</v>
      </c>
      <c r="AI94" s="89">
        <f>[2]!obGet([2]!obCall("",AH94,"get", $AQ$10))</f>
        <v>7.5727747510627857E-2</v>
      </c>
      <c r="AJ94" s="52"/>
      <c r="AK94" s="89" t="str">
        <f>[2]!obCall("zcbondFairPrice"&amp;AE94, $AK$10, "getZeroCouponBond", [2]!obMake("", "double",AF94), [2]!obMake("", "double", $AF$115))</f>
        <v>zcbondFairPrice79 
[42764]</v>
      </c>
      <c r="AL94" s="89">
        <f>[2]!obGet([2]!obCall("", AK94, "get",$AQ$10))</f>
        <v>0.78778327501548473</v>
      </c>
      <c r="AM94" s="52"/>
      <c r="AN94" s="89" t="str">
        <f>[2]!obCall("swapPrice"&amp;AE94,  $AH$10,"getFairValue", [2]!obMake("","int",AE94) )</f>
        <v>swapPrice79 
[54854]</v>
      </c>
      <c r="AO94" s="89">
        <f>[2]!obGet([2]!obCall("",  AN94,"get", $AQ$10))</f>
        <v>0.27547326962779095</v>
      </c>
      <c r="AP94" s="52"/>
      <c r="AQ94" s="89" t="str">
        <f>[2]!obCall("intensity"&amp;AE94, $T$54, "getIntensity", [2]!obMake("", "int", AE94))</f>
        <v>intensity79 
[41386]</v>
      </c>
      <c r="AR94" s="89">
        <f>[2]!obGet([2]!obCall("", AQ94, "get",$AQ$10))</f>
        <v>7.2255063829900785E-3</v>
      </c>
      <c r="AS94" s="52"/>
      <c r="AT94" s="89" t="str">
        <f>[2]!obCall("expOfIntegratedIntensity"&amp;AE94, $T$54, "getExpOfIntegratedIntensity", [2]!obMake("", "int", AE94))</f>
        <v>expOfIntegratedIntensity79 
[41935]</v>
      </c>
      <c r="AU94" s="89">
        <f>[2]!obGet([2]!obCall("", AT94, "get",$AQ$10))</f>
        <v>1.0519792966842327</v>
      </c>
      <c r="AV94" s="19"/>
      <c r="AW94" s="10"/>
    </row>
    <row r="95" spans="1:72" x14ac:dyDescent="0.3">
      <c r="K95" s="17"/>
      <c r="L95" s="55">
        <v>0.05</v>
      </c>
      <c r="M95" s="56">
        <v>0.03</v>
      </c>
      <c r="N95" s="52"/>
      <c r="O95" s="18"/>
      <c r="P95" s="18"/>
      <c r="Q95" s="19"/>
      <c r="AD95" s="17"/>
      <c r="AE95" s="89">
        <v>80</v>
      </c>
      <c r="AF95" s="89">
        <f>[2]!obGet([2]!obCall("",$AE$10, "getTime",[2]!obMake("", "int", AE95)))</f>
        <v>8</v>
      </c>
      <c r="AG95" s="52"/>
      <c r="AH95" s="89" t="str">
        <f>[2]!obCall("underlyingModelFromNPVAndDefault"&amp;AE95, $AH$10, "getUnderlying",  [2]!obMake("", "int", AE95), [2]!obMake("","int", 0))</f>
        <v>underlyingModelFromNPVAndDefault80 
[42274]</v>
      </c>
      <c r="AI95" s="89">
        <f>[2]!obGet([2]!obCall("",AH95,"get", $AQ$10))</f>
        <v>7.3594825344602946E-2</v>
      </c>
      <c r="AJ95" s="52"/>
      <c r="AK95" s="89" t="str">
        <f>[2]!obCall("zcbondFairPrice"&amp;AE95, $AK$10, "getZeroCouponBond", [2]!obMake("", "double",AF95), [2]!obMake("", "double", $AF$115))</f>
        <v>zcbondFairPrice80 
[43060]</v>
      </c>
      <c r="AL95" s="89">
        <f>[2]!obGet([2]!obCall("", AK95, "get",$AQ$10))</f>
        <v>0.79934703988626732</v>
      </c>
      <c r="AM95" s="52"/>
      <c r="AN95" s="89" t="str">
        <f>[2]!obCall("swapPrice"&amp;AE95,  $AH$10,"getFairValue", [2]!obMake("","int",AE95) )</f>
        <v>swapPrice80 
[54926]</v>
      </c>
      <c r="AO95" s="89">
        <f>[2]!obGet([2]!obCall("",  AN95,"get", $AQ$10))</f>
        <v>0.27606223148025122</v>
      </c>
      <c r="AP95" s="52"/>
      <c r="AQ95" s="89" t="str">
        <f>[2]!obCall("intensity"&amp;AE95, $T$54, "getIntensity", [2]!obMake("", "int", AE95))</f>
        <v>intensity80 
[42153]</v>
      </c>
      <c r="AR95" s="89">
        <f>[2]!obGet([2]!obCall("", AQ95, "get",$AQ$10))</f>
        <v>7.0676432870398409E-3</v>
      </c>
      <c r="AS95" s="52"/>
      <c r="AT95" s="89" t="str">
        <f>[2]!obCall("expOfIntegratedIntensity"&amp;AE95, $T$54, "getExpOfIntegratedIntensity", [2]!obMake("", "int", AE95))</f>
        <v>expOfIntegratedIntensity80 
[41211]</v>
      </c>
      <c r="AU95" s="89">
        <f>[2]!obGet([2]!obCall("", AT95, "get",$AQ$10))</f>
        <v>1.0527313702665944</v>
      </c>
      <c r="AV95" s="19"/>
      <c r="AW95" s="10"/>
    </row>
    <row r="96" spans="1:7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55">
        <v>0.05</v>
      </c>
      <c r="M96" s="56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9">
        <v>81</v>
      </c>
      <c r="AF96" s="89">
        <f>[2]!obGet([2]!obCall("",$AE$10, "getTime",[2]!obMake("", "int", AE96)))</f>
        <v>8.1</v>
      </c>
      <c r="AG96" s="52"/>
      <c r="AH96" s="89" t="str">
        <f>[2]!obCall("underlyingModelFromNPVAndDefault"&amp;AE96, $AH$10, "getUnderlying",  [2]!obMake("", "int", AE96), [2]!obMake("","int", 0))</f>
        <v>underlyingModelFromNPVAndDefault81 
[42192]</v>
      </c>
      <c r="AI96" s="89">
        <f>[2]!obGet([2]!obCall("",AH96,"get", $AQ$10))</f>
        <v>0.10048568443799542</v>
      </c>
      <c r="AJ96" s="52"/>
      <c r="AK96" s="89" t="str">
        <f>[2]!obCall("zcbondFairPrice"&amp;AE96, $AK$10, "getZeroCouponBond", [2]!obMake("", "double",AF96), [2]!obMake("", "double", $AF$115))</f>
        <v>zcbondFairPrice81 
[42712]</v>
      </c>
      <c r="AL96" s="89">
        <f>[2]!obGet([2]!obCall("", AK96, "get",$AQ$10))</f>
        <v>0.76928662436615813</v>
      </c>
      <c r="AM96" s="52"/>
      <c r="AN96" s="89" t="str">
        <f>[2]!obCall("swapPrice"&amp;AE96,  $AH$10,"getFairValue", [2]!obMake("","int",AE96) )</f>
        <v>swapPrice81 
[54968]</v>
      </c>
      <c r="AO96" s="89">
        <f>[2]!obGet([2]!obCall("",  AN96,"get", $AQ$10))</f>
        <v>0.20147990006627281</v>
      </c>
      <c r="AP96" s="52"/>
      <c r="AQ96" s="89" t="str">
        <f>[2]!obCall("intensity"&amp;AE96, $T$54, "getIntensity", [2]!obMake("", "int", AE96))</f>
        <v>intensity81 
[42049]</v>
      </c>
      <c r="AR96" s="89">
        <f>[2]!obGet([2]!obCall("", AQ96, "get",$AQ$10))</f>
        <v>7.1742008696546924E-3</v>
      </c>
      <c r="AS96" s="52"/>
      <c r="AT96" s="89" t="str">
        <f>[2]!obCall("expOfIntegratedIntensity"&amp;AE96, $T$54, "getExpOfIntegratedIntensity", [2]!obMake("", "int", AE96))</f>
        <v>expOfIntegratedIntensity81 
[42066]</v>
      </c>
      <c r="AU96" s="89">
        <f>[2]!obGet([2]!obCall("", AT96, "get",$AQ$10))</f>
        <v>1.0534812790427139</v>
      </c>
      <c r="AV96" s="19"/>
      <c r="AW96" s="10"/>
    </row>
    <row r="97" spans="1:49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7"/>
      <c r="L97" s="55">
        <v>0.05</v>
      </c>
      <c r="M97" s="56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9">
        <v>82</v>
      </c>
      <c r="AF97" s="89">
        <f>[2]!obGet([2]!obCall("",$AE$10, "getTime",[2]!obMake("", "int", AE97)))</f>
        <v>8.1999999999999993</v>
      </c>
      <c r="AG97" s="52"/>
      <c r="AH97" s="89" t="str">
        <f>[2]!obCall("underlyingModelFromNPVAndDefault"&amp;AE97, $AH$10, "getUnderlying",  [2]!obMake("", "int", AE97), [2]!obMake("","int", 0))</f>
        <v>underlyingModelFromNPVAndDefault82 
[42328]</v>
      </c>
      <c r="AI97" s="89">
        <f>[2]!obGet([2]!obCall("",AH97,"get", $AQ$10))</f>
        <v>0.11108909746807892</v>
      </c>
      <c r="AJ97" s="52"/>
      <c r="AK97" s="89" t="str">
        <f>[2]!obCall("zcbondFairPrice"&amp;AE97, $AK$10, "getZeroCouponBond", [2]!obMake("", "double",AF97), [2]!obMake("", "double", $AF$115))</f>
        <v>zcbondFairPrice82 
[42642]</v>
      </c>
      <c r="AL97" s="89">
        <f>[2]!obGet([2]!obCall("", AK97, "get",$AQ$10))</f>
        <v>0.76521475068848854</v>
      </c>
      <c r="AM97" s="52"/>
      <c r="AN97" s="89" t="str">
        <f>[2]!obCall("swapPrice"&amp;AE97,  $AH$10,"getFairValue", [2]!obMake("","int",AE97) )</f>
        <v>swapPrice82 
[54940]</v>
      </c>
      <c r="AO97" s="89">
        <f>[2]!obGet([2]!obCall("",  AN97,"get", $AQ$10))</f>
        <v>0.21070264282786988</v>
      </c>
      <c r="AP97" s="52"/>
      <c r="AQ97" s="89" t="str">
        <f>[2]!obCall("intensity"&amp;AE97, $T$54, "getIntensity", [2]!obMake("", "int", AE97))</f>
        <v>intensity82 
[42132]</v>
      </c>
      <c r="AR97" s="89">
        <f>[2]!obGet([2]!obCall("", AQ97, "get",$AQ$10))</f>
        <v>7.0839945734741264E-3</v>
      </c>
      <c r="AS97" s="52"/>
      <c r="AT97" s="89" t="str">
        <f>[2]!obCall("expOfIntegratedIntensity"&amp;AE97, $T$54, "getExpOfIntegratedIntensity", [2]!obMake("", "int", AE97))</f>
        <v>expOfIntegratedIntensity82 
[41530]</v>
      </c>
      <c r="AU97" s="89">
        <f>[2]!obGet([2]!obCall("", AT97, "get",$AQ$10))</f>
        <v>1.0542325839158</v>
      </c>
      <c r="AV97" s="19"/>
      <c r="AW97" s="10"/>
    </row>
    <row r="98" spans="1:49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7"/>
      <c r="L98" s="55">
        <v>0.05</v>
      </c>
      <c r="M98" s="56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9">
        <v>83</v>
      </c>
      <c r="AF98" s="89">
        <f>[2]!obGet([2]!obCall("",$AE$10, "getTime",[2]!obMake("", "int", AE98)))</f>
        <v>8.2999999999999989</v>
      </c>
      <c r="AG98" s="52"/>
      <c r="AH98" s="89" t="str">
        <f>[2]!obCall("underlyingModelFromNPVAndDefault"&amp;AE98, $AH$10, "getUnderlying",  [2]!obMake("", "int", AE98), [2]!obMake("","int", 0))</f>
        <v>underlyingModelFromNPVAndDefault83 
[42321]</v>
      </c>
      <c r="AI98" s="89">
        <f>[2]!obGet([2]!obCall("",AH98,"get", $AQ$10))</f>
        <v>0.1023044741750815</v>
      </c>
      <c r="AJ98" s="52"/>
      <c r="AK98" s="89" t="str">
        <f>[2]!obCall("zcbondFairPrice"&amp;AE98, $AK$10, "getZeroCouponBond", [2]!obMake("", "double",AF98), [2]!obMake("", "double", $AF$115))</f>
        <v>zcbondFairPrice83 
[42776]</v>
      </c>
      <c r="AL98" s="89">
        <f>[2]!obGet([2]!obCall("", AK98, "get",$AQ$10))</f>
        <v>0.78720348378174476</v>
      </c>
      <c r="AM98" s="52"/>
      <c r="AN98" s="89" t="str">
        <f>[2]!obCall("swapPrice"&amp;AE98,  $AH$10,"getFairValue", [2]!obMake("","int",AE98) )</f>
        <v>swapPrice83 
[54856]</v>
      </c>
      <c r="AO98" s="89">
        <f>[2]!obGet([2]!obCall("",  AN98,"get", $AQ$10))</f>
        <v>0.20904617090255584</v>
      </c>
      <c r="AP98" s="52"/>
      <c r="AQ98" s="89" t="str">
        <f>[2]!obCall("intensity"&amp;AE98, $T$54, "getIntensity", [2]!obMake("", "int", AE98))</f>
        <v>intensity83 
[41381]</v>
      </c>
      <c r="AR98" s="89">
        <f>[2]!obGet([2]!obCall("", AQ98, "get",$AQ$10))</f>
        <v>7.297575778614571E-3</v>
      </c>
      <c r="AS98" s="52"/>
      <c r="AT98" s="89" t="str">
        <f>[2]!obCall("expOfIntegratedIntensity"&amp;AE98, $T$54, "getExpOfIntegratedIntensity", [2]!obMake("", "int", AE98))</f>
        <v>expOfIntegratedIntensity83 
[41233]</v>
      </c>
      <c r="AU98" s="89">
        <f>[2]!obGet([2]!obCall("", AT98, "get",$AQ$10))</f>
        <v>1.054990932542879</v>
      </c>
      <c r="AV98" s="19"/>
      <c r="AW98" s="10"/>
    </row>
    <row r="99" spans="1:49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7"/>
      <c r="L99" s="55">
        <v>0.05</v>
      </c>
      <c r="M99" s="56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9">
        <v>84</v>
      </c>
      <c r="AF99" s="89">
        <f>[2]!obGet([2]!obCall("",$AE$10, "getTime",[2]!obMake("", "int", AE99)))</f>
        <v>8.4</v>
      </c>
      <c r="AG99" s="52"/>
      <c r="AH99" s="89" t="str">
        <f>[2]!obCall("underlyingModelFromNPVAndDefault"&amp;AE99, $AH$10, "getUnderlying",  [2]!obMake("", "int", AE99), [2]!obMake("","int", 0))</f>
        <v>underlyingModelFromNPVAndDefault84 
[41739]</v>
      </c>
      <c r="AI99" s="89">
        <f>[2]!obGet([2]!obCall("",AH99,"get", $AQ$10))</f>
        <v>0.1120004644862288</v>
      </c>
      <c r="AJ99" s="52"/>
      <c r="AK99" s="89" t="str">
        <f>[2]!obCall("zcbondFairPrice"&amp;AE99, $AK$10, "getZeroCouponBond", [2]!obMake("", "double",AF99), [2]!obMake("", "double", $AF$115))</f>
        <v>zcbondFairPrice84 
[42932]</v>
      </c>
      <c r="AL99" s="89">
        <f>[2]!obGet([2]!obCall("", AK99, "get",$AQ$10))</f>
        <v>0.78594225878312474</v>
      </c>
      <c r="AM99" s="52"/>
      <c r="AN99" s="89" t="str">
        <f>[2]!obCall("swapPrice"&amp;AE99,  $AH$10,"getFairValue", [2]!obMake("","int",AE99) )</f>
        <v>swapPrice84 
[54834]</v>
      </c>
      <c r="AO99" s="89">
        <f>[2]!obGet([2]!obCall("",  AN99,"get", $AQ$10))</f>
        <v>0.2185391417578908</v>
      </c>
      <c r="AP99" s="52"/>
      <c r="AQ99" s="89" t="str">
        <f>[2]!obCall("intensity"&amp;AE99, $T$54, "getIntensity", [2]!obMake("", "int", AE99))</f>
        <v>intensity84 
[42022]</v>
      </c>
      <c r="AR99" s="89">
        <f>[2]!obGet([2]!obCall("", AQ99, "get",$AQ$10))</f>
        <v>7.4638963473442933E-3</v>
      </c>
      <c r="AS99" s="52"/>
      <c r="AT99" s="89" t="str">
        <f>[2]!obCall("expOfIntegratedIntensity"&amp;AE99, $T$54, "getExpOfIntegratedIntensity", [2]!obMake("", "int", AE99))</f>
        <v>expOfIntegratedIntensity84 
[41348]</v>
      </c>
      <c r="AU99" s="89">
        <f>[2]!obGet([2]!obCall("", AT99, "get",$AQ$10))</f>
        <v>1.0557698809303342</v>
      </c>
      <c r="AV99" s="19"/>
      <c r="AW99" s="10"/>
    </row>
    <row r="100" spans="1:49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7"/>
      <c r="L100" s="55">
        <v>0.05</v>
      </c>
      <c r="M100" s="56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9">
        <v>85</v>
      </c>
      <c r="AF100" s="89">
        <f>[2]!obGet([2]!obCall("",$AE$10, "getTime",[2]!obMake("", "int", AE100)))</f>
        <v>8.5</v>
      </c>
      <c r="AG100" s="52"/>
      <c r="AH100" s="89" t="str">
        <f>[2]!obCall("underlyingModelFromNPVAndDefault"&amp;AE100, $AH$10, "getUnderlying",  [2]!obMake("", "int", AE100), [2]!obMake("","int", 0))</f>
        <v>underlyingModelFromNPVAndDefault85 
[42215]</v>
      </c>
      <c r="AI100" s="89">
        <f>[2]!obGet([2]!obCall("",AH100,"get", $AQ$10))</f>
        <v>0.1120530320364542</v>
      </c>
      <c r="AJ100" s="52"/>
      <c r="AK100" s="89" t="str">
        <f>[2]!obCall("zcbondFairPrice"&amp;AE100, $AK$10, "getZeroCouponBond", [2]!obMake("", "double",AF100), [2]!obMake("", "double", $AF$115))</f>
        <v>zcbondFairPrice85 
[42742]</v>
      </c>
      <c r="AL100" s="89">
        <f>[2]!obGet([2]!obCall("", AK100, "get",$AQ$10))</f>
        <v>0.7972014595036746</v>
      </c>
      <c r="AM100" s="52"/>
      <c r="AN100" s="89" t="str">
        <f>[2]!obCall("swapPrice"&amp;AE100,  $AH$10,"getFairValue", [2]!obMake("","int",AE100) )</f>
        <v>swapPrice85 
[54876]</v>
      </c>
      <c r="AO100" s="89">
        <f>[2]!obGet([2]!obCall("",  AN100,"get", $AQ$10))</f>
        <v>0.22235632056135801</v>
      </c>
      <c r="AP100" s="52"/>
      <c r="AQ100" s="89" t="str">
        <f>[2]!obCall("intensity"&amp;AE100, $T$54, "getIntensity", [2]!obMake("", "int", AE100))</f>
        <v>intensity85 
[41536]</v>
      </c>
      <c r="AR100" s="89">
        <f>[2]!obGet([2]!obCall("", AQ100, "get",$AQ$10))</f>
        <v>7.3522265364894335E-3</v>
      </c>
      <c r="AS100" s="52"/>
      <c r="AT100" s="89" t="str">
        <f>[2]!obCall("expOfIntegratedIntensity"&amp;AE100, $T$54, "getExpOfIntegratedIntensity", [2]!obMake("", "int", AE100))</f>
        <v>expOfIntegratedIntensity85 
[41355]</v>
      </c>
      <c r="AU100" s="89">
        <f>[2]!obGet([2]!obCall("", AT100, "get",$AQ$10))</f>
        <v>1.0565522915164829</v>
      </c>
      <c r="AV100" s="19"/>
      <c r="AW100" s="10"/>
    </row>
    <row r="101" spans="1:49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7"/>
      <c r="L101" s="55">
        <v>0.05</v>
      </c>
      <c r="M101" s="56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9">
        <v>86</v>
      </c>
      <c r="AF101" s="89">
        <f>[2]!obGet([2]!obCall("",$AE$10, "getTime",[2]!obMake("", "int", AE101)))</f>
        <v>8.6</v>
      </c>
      <c r="AG101" s="52"/>
      <c r="AH101" s="89" t="str">
        <f>[2]!obCall("underlyingModelFromNPVAndDefault"&amp;AE101, $AH$10, "getUnderlying",  [2]!obMake("", "int", AE101), [2]!obMake("","int", 0))</f>
        <v>underlyingModelFromNPVAndDefault86 
[41412]</v>
      </c>
      <c r="AI101" s="89">
        <f>[2]!obGet([2]!obCall("",AH101,"get", $AQ$10))</f>
        <v>9.8261325073557976E-2</v>
      </c>
      <c r="AJ101" s="52"/>
      <c r="AK101" s="89" t="str">
        <f>[2]!obCall("zcbondFairPrice"&amp;AE101, $AK$10, "getZeroCouponBond", [2]!obMake("", "double",AF101), [2]!obMake("", "double", $AF$115))</f>
        <v>zcbondFairPrice86 
[42788]</v>
      </c>
      <c r="AL101" s="89">
        <f>[2]!obGet([2]!obCall("", AK101, "get",$AQ$10))</f>
        <v>0.82399584091374056</v>
      </c>
      <c r="AM101" s="52"/>
      <c r="AN101" s="89" t="str">
        <f>[2]!obCall("swapPrice"&amp;AE101,  $AH$10,"getFairValue", [2]!obMake("","int",AE101) )</f>
        <v>swapPrice86 
[54848]</v>
      </c>
      <c r="AO101" s="89">
        <f>[2]!obGet([2]!obCall("",  AN101,"get", $AQ$10))</f>
        <v>0.2165603344379774</v>
      </c>
      <c r="AP101" s="52"/>
      <c r="AQ101" s="89" t="str">
        <f>[2]!obCall("intensity"&amp;AE101, $T$54, "getIntensity", [2]!obMake("", "int", AE101))</f>
        <v>intensity86 
[41373]</v>
      </c>
      <c r="AR101" s="89">
        <f>[2]!obGet([2]!obCall("", AQ101, "get",$AQ$10))</f>
        <v>7.7882898658618313E-3</v>
      </c>
      <c r="AS101" s="52"/>
      <c r="AT101" s="89" t="str">
        <f>[2]!obCall("expOfIntegratedIntensity"&amp;AE101, $T$54, "getExpOfIntegratedIntensity", [2]!obMake("", "int", AE101))</f>
        <v>expOfIntegratedIntensity86 
[41923]</v>
      </c>
      <c r="AU101" s="89">
        <f>[2]!obGet([2]!obCall("", AT101, "get",$AQ$10))</f>
        <v>1.0573524317066445</v>
      </c>
      <c r="AV101" s="19"/>
      <c r="AW101" s="10"/>
    </row>
    <row r="102" spans="1:49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7"/>
      <c r="L102" s="55">
        <v>0.05</v>
      </c>
      <c r="M102" s="56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9">
        <v>87</v>
      </c>
      <c r="AF102" s="89">
        <f>[2]!obGet([2]!obCall("",$AE$10, "getTime",[2]!obMake("", "int", AE102)))</f>
        <v>8.6999999999999993</v>
      </c>
      <c r="AG102" s="52"/>
      <c r="AH102" s="89" t="str">
        <f>[2]!obCall("underlyingModelFromNPVAndDefault"&amp;AE102, $AH$10, "getUnderlying",  [2]!obMake("", "int", AE102), [2]!obMake("","int", 0))</f>
        <v>underlyingModelFromNPVAndDefault87 
[41454]</v>
      </c>
      <c r="AI102" s="89">
        <f>[2]!obGet([2]!obCall("",AH102,"get", $AQ$10))</f>
        <v>9.0882367656991703E-2</v>
      </c>
      <c r="AJ102" s="52"/>
      <c r="AK102" s="89" t="str">
        <f>[2]!obCall("zcbondFairPrice"&amp;AE102, $AK$10, "getZeroCouponBond", [2]!obMake("", "double",AF102), [2]!obMake("", "double", $AF$115))</f>
        <v>zcbondFairPrice87 
[42700]</v>
      </c>
      <c r="AL102" s="89">
        <f>[2]!obGet([2]!obCall("", AK102, "get",$AQ$10))</f>
        <v>0.84275369884166629</v>
      </c>
      <c r="AM102" s="52"/>
      <c r="AN102" s="89" t="str">
        <f>[2]!obCall("swapPrice"&amp;AE102,  $AH$10,"getFairValue", [2]!obMake("","int",AE102) )</f>
        <v>swapPrice87 
[54896]</v>
      </c>
      <c r="AO102" s="89">
        <f>[2]!obGet([2]!obCall("",  AN102,"get", $AQ$10))</f>
        <v>0.21448912121415487</v>
      </c>
      <c r="AP102" s="52"/>
      <c r="AQ102" s="89" t="str">
        <f>[2]!obCall("intensity"&amp;AE102, $T$54, "getIntensity", [2]!obMake("", "int", AE102))</f>
        <v>intensity87 
[41966]</v>
      </c>
      <c r="AR102" s="89">
        <f>[2]!obGet([2]!obCall("", AQ102, "get",$AQ$10))</f>
        <v>7.9287765401921499E-3</v>
      </c>
      <c r="AS102" s="52"/>
      <c r="AT102" s="89" t="str">
        <f>[2]!obCall("expOfIntegratedIntensity"&amp;AE102, $T$54, "getExpOfIntegratedIntensity", [2]!obMake("", "int", AE102))</f>
        <v>expOfIntegratedIntensity87 
[41703]</v>
      </c>
      <c r="AU102" s="89">
        <f>[2]!obGet([2]!obCall("", AT102, "get",$AQ$10))</f>
        <v>1.0581836822035335</v>
      </c>
      <c r="AV102" s="19"/>
      <c r="AW102" s="10"/>
    </row>
    <row r="103" spans="1:49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7"/>
      <c r="L103" s="55">
        <v>0.05</v>
      </c>
      <c r="M103" s="56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9">
        <v>88</v>
      </c>
      <c r="AF103" s="89">
        <f>[2]!obGet([2]!obCall("",$AE$10, "getTime",[2]!obMake("", "int", AE103)))</f>
        <v>8.7999999999999989</v>
      </c>
      <c r="AG103" s="52"/>
      <c r="AH103" s="89" t="str">
        <f>[2]!obCall("underlyingModelFromNPVAndDefault"&amp;AE103, $AH$10, "getUnderlying",  [2]!obMake("", "int", AE103), [2]!obMake("","int", 0))</f>
        <v>underlyingModelFromNPVAndDefault88 
[42246]</v>
      </c>
      <c r="AI103" s="89">
        <f>[2]!obGet([2]!obCall("",AH103,"get", $AQ$10))</f>
        <v>9.2185267515385569E-2</v>
      </c>
      <c r="AJ103" s="52"/>
      <c r="AK103" s="89" t="str">
        <f>[2]!obCall("zcbondFairPrice"&amp;AE103, $AK$10, "getZeroCouponBond", [2]!obMake("", "double",AF103), [2]!obMake("", "double", $AF$115))</f>
        <v>zcbondFairPrice88 
[43032]</v>
      </c>
      <c r="AL103" s="89">
        <f>[2]!obGet([2]!obCall("", AK103, "get",$AQ$10))</f>
        <v>0.85216481288020607</v>
      </c>
      <c r="AM103" s="52"/>
      <c r="AN103" s="89" t="str">
        <f>[2]!obCall("swapPrice"&amp;AE103,  $AH$10,"getFairValue", [2]!obMake("","int",AE103) )</f>
        <v>swapPrice88 
[54928]</v>
      </c>
      <c r="AO103" s="89">
        <f>[2]!obGet([2]!obCall("",  AN103,"get", $AQ$10))</f>
        <v>0.21878171925387246</v>
      </c>
      <c r="AP103" s="52"/>
      <c r="AQ103" s="89" t="str">
        <f>[2]!obCall("intensity"&amp;AE103, $T$54, "getIntensity", [2]!obMake("", "int", AE103))</f>
        <v>intensity88 
[42005]</v>
      </c>
      <c r="AR103" s="89">
        <f>[2]!obGet([2]!obCall("", AQ103, "get",$AQ$10))</f>
        <v>8.1892461632879655E-3</v>
      </c>
      <c r="AS103" s="52"/>
      <c r="AT103" s="89" t="str">
        <f>[2]!obCall("expOfIntegratedIntensity"&amp;AE103, $T$54, "getExpOfIntegratedIntensity", [2]!obMake("", "int", AE103))</f>
        <v>expOfIntegratedIntensity88 
[42037]</v>
      </c>
      <c r="AU103" s="89">
        <f>[2]!obGet([2]!obCall("", AT103, "get",$AQ$10))</f>
        <v>1.0590368173593649</v>
      </c>
      <c r="AV103" s="19"/>
      <c r="AW103" s="10"/>
    </row>
    <row r="104" spans="1:49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7"/>
      <c r="L104" s="55">
        <v>0.05</v>
      </c>
      <c r="M104" s="56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9">
        <v>89</v>
      </c>
      <c r="AF104" s="89">
        <f>[2]!obGet([2]!obCall("",$AE$10, "getTime",[2]!obMake("", "int", AE104)))</f>
        <v>8.9</v>
      </c>
      <c r="AG104" s="52"/>
      <c r="AH104" s="89" t="str">
        <f>[2]!obCall("underlyingModelFromNPVAndDefault"&amp;AE104, $AH$10, "getUnderlying",  [2]!obMake("", "int", AE104), [2]!obMake("","int", 0))</f>
        <v>underlyingModelFromNPVAndDefault89 
[41775]</v>
      </c>
      <c r="AI104" s="89">
        <f>[2]!obGet([2]!obCall("",AH104,"get", $AQ$10))</f>
        <v>8.8091812574584719E-2</v>
      </c>
      <c r="AJ104" s="52"/>
      <c r="AK104" s="89" t="str">
        <f>[2]!obCall("zcbondFairPrice"&amp;AE104, $AK$10, "getZeroCouponBond", [2]!obMake("", "double",AF104), [2]!obMake("", "double", $AF$115))</f>
        <v>zcbondFairPrice89 
[42956]</v>
      </c>
      <c r="AL104" s="89">
        <f>[2]!obGet([2]!obCall("", AK104, "get",$AQ$10))</f>
        <v>0.86696381661309674</v>
      </c>
      <c r="AM104" s="52"/>
      <c r="AN104" s="89" t="str">
        <f>[2]!obCall("swapPrice"&amp;AE104,  $AH$10,"getFairValue", [2]!obMake("","int",AE104) )</f>
        <v>swapPrice89 
[54970]</v>
      </c>
      <c r="AO104" s="89">
        <f>[2]!obGet([2]!obCall("",  AN104,"get", $AQ$10))</f>
        <v>0.21877536087537663</v>
      </c>
      <c r="AP104" s="52"/>
      <c r="AQ104" s="89" t="str">
        <f>[2]!obCall("intensity"&amp;AE104, $T$54, "getIntensity", [2]!obMake("", "int", AE104))</f>
        <v>intensity89 
[41523]</v>
      </c>
      <c r="AR104" s="89">
        <f>[2]!obGet([2]!obCall("", AQ104, "get",$AQ$10))</f>
        <v>8.3426045458841434E-3</v>
      </c>
      <c r="AS104" s="52"/>
      <c r="AT104" s="89" t="str">
        <f>[2]!obCall("expOfIntegratedIntensity"&amp;AE104, $T$54, "getExpOfIntegratedIntensity", [2]!obMake("", "int", AE104))</f>
        <v>expOfIntegratedIntensity89 
[41553]</v>
      </c>
      <c r="AU104" s="89">
        <f>[2]!obGet([2]!obCall("", AT104, "get",$AQ$10))</f>
        <v>1.0599125711832933</v>
      </c>
      <c r="AV104" s="19"/>
      <c r="AW104" s="10"/>
    </row>
    <row r="105" spans="1:49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7"/>
      <c r="L105" s="55">
        <v>0.05</v>
      </c>
      <c r="M105" s="56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9">
        <v>90</v>
      </c>
      <c r="AF105" s="89">
        <f>[2]!obGet([2]!obCall("",$AE$10, "getTime",[2]!obMake("", "int", AE105)))</f>
        <v>9</v>
      </c>
      <c r="AG105" s="52"/>
      <c r="AH105" s="89" t="str">
        <f>[2]!obCall("underlyingModelFromNPVAndDefault"&amp;AE105, $AH$10, "getUnderlying",  [2]!obMake("", "int", AE105), [2]!obMake("","int", 0))</f>
        <v>underlyingModelFromNPVAndDefault90 
[41730]</v>
      </c>
      <c r="AI105" s="89">
        <f>[2]!obGet([2]!obCall("",AH105,"get", $AQ$10))</f>
        <v>8.5251429442345913E-2</v>
      </c>
      <c r="AJ105" s="52"/>
      <c r="AK105" s="89" t="str">
        <f>[2]!obCall("zcbondFairPrice"&amp;AE105, $AK$10, "getZeroCouponBond", [2]!obMake("", "double",AF105), [2]!obMake("", "double", $AF$115))</f>
        <v>zcbondFairPrice90 
[42944]</v>
      </c>
      <c r="AL105" s="89">
        <f>[2]!obGet([2]!obCall("", AK105, "get",$AQ$10))</f>
        <v>0.88033812784161358</v>
      </c>
      <c r="AM105" s="52"/>
      <c r="AN105" s="89" t="str">
        <f>[2]!obCall("swapPrice"&amp;AE105,  $AH$10,"getFairValue", [2]!obMake("","int",AE105) )</f>
        <v>swapPrice90 
[54984]</v>
      </c>
      <c r="AO105" s="89">
        <f>[2]!obGet([2]!obCall("",  AN105,"get", $AQ$10))</f>
        <v>0.21960281289290184</v>
      </c>
      <c r="AP105" s="52"/>
      <c r="AQ105" s="89" t="str">
        <f>[2]!obCall("intensity"&amp;AE105, $T$54, "getIntensity", [2]!obMake("", "int", AE105))</f>
        <v>intensity90 
[41377]</v>
      </c>
      <c r="AR105" s="89">
        <f>[2]!obGet([2]!obCall("", AQ105, "get",$AQ$10))</f>
        <v>8.4377914415944538E-3</v>
      </c>
      <c r="AS105" s="52"/>
      <c r="AT105" s="89" t="str">
        <f>[2]!obCall("expOfIntegratedIntensity"&amp;AE105, $T$54, "getExpOfIntegratedIntensity", [2]!obMake("", "int", AE105))</f>
        <v>expOfIntegratedIntensity90 
[42141]</v>
      </c>
      <c r="AU105" s="89">
        <f>[2]!obGet([2]!obCall("", AT105, "get",$AQ$10))</f>
        <v>1.0608022319854453</v>
      </c>
      <c r="AV105" s="19"/>
      <c r="AW105" s="10"/>
    </row>
    <row r="106" spans="1:49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7"/>
      <c r="L106" s="55">
        <v>0.05</v>
      </c>
      <c r="M106" s="56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9">
        <v>91</v>
      </c>
      <c r="AF106" s="89">
        <f>[2]!obGet([2]!obCall("",$AE$10, "getTime",[2]!obMake("", "int", AE106)))</f>
        <v>9.1</v>
      </c>
      <c r="AG106" s="52"/>
      <c r="AH106" s="89" t="str">
        <f>[2]!obCall("underlyingModelFromNPVAndDefault"&amp;AE106, $AH$10, "getUnderlying",  [2]!obMake("", "int", AE106), [2]!obMake("","int", 0))</f>
        <v>underlyingModelFromNPVAndDefault91 
[42504]</v>
      </c>
      <c r="AI106" s="89">
        <f>[2]!obGet([2]!obCall("",AH106,"get", $AQ$10))</f>
        <v>7.5216712814191691E-2</v>
      </c>
      <c r="AJ106" s="52"/>
      <c r="AK106" s="89" t="str">
        <f>[2]!obCall("zcbondFairPrice"&amp;AE106, $AK$10, "getZeroCouponBond", [2]!obMake("", "double",AF106), [2]!obMake("", "double", $AF$115))</f>
        <v>zcbondFairPrice91 
[42822]</v>
      </c>
      <c r="AL106" s="89">
        <f>[2]!obGet([2]!obCall("", AK106, "get",$AQ$10))</f>
        <v>0.89919186492715997</v>
      </c>
      <c r="AM106" s="52"/>
      <c r="AN106" s="89" t="str">
        <f>[2]!obCall("swapPrice"&amp;AE106,  $AH$10,"getFairValue", [2]!obMake("","int",AE106) )</f>
        <v>swapPrice91 
[54898]</v>
      </c>
      <c r="AO106" s="89">
        <f>[2]!obGet([2]!obCall("",  AN106,"get", $AQ$10))</f>
        <v>0.11323268867357916</v>
      </c>
      <c r="AP106" s="52"/>
      <c r="AQ106" s="89" t="str">
        <f>[2]!obCall("intensity"&amp;AE106, $T$54, "getIntensity", [2]!obMake("", "int", AE106))</f>
        <v>intensity91 
[41358]</v>
      </c>
      <c r="AR106" s="89">
        <f>[2]!obGet([2]!obCall("", AQ106, "get",$AQ$10))</f>
        <v>8.3764328881774566E-3</v>
      </c>
      <c r="AS106" s="52"/>
      <c r="AT106" s="89" t="str">
        <f>[2]!obCall("expOfIntegratedIntensity"&amp;AE106, $T$54, "getExpOfIntegratedIntensity", [2]!obMake("", "int", AE106))</f>
        <v>expOfIntegratedIntensity91 
[41501]</v>
      </c>
      <c r="AU106" s="89">
        <f>[2]!obGet([2]!obCall("", AT106, "get",$AQ$10))</f>
        <v>1.0616944353104725</v>
      </c>
      <c r="AV106" s="19"/>
      <c r="AW106" s="10"/>
    </row>
    <row r="107" spans="1:49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7"/>
      <c r="L107" s="55">
        <v>0.05</v>
      </c>
      <c r="M107" s="56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9">
        <v>92</v>
      </c>
      <c r="AF107" s="89">
        <f>[2]!obGet([2]!obCall("",$AE$10, "getTime",[2]!obMake("", "int", AE107)))</f>
        <v>9.1999999999999993</v>
      </c>
      <c r="AG107" s="52"/>
      <c r="AH107" s="89" t="str">
        <f>[2]!obCall("underlyingModelFromNPVAndDefault"&amp;AE107, $AH$10, "getUnderlying",  [2]!obMake("", "int", AE107), [2]!obMake("","int", 0))</f>
        <v>underlyingModelFromNPVAndDefault92 
[42418]</v>
      </c>
      <c r="AI107" s="89">
        <f>[2]!obGet([2]!obCall("",AH107,"get", $AQ$10))</f>
        <v>7.3679366989605824E-2</v>
      </c>
      <c r="AJ107" s="52"/>
      <c r="AK107" s="89" t="str">
        <f>[2]!obCall("zcbondFairPrice"&amp;AE107, $AK$10, "getZeroCouponBond", [2]!obMake("", "double",AF107), [2]!obMake("", "double", $AF$115))</f>
        <v>zcbondFairPrice92 
[43024]</v>
      </c>
      <c r="AL107" s="89">
        <f>[2]!obGet([2]!obCall("", AK107, "get",$AQ$10))</f>
        <v>0.91067505930270698</v>
      </c>
      <c r="AM107" s="52"/>
      <c r="AN107" s="89" t="str">
        <f>[2]!obCall("swapPrice"&amp;AE107,  $AH$10,"getFairValue", [2]!obMake("","int",AE107) )</f>
        <v>swapPrice92 
[54836]</v>
      </c>
      <c r="AO107" s="89">
        <f>[2]!obGet([2]!obCall("",  AN107,"get", $AQ$10))</f>
        <v>0.11467873486730207</v>
      </c>
      <c r="AP107" s="52"/>
      <c r="AQ107" s="89" t="str">
        <f>[2]!obCall("intensity"&amp;AE107, $T$54, "getIntensity", [2]!obMake("", "int", AE107))</f>
        <v>intensity92 
[41514]</v>
      </c>
      <c r="AR107" s="89">
        <f>[2]!obGet([2]!obCall("", AQ107, "get",$AQ$10))</f>
        <v>7.9509983647529786E-3</v>
      </c>
      <c r="AS107" s="52"/>
      <c r="AT107" s="89" t="str">
        <f>[2]!obCall("expOfIntegratedIntensity"&amp;AE107, $T$54, "getExpOfIntegratedIntensity", [2]!obMake("", "int", AE107))</f>
        <v>expOfIntegratedIntensity92 
[41384]</v>
      </c>
      <c r="AU107" s="89">
        <f>[2]!obGet([2]!obCall("", AT107, "get",$AQ$10))</f>
        <v>1.0625615263417529</v>
      </c>
      <c r="AV107" s="19"/>
      <c r="AW107" s="10"/>
    </row>
    <row r="108" spans="1:49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7"/>
      <c r="L108" s="55">
        <v>0.05</v>
      </c>
      <c r="M108" s="56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9">
        <v>93</v>
      </c>
      <c r="AF108" s="89">
        <f>[2]!obGet([2]!obCall("",$AE$10, "getTime",[2]!obMake("", "int", AE108)))</f>
        <v>9.2999999999999989</v>
      </c>
      <c r="AG108" s="52"/>
      <c r="AH108" s="89" t="str">
        <f>[2]!obCall("underlyingModelFromNPVAndDefault"&amp;AE108, $AH$10, "getUnderlying",  [2]!obMake("", "int", AE108), [2]!obMake("","int", 0))</f>
        <v>underlyingModelFromNPVAndDefault93 
[42508]</v>
      </c>
      <c r="AI108" s="89">
        <f>[2]!obGet([2]!obCall("",AH108,"get", $AQ$10))</f>
        <v>6.6361312419278617E-2</v>
      </c>
      <c r="AJ108" s="52"/>
      <c r="AK108" s="89" t="str">
        <f>[2]!obCall("zcbondFairPrice"&amp;AE108, $AK$10, "getZeroCouponBond", [2]!obMake("", "double",AF108), [2]!obMake("", "double", $AF$115))</f>
        <v>zcbondFairPrice93 
[43090]</v>
      </c>
      <c r="AL108" s="89">
        <f>[2]!obGet([2]!obCall("", AK108, "get",$AQ$10))</f>
        <v>0.92578080428155041</v>
      </c>
      <c r="AM108" s="52"/>
      <c r="AN108" s="89" t="str">
        <f>[2]!obCall("swapPrice"&amp;AE108,  $AH$10,"getFairValue", [2]!obMake("","int",AE108) )</f>
        <v>swapPrice93 
[54878]</v>
      </c>
      <c r="AO108" s="89">
        <f>[2]!obGet([2]!obCall("",  AN108,"get", $AQ$10))</f>
        <v>0.1165809586140778</v>
      </c>
      <c r="AP108" s="52"/>
      <c r="AQ108" s="89" t="str">
        <f>[2]!obCall("intensity"&amp;AE108, $T$54, "getIntensity", [2]!obMake("", "int", AE108))</f>
        <v>intensity93 
[41238]</v>
      </c>
      <c r="AR108" s="89">
        <f>[2]!obGet([2]!obCall("", AQ108, "get",$AQ$10))</f>
        <v>7.9532811598875576E-3</v>
      </c>
      <c r="AS108" s="52"/>
      <c r="AT108" s="89" t="str">
        <f>[2]!obCall("expOfIntegratedIntensity"&amp;AE108, $T$54, "getExpOfIntegratedIntensity", [2]!obMake("", "int", AE108))</f>
        <v>expOfIntegratedIntensity93 
[41550]</v>
      </c>
      <c r="AU108" s="89">
        <f>[2]!obGet([2]!obCall("", AT108, "get",$AQ$10))</f>
        <v>1.0634068261706806</v>
      </c>
      <c r="AV108" s="19"/>
      <c r="AW108" s="10"/>
    </row>
    <row r="109" spans="1:49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7"/>
      <c r="L109" s="55">
        <v>0.05</v>
      </c>
      <c r="M109" s="56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9">
        <v>94</v>
      </c>
      <c r="AF109" s="89">
        <f>[2]!obGet([2]!obCall("",$AE$10, "getTime",[2]!obMake("", "int", AE109)))</f>
        <v>9.4</v>
      </c>
      <c r="AG109" s="52"/>
      <c r="AH109" s="89" t="str">
        <f>[2]!obCall("underlyingModelFromNPVAndDefault"&amp;AE109, $AH$10, "getUnderlying",  [2]!obMake("", "int", AE109), [2]!obMake("","int", 0))</f>
        <v>underlyingModelFromNPVAndDefault94 
[41486]</v>
      </c>
      <c r="AI109" s="89">
        <f>[2]!obGet([2]!obCall("",AH109,"get", $AQ$10))</f>
        <v>4.714065154900253E-2</v>
      </c>
      <c r="AJ109" s="52"/>
      <c r="AK109" s="89" t="str">
        <f>[2]!obCall("zcbondFairPrice"&amp;AE109, $AK$10, "getZeroCouponBond", [2]!obMake("", "double",AF109), [2]!obMake("", "double", $AF$115))</f>
        <v>zcbondFairPrice94 
[42828]</v>
      </c>
      <c r="AL109" s="89">
        <f>[2]!obGet([2]!obCall("", AK109, "get",$AQ$10))</f>
        <v>0.94651575147932032</v>
      </c>
      <c r="AM109" s="52"/>
      <c r="AN109" s="89" t="str">
        <f>[2]!obCall("swapPrice"&amp;AE109,  $AH$10,"getFairValue", [2]!obMake("","int",AE109) )</f>
        <v>swapPrice94 
[54890]</v>
      </c>
      <c r="AO109" s="89">
        <f>[2]!obGet([2]!obCall("",  AN109,"get", $AQ$10))</f>
        <v>0.11919205187713622</v>
      </c>
      <c r="AP109" s="52"/>
      <c r="AQ109" s="89" t="str">
        <f>[2]!obCall("intensity"&amp;AE109, $T$54, "getIntensity", [2]!obMake("", "int", AE109))</f>
        <v>intensity94 
[42083]</v>
      </c>
      <c r="AR109" s="89">
        <f>[2]!obGet([2]!obCall("", AQ109, "get",$AQ$10))</f>
        <v>7.5194520790373628E-3</v>
      </c>
      <c r="AS109" s="52"/>
      <c r="AT109" s="89" t="str">
        <f>[2]!obCall("expOfIntegratedIntensity"&amp;AE109, $T$54, "getExpOfIntegratedIntensity", [2]!obMake("", "int", AE109))</f>
        <v>expOfIntegratedIntensity94 
[42072]</v>
      </c>
      <c r="AU109" s="89">
        <f>[2]!obGet([2]!obCall("", AT109, "get",$AQ$10))</f>
        <v>1.0642298349918202</v>
      </c>
      <c r="AV109" s="19"/>
      <c r="AW109" s="10"/>
    </row>
    <row r="110" spans="1:49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7"/>
      <c r="L110" s="55">
        <v>0.05</v>
      </c>
      <c r="M110" s="56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9">
        <v>95</v>
      </c>
      <c r="AF110" s="89">
        <f>[2]!obGet([2]!obCall("",$AE$10, "getTime",[2]!obMake("", "int", AE110)))</f>
        <v>9.5</v>
      </c>
      <c r="AG110" s="52"/>
      <c r="AH110" s="89" t="str">
        <f>[2]!obCall("underlyingModelFromNPVAndDefault"&amp;AE110, $AH$10, "getUnderlying",  [2]!obMake("", "int", AE110), [2]!obMake("","int", 0))</f>
        <v>underlyingModelFromNPVAndDefault95 
[41606]</v>
      </c>
      <c r="AI110" s="89">
        <f>[2]!obGet([2]!obCall("",AH110,"get", $AQ$10))</f>
        <v>4.3787108028757134E-2</v>
      </c>
      <c r="AJ110" s="52"/>
      <c r="AK110" s="89" t="str">
        <f>[2]!obCall("zcbondFairPrice"&amp;AE110, $AK$10, "getZeroCouponBond", [2]!obMake("", "double",AF110), [2]!obMake("", "double", $AF$115))</f>
        <v>zcbondFairPrice95 
[42678]</v>
      </c>
      <c r="AL110" s="89">
        <f>[2]!obGet([2]!obCall("", AK110, "get",$AQ$10))</f>
        <v>0.95665105680329032</v>
      </c>
      <c r="AM110" s="52"/>
      <c r="AN110" s="89" t="str">
        <f>[2]!obCall("swapPrice"&amp;AE110,  $AH$10,"getFairValue", [2]!obMake("","int",AE110) )</f>
        <v>swapPrice95 
[54908]</v>
      </c>
      <c r="AO110" s="89">
        <f>[2]!obGet([2]!obCall("",  AN110,"get", $AQ$10))</f>
        <v>0.1204683622143673</v>
      </c>
      <c r="AP110" s="52"/>
      <c r="AQ110" s="89" t="str">
        <f>[2]!obCall("intensity"&amp;AE110, $T$54, "getIntensity", [2]!obMake("", "int", AE110))</f>
        <v>intensity95 
[42074]</v>
      </c>
      <c r="AR110" s="89">
        <f>[2]!obGet([2]!obCall("", AQ110, "get",$AQ$10))</f>
        <v>7.3542967028870599E-3</v>
      </c>
      <c r="AS110" s="52"/>
      <c r="AT110" s="89" t="str">
        <f>[2]!obCall("expOfIntegratedIntensity"&amp;AE110, $T$54, "getExpOfIntegratedIntensity", [2]!obMake("", "int", AE110))</f>
        <v>expOfIntegratedIntensity95 
[41944]</v>
      </c>
      <c r="AU110" s="89">
        <f>[2]!obGet([2]!obCall("", AT110, "get",$AQ$10))</f>
        <v>1.065021583722717</v>
      </c>
      <c r="AV110" s="19"/>
      <c r="AW110" s="10"/>
    </row>
    <row r="111" spans="1:49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7"/>
      <c r="L111" s="55">
        <v>0.05</v>
      </c>
      <c r="M111" s="56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9">
        <v>96</v>
      </c>
      <c r="AF111" s="89">
        <f>[2]!obGet([2]!obCall("",$AE$10, "getTime",[2]!obMake("", "int", AE111)))</f>
        <v>9.6</v>
      </c>
      <c r="AG111" s="52"/>
      <c r="AH111" s="89" t="str">
        <f>[2]!obCall("underlyingModelFromNPVAndDefault"&amp;AE111, $AH$10, "getUnderlying",  [2]!obMake("", "int", AE111), [2]!obMake("","int", 0))</f>
        <v>underlyingModelFromNPVAndDefault96 
[41432]</v>
      </c>
      <c r="AI111" s="89">
        <f>[2]!obGet([2]!obCall("",AH111,"get", $AQ$10))</f>
        <v>3.8316563156762379E-2</v>
      </c>
      <c r="AJ111" s="52"/>
      <c r="AK111" s="89" t="str">
        <f>[2]!obCall("zcbondFairPrice"&amp;AE111, $AK$10, "getZeroCouponBond", [2]!obMake("", "double",AF111), [2]!obMake("", "double", $AF$115))</f>
        <v>zcbondFairPrice96 
[42834]</v>
      </c>
      <c r="AL111" s="89">
        <f>[2]!obGet([2]!obCall("", AK111, "get",$AQ$10))</f>
        <v>0.96713865766386187</v>
      </c>
      <c r="AM111" s="52"/>
      <c r="AN111" s="89" t="str">
        <f>[2]!obCall("swapPrice"&amp;AE111,  $AH$10,"getFairValue", [2]!obMake("","int",AE111) )</f>
        <v>swapPrice96 
[54930]</v>
      </c>
      <c r="AO111" s="89">
        <f>[2]!obGet([2]!obCall("",  AN111,"get", $AQ$10))</f>
        <v>0.1217890361322459</v>
      </c>
      <c r="AP111" s="52"/>
      <c r="AQ111" s="89" t="str">
        <f>[2]!obCall("intensity"&amp;AE111, $T$54, "getIntensity", [2]!obMake("", "int", AE111))</f>
        <v>intensity96 
[42126]</v>
      </c>
      <c r="AR111" s="89">
        <f>[2]!obGet([2]!obCall("", AQ111, "get",$AQ$10))</f>
        <v>7.8334393875009924E-3</v>
      </c>
      <c r="AS111" s="52"/>
      <c r="AT111" s="89" t="str">
        <f>[2]!obCall("expOfIntegratedIntensity"&amp;AE111, $T$54, "getExpOfIntegratedIntensity", [2]!obMake("", "int", AE111))</f>
        <v>expOfIntegratedIntensity96 
[42111]</v>
      </c>
      <c r="AU111" s="89">
        <f>[2]!obGet([2]!obCall("", AT111, "get",$AQ$10))</f>
        <v>1.0658306542197737</v>
      </c>
      <c r="AV111" s="19"/>
      <c r="AW111" s="10"/>
    </row>
    <row r="112" spans="1:49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7"/>
      <c r="L112" s="55">
        <v>0.05</v>
      </c>
      <c r="M112" s="56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9">
        <v>97</v>
      </c>
      <c r="AF112" s="89">
        <f>[2]!obGet([2]!obCall("",$AE$10, "getTime",[2]!obMake("", "int", AE112)))</f>
        <v>9.6999999999999993</v>
      </c>
      <c r="AG112" s="52"/>
      <c r="AH112" s="89" t="str">
        <f>[2]!obCall("underlyingModelFromNPVAndDefault"&amp;AE112, $AH$10, "getUnderlying",  [2]!obMake("", "int", AE112), [2]!obMake("","int", 0))</f>
        <v>underlyingModelFromNPVAndDefault97 
[41620]</v>
      </c>
      <c r="AI112" s="89">
        <f>[2]!obGet([2]!obCall("",AH112,"get", $AQ$10))</f>
        <v>4.4961151918947853E-2</v>
      </c>
      <c r="AJ112" s="52"/>
      <c r="AK112" s="89" t="str">
        <f>[2]!obCall("zcbondFairPrice"&amp;AE112, $AK$10, "getZeroCouponBond", [2]!obMake("", "double",AF112), [2]!obMake("", "double", $AF$115))</f>
        <v>zcbondFairPrice97 
[42978]</v>
      </c>
      <c r="AL112" s="89">
        <f>[2]!obGet([2]!obCall("", AK112, "get",$AQ$10))</f>
        <v>0.97323582640227524</v>
      </c>
      <c r="AM112" s="52"/>
      <c r="AN112" s="89" t="str">
        <f>[2]!obCall("swapPrice"&amp;AE112,  $AH$10,"getFairValue", [2]!obMake("","int",AE112) )</f>
        <v>swapPrice97 
[54972]</v>
      </c>
      <c r="AO112" s="89">
        <f>[2]!obGet([2]!obCall("",  AN112,"get", $AQ$10))</f>
        <v>0.12255683534893802</v>
      </c>
      <c r="AP112" s="52"/>
      <c r="AQ112" s="89" t="str">
        <f>[2]!obCall("intensity"&amp;AE112, $T$54, "getIntensity", [2]!obMake("", "int", AE112))</f>
        <v>intensity97 
[41691]</v>
      </c>
      <c r="AR112" s="89">
        <f>[2]!obGet([2]!obCall("", AQ112, "get",$AQ$10))</f>
        <v>7.9477577755095296E-3</v>
      </c>
      <c r="AS112" s="52"/>
      <c r="AT112" s="89" t="str">
        <f>[2]!obCall("expOfIntegratedIntensity"&amp;AE112, $T$54, "getExpOfIntegratedIntensity", [2]!obMake("", "int", AE112))</f>
        <v>expOfIntegratedIntensity97 
[41510]</v>
      </c>
      <c r="AU112" s="89">
        <f>[2]!obGet([2]!obCall("", AT112, "get",$AQ$10))</f>
        <v>1.0666719902932138</v>
      </c>
      <c r="AV112" s="19"/>
      <c r="AW112" s="10"/>
    </row>
    <row r="113" spans="1:49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7"/>
      <c r="L113" s="55">
        <v>0.05</v>
      </c>
      <c r="M113" s="56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9">
        <v>98</v>
      </c>
      <c r="AF113" s="89">
        <f>[2]!obGet([2]!obCall("",$AE$10, "getTime",[2]!obMake("", "int", AE113)))</f>
        <v>9.7999999999999989</v>
      </c>
      <c r="AG113" s="52"/>
      <c r="AH113" s="89" t="str">
        <f>[2]!obCall("underlyingModelFromNPVAndDefault"&amp;AE113, $AH$10, "getUnderlying",  [2]!obMake("", "int", AE113), [2]!obMake("","int", 0))</f>
        <v>underlyingModelFromNPVAndDefault98 
[41275]</v>
      </c>
      <c r="AI113" s="89">
        <f>[2]!obGet([2]!obCall("",AH113,"get", $AQ$10))</f>
        <v>4.2169916767045769E-2</v>
      </c>
      <c r="AJ113" s="52"/>
      <c r="AK113" s="89" t="str">
        <f>[2]!obCall("zcbondFairPrice"&amp;AE113, $AK$10, "getZeroCouponBond", [2]!obMake("", "double",AF113), [2]!obMake("", "double", $AF$115))</f>
        <v>zcbondFairPrice98 
[43020]</v>
      </c>
      <c r="AL113" s="89">
        <f>[2]!obGet([2]!obCall("", AK113, "get",$AQ$10))</f>
        <v>0.9825603522782117</v>
      </c>
      <c r="AM113" s="52"/>
      <c r="AN113" s="89" t="str">
        <f>[2]!obCall("swapPrice"&amp;AE113,  $AH$10,"getFairValue", [2]!obMake("","int",AE113) )</f>
        <v>swapPrice98 
[54942]</v>
      </c>
      <c r="AO113" s="89">
        <f>[2]!obGet([2]!obCall("",  AN113,"get", $AQ$10))</f>
        <v>0.12373104652312839</v>
      </c>
      <c r="AP113" s="52"/>
      <c r="AQ113" s="89" t="str">
        <f>[2]!obCall("intensity"&amp;AE113, $T$54, "getIntensity", [2]!obMake("", "int", AE113))</f>
        <v>intensity98 
[41917]</v>
      </c>
      <c r="AR113" s="89">
        <f>[2]!obGet([2]!obCall("", AQ113, "get",$AQ$10))</f>
        <v>7.5480878004070507E-3</v>
      </c>
      <c r="AS113" s="52"/>
      <c r="AT113" s="89" t="str">
        <f>[2]!obCall("expOfIntegratedIntensity"&amp;AE113, $T$54, "getExpOfIntegratedIntensity", [2]!obMake("", "int", AE113))</f>
        <v>expOfIntegratedIntensity98 
[42096]</v>
      </c>
      <c r="AU113" s="89">
        <f>[2]!obGet([2]!obCall("", AT113, "get",$AQ$10))</f>
        <v>1.0674987597612415</v>
      </c>
      <c r="AV113" s="19"/>
      <c r="AW113" s="10"/>
    </row>
    <row r="114" spans="1:49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7"/>
      <c r="L114" s="55">
        <v>0.05</v>
      </c>
      <c r="M114" s="56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9">
        <v>99</v>
      </c>
      <c r="AF114" s="89">
        <f>[2]!obGet([2]!obCall("",$AE$10, "getTime",[2]!obMake("", "int", AE114)))</f>
        <v>9.9</v>
      </c>
      <c r="AG114" s="52"/>
      <c r="AH114" s="89" t="str">
        <f>[2]!obCall("underlyingModelFromNPVAndDefault"&amp;AE114, $AH$10, "getUnderlying",  [2]!obMake("", "int", AE114), [2]!obMake("","int", 0))</f>
        <v>underlyingModelFromNPVAndDefault99 
[42196]</v>
      </c>
      <c r="AI114" s="89">
        <f>[2]!obGet([2]!obCall("",AH114,"get", $AQ$10))</f>
        <v>5.0159250519213966E-2</v>
      </c>
      <c r="AJ114" s="52"/>
      <c r="AK114" s="89" t="str">
        <f>[2]!obCall("zcbondFairPrice"&amp;AE114, $AK$10, "getZeroCouponBond", [2]!obMake("", "double",AF114), [2]!obMake("", "double", $AF$115))</f>
        <v>zcbondFairPrice99 
[42648]</v>
      </c>
      <c r="AL114" s="89">
        <f>[2]!obGet([2]!obCall("", AK114, "get",$AQ$10))</f>
        <v>0.99042184116846987</v>
      </c>
      <c r="AM114" s="52"/>
      <c r="AN114" s="89" t="str">
        <f>[2]!obCall("swapPrice"&amp;AE114,  $AH$10,"getFairValue", [2]!obMake("","int",AE114) )</f>
        <v>swapPrice99 
[54950]</v>
      </c>
      <c r="AO114" s="89">
        <f>[2]!obGet([2]!obCall("",  AN114,"get", $AQ$10))</f>
        <v>0.12472102158711929</v>
      </c>
      <c r="AP114" s="52"/>
      <c r="AQ114" s="89" t="str">
        <f>[2]!obCall("intensity"&amp;AE114, $T$54, "getIntensity", [2]!obMake("", "int", AE114))</f>
        <v>intensity99 
[41695]</v>
      </c>
      <c r="AR114" s="89">
        <f>[2]!obGet([2]!obCall("", AQ114, "get",$AQ$10))</f>
        <v>7.4304262147726714E-3</v>
      </c>
      <c r="AS114" s="52"/>
      <c r="AT114" s="89" t="str">
        <f>[2]!obCall("expOfIntegratedIntensity"&amp;AE114, $T$54, "getExpOfIntegratedIntensity", [2]!obMake("", "int", AE114))</f>
        <v>expOfIntegratedIntensity99 
[42063]</v>
      </c>
      <c r="AU114" s="89">
        <f>[2]!obGet([2]!obCall("", AT114, "get",$AQ$10))</f>
        <v>1.0682985364672379</v>
      </c>
      <c r="AV114" s="19"/>
      <c r="AW114" s="10"/>
    </row>
    <row r="115" spans="1:49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7"/>
      <c r="L115" s="55">
        <v>0.05</v>
      </c>
      <c r="M115" s="56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9">
        <v>100</v>
      </c>
      <c r="AF115" s="89">
        <f>[2]!obGet([2]!obCall("",$AE$10, "getTime",[2]!obMake("", "int", AE115)))</f>
        <v>10</v>
      </c>
      <c r="AG115" s="52"/>
      <c r="AH115" s="89" t="str">
        <f>[2]!obCall("underlyingModelFromNPVAndDefault"&amp;AE115, $AH$10, "getUnderlying",  [2]!obMake("", "int", AE115), [2]!obMake("","int", 0))</f>
        <v>underlyingModelFromNPVAndDefault100 
[42480]</v>
      </c>
      <c r="AI115" s="89">
        <f>[2]!obGet([2]!obCall("",AH115,"get", $AQ$10))</f>
        <v>5.4197213609129491E-2</v>
      </c>
      <c r="AJ115" s="52"/>
      <c r="AK115" s="89" t="str">
        <f>[2]!obCall("zcbondFairPrice"&amp;AE115, $AK$10, "getZeroCouponBond", [2]!obMake("", "double",AF115), [2]!obMake("", "double", $AF$115))</f>
        <v>zcbondFairPrice100 
[42526]</v>
      </c>
      <c r="AL115" s="89">
        <f>[2]!obGet([2]!obCall("", AK115, "get",$AQ$10))</f>
        <v>1</v>
      </c>
      <c r="AM115" s="52"/>
      <c r="AN115" s="89" t="str">
        <f>[2]!obCall("swapPrice"&amp;AE115,  $AH$10,"getFairValue", [2]!obMake("","int",AE115) )</f>
        <v>swapPrice100 
[54838]</v>
      </c>
      <c r="AO115" s="89">
        <f>[2]!obGet([2]!obCall("",  AN115,"get", $AQ$10))</f>
        <v>0.12592717204214443</v>
      </c>
      <c r="AP115" s="52"/>
      <c r="AQ115" s="89" t="str">
        <f>[2]!obCall("intensity"&amp;AE115, $T$54, "getIntensity", [2]!obMake("", "int", AE115))</f>
        <v>intensity100 
[41894]</v>
      </c>
      <c r="AR115" s="89">
        <f>[2]!obGet([2]!obCall("", AQ115, "get",$AQ$10))</f>
        <v>7.5218368734638608E-3</v>
      </c>
      <c r="AS115" s="52"/>
      <c r="AT115" s="89" t="str">
        <f>[2]!obCall("expOfIntegratedIntensity"&amp;AE115, $T$54, "getExpOfIntegratedIntensity", [2]!obMake("", "int", AE115))</f>
        <v>expOfIntegratedIntensity100 
[41897]</v>
      </c>
      <c r="AU115" s="89">
        <f>[2]!obGet([2]!obCall("", AT115, "get",$AQ$10))</f>
        <v>1.0690975091299624</v>
      </c>
      <c r="AV115" s="19"/>
      <c r="AW115" s="10"/>
    </row>
    <row r="116" spans="1:49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5">
        <v>0.05</v>
      </c>
      <c r="M116" s="56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2"/>
      <c r="AW116" s="10"/>
    </row>
    <row r="117" spans="1:49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5">
        <v>0.05</v>
      </c>
      <c r="M117" s="56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49" x14ac:dyDescent="0.3">
      <c r="K118" s="17"/>
      <c r="L118" s="55">
        <v>0.05</v>
      </c>
      <c r="M118" s="56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49" x14ac:dyDescent="0.3">
      <c r="K119" s="17"/>
      <c r="L119" s="55">
        <v>0.05</v>
      </c>
      <c r="M119" s="56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49" x14ac:dyDescent="0.3">
      <c r="K120" s="17"/>
      <c r="L120" s="55">
        <v>0.05</v>
      </c>
      <c r="M120" s="56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49" x14ac:dyDescent="0.3">
      <c r="K121" s="17"/>
      <c r="L121" s="55">
        <v>0.05</v>
      </c>
      <c r="M121" s="56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49" x14ac:dyDescent="0.3">
      <c r="K122" s="17"/>
      <c r="L122" s="55">
        <v>0.05</v>
      </c>
      <c r="M122" s="56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49" x14ac:dyDescent="0.3">
      <c r="K123" s="17"/>
      <c r="L123" s="55">
        <v>0.05</v>
      </c>
      <c r="M123" s="56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49" x14ac:dyDescent="0.3">
      <c r="K124" s="17"/>
      <c r="L124" s="55">
        <v>0.05</v>
      </c>
      <c r="M124" s="56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49" x14ac:dyDescent="0.3">
      <c r="K125" s="17"/>
      <c r="L125" s="55">
        <v>0.05</v>
      </c>
      <c r="M125" s="56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49" x14ac:dyDescent="0.3">
      <c r="K126" s="17"/>
      <c r="L126" s="55">
        <v>0.05</v>
      </c>
      <c r="M126" s="56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49" x14ac:dyDescent="0.3">
      <c r="K127" s="17"/>
      <c r="L127" s="55">
        <v>0.05</v>
      </c>
      <c r="M127" s="56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49" x14ac:dyDescent="0.3">
      <c r="K128" s="17"/>
      <c r="L128" s="55">
        <v>0.05</v>
      </c>
      <c r="M128" s="56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5">
        <v>0.05</v>
      </c>
      <c r="M129" s="56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5">
        <v>0.05</v>
      </c>
      <c r="M130" s="56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5">
        <v>0.05</v>
      </c>
      <c r="M131" s="56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5">
        <v>0.05</v>
      </c>
      <c r="M132" s="56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5">
        <v>0.05</v>
      </c>
      <c r="M133" s="56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5">
        <v>0.05</v>
      </c>
      <c r="M134" s="56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5">
        <v>0.05</v>
      </c>
      <c r="M135" s="56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5">
        <v>0.05</v>
      </c>
      <c r="M136" s="56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5">
        <v>0.05</v>
      </c>
      <c r="M137" s="56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5">
        <v>0.05</v>
      </c>
      <c r="M138" s="56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5">
        <v>0.05</v>
      </c>
      <c r="M139" s="56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5">
        <v>0.05</v>
      </c>
      <c r="M140" s="56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5">
        <v>0.05</v>
      </c>
      <c r="M141" s="56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5">
        <v>0.05</v>
      </c>
      <c r="M142" s="56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5">
        <v>0.05</v>
      </c>
      <c r="M143" s="56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5">
        <v>0.05</v>
      </c>
      <c r="M144" s="56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5">
        <v>0.05</v>
      </c>
      <c r="M145" s="56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5">
        <v>0.05</v>
      </c>
      <c r="M146" s="56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5">
        <v>0.05</v>
      </c>
      <c r="M147" s="56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5">
        <v>0.05</v>
      </c>
      <c r="M148" s="56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5">
        <v>0.05</v>
      </c>
      <c r="M149" s="56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8">
        <v>0.05</v>
      </c>
      <c r="M150" s="57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2017-04-06T21:02:15Z</dcterms:modified>
</cp:coreProperties>
</file>