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CVA\CVASwap\"/>
    </mc:Choice>
  </mc:AlternateContent>
  <bookViews>
    <workbookView xWindow="0" yWindow="0" windowWidth="23040" windowHeight="8508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91" i="3"/>
  <c r="G81" i="3"/>
  <c r="G70" i="3"/>
  <c r="D81" i="3"/>
  <c r="D70" i="3"/>
  <c r="T33" i="3"/>
  <c r="N34" i="3"/>
  <c r="AQ10" i="3"/>
  <c r="F10" i="1"/>
  <c r="T51" i="3"/>
  <c r="L12" i="3"/>
  <c r="L49" i="3"/>
  <c r="L41" i="3"/>
  <c r="V26" i="3"/>
  <c r="T12" i="3"/>
  <c r="O12" i="3"/>
  <c r="N36" i="3"/>
  <c r="L11" i="3"/>
  <c r="C64" i="3"/>
  <c r="N37" i="3"/>
  <c r="C15" i="1"/>
  <c r="F19" i="1"/>
  <c r="O13" i="3"/>
  <c r="F64" i="3"/>
  <c r="W49" i="3"/>
  <c r="W12" i="3"/>
  <c r="T29" i="3"/>
  <c r="O11" i="3"/>
  <c r="L10" i="3"/>
  <c r="C56" i="3"/>
  <c r="F75" i="3"/>
  <c r="C16" i="1"/>
  <c r="C75" i="3"/>
  <c r="N49" i="3"/>
  <c r="N35" i="3"/>
  <c r="M49" i="3"/>
  <c r="B9" i="1"/>
  <c r="L34" i="3" l="1"/>
  <c r="L37" i="3"/>
  <c r="F56" i="3"/>
  <c r="L40" i="3"/>
  <c r="L35" i="3"/>
  <c r="L36" i="3"/>
  <c r="L39" i="3"/>
  <c r="L38" i="3"/>
  <c r="T28" i="3"/>
  <c r="E25" i="1"/>
  <c r="T16" i="3"/>
  <c r="L15" i="3"/>
  <c r="C59" i="3"/>
  <c r="L44" i="3"/>
  <c r="F59" i="3"/>
  <c r="W16" i="3"/>
  <c r="T50" i="3" l="1"/>
  <c r="O10" i="3"/>
  <c r="T27" i="3"/>
  <c r="W50" i="3"/>
  <c r="O16" i="3"/>
  <c r="L21" i="3" l="1"/>
  <c r="W48" i="3"/>
  <c r="T48" i="3"/>
  <c r="W47" i="3"/>
  <c r="T47" i="3"/>
  <c r="L24" i="3"/>
  <c r="N41" i="3"/>
  <c r="T49" i="3" l="1"/>
  <c r="N38" i="3"/>
  <c r="W53" i="3"/>
  <c r="BA79" i="3"/>
  <c r="BA18" i="3"/>
  <c r="BA83" i="3"/>
  <c r="AX103" i="3"/>
  <c r="AX88" i="3"/>
  <c r="BA67" i="3"/>
  <c r="T54" i="3"/>
  <c r="AX70" i="3"/>
  <c r="BA21" i="3"/>
  <c r="AQ47" i="3"/>
  <c r="AT104" i="3"/>
  <c r="BA105" i="3"/>
  <c r="AQ61" i="3"/>
  <c r="BA70" i="3"/>
  <c r="AQ52" i="3"/>
  <c r="AQ96" i="3"/>
  <c r="AX90" i="3"/>
  <c r="BA77" i="3"/>
  <c r="AX105" i="3"/>
  <c r="BA46" i="3"/>
  <c r="AQ35" i="3"/>
  <c r="AT65" i="3"/>
  <c r="BA17" i="3"/>
  <c r="AX26" i="3"/>
  <c r="AQ104" i="3"/>
  <c r="AT76" i="3"/>
  <c r="AT75" i="3"/>
  <c r="AX80" i="3"/>
  <c r="BA62" i="3"/>
  <c r="AX36" i="3"/>
  <c r="AQ20" i="3"/>
  <c r="AY26" i="3"/>
  <c r="BB79" i="3"/>
  <c r="BA16" i="3"/>
  <c r="BA20" i="3"/>
  <c r="BA22" i="3"/>
  <c r="BA28" i="3"/>
  <c r="AX32" i="3"/>
  <c r="BA93" i="3"/>
  <c r="AT63" i="3"/>
  <c r="AT92" i="3"/>
  <c r="AT42" i="3"/>
  <c r="AT16" i="3"/>
  <c r="AQ68" i="3"/>
  <c r="AQ51" i="3"/>
  <c r="AQ83" i="3"/>
  <c r="AT46" i="3"/>
  <c r="AH10" i="3"/>
  <c r="AT58" i="3"/>
  <c r="AT69" i="3"/>
  <c r="AT30" i="3"/>
  <c r="AQ17" i="3"/>
  <c r="AH73" i="3"/>
  <c r="AN68" i="3"/>
  <c r="AH86" i="3"/>
  <c r="AN24" i="3"/>
  <c r="AN42" i="3"/>
  <c r="AH81" i="3"/>
  <c r="AN46" i="3"/>
  <c r="AH84" i="3"/>
  <c r="AN50" i="3"/>
  <c r="AN94" i="3"/>
  <c r="AH100" i="3"/>
  <c r="AH50" i="3"/>
  <c r="AN54" i="3"/>
  <c r="AN34" i="3"/>
  <c r="AH38" i="3"/>
  <c r="AH96" i="3"/>
  <c r="AH88" i="3"/>
  <c r="AH85" i="3"/>
  <c r="AN90" i="3"/>
  <c r="AN110" i="3"/>
  <c r="AN16" i="3"/>
  <c r="AH101" i="3"/>
  <c r="AH87" i="3"/>
  <c r="AH27" i="3"/>
  <c r="AN106" i="3"/>
  <c r="AN41" i="3"/>
  <c r="AX29" i="3"/>
  <c r="AX35" i="3"/>
  <c r="AX24" i="3"/>
  <c r="BA19" i="3"/>
  <c r="BA38" i="3"/>
  <c r="AX57" i="3"/>
  <c r="BA82" i="3"/>
  <c r="AQ87" i="3"/>
  <c r="AR87" i="3" s="1"/>
  <c r="BA37" i="3"/>
  <c r="AX107" i="3"/>
  <c r="AQ109" i="3"/>
  <c r="BA106" i="3"/>
  <c r="BB106" i="3" s="1"/>
  <c r="AX47" i="3"/>
  <c r="BA23" i="3"/>
  <c r="BB23" i="3" s="1"/>
  <c r="AQ100" i="3"/>
  <c r="AQ60" i="3"/>
  <c r="AR60" i="3" s="1"/>
  <c r="AX50" i="3"/>
  <c r="BA40" i="3"/>
  <c r="AQ24" i="3"/>
  <c r="BA44" i="3"/>
  <c r="AQ94" i="3"/>
  <c r="AX64" i="3"/>
  <c r="BA91" i="3"/>
  <c r="AX17" i="3"/>
  <c r="AT86" i="3"/>
  <c r="AU76" i="3"/>
  <c r="BA32" i="3"/>
  <c r="AX15" i="3"/>
  <c r="AT106" i="3"/>
  <c r="AQ81" i="3"/>
  <c r="AT81" i="3"/>
  <c r="BB37" i="3"/>
  <c r="BB77" i="3"/>
  <c r="BB32" i="3"/>
  <c r="AY88" i="3"/>
  <c r="BB105" i="3"/>
  <c r="AY29" i="3"/>
  <c r="BB91" i="3"/>
  <c r="AR47" i="3"/>
  <c r="AU81" i="3"/>
  <c r="AX95" i="3"/>
  <c r="AX92" i="3"/>
  <c r="BA68" i="3"/>
  <c r="BA35" i="3"/>
  <c r="AX102" i="3"/>
  <c r="BA43" i="3"/>
  <c r="AT88" i="3"/>
  <c r="AT51" i="3"/>
  <c r="AQ82" i="3"/>
  <c r="AQ69" i="3"/>
  <c r="AT37" i="3"/>
  <c r="AT44" i="3"/>
  <c r="AT97" i="3"/>
  <c r="AQ16" i="3"/>
  <c r="AT64" i="3"/>
  <c r="AT15" i="3"/>
  <c r="AT89" i="3"/>
  <c r="AQ22" i="3"/>
  <c r="AT66" i="3"/>
  <c r="AN17" i="3"/>
  <c r="AH78" i="3"/>
  <c r="AN39" i="3"/>
  <c r="AN107" i="3"/>
  <c r="AN89" i="3"/>
  <c r="AH108" i="3"/>
  <c r="AH46" i="3"/>
  <c r="AN115" i="3"/>
  <c r="AH58" i="3"/>
  <c r="AN57" i="3"/>
  <c r="AH42" i="3"/>
  <c r="AH20" i="3"/>
  <c r="AN69" i="3"/>
  <c r="AH19" i="3"/>
  <c r="AH98" i="3"/>
  <c r="AH32" i="3"/>
  <c r="AH115" i="3"/>
  <c r="AN47" i="3"/>
  <c r="AH61" i="3"/>
  <c r="AH95" i="3"/>
  <c r="AH74" i="3"/>
  <c r="AN21" i="3"/>
  <c r="AN114" i="3"/>
  <c r="AH24" i="3"/>
  <c r="AN74" i="3"/>
  <c r="AH45" i="3"/>
  <c r="AO107" i="3"/>
  <c r="AU65" i="3"/>
  <c r="AX109" i="3"/>
  <c r="AX58" i="3"/>
  <c r="AX52" i="3"/>
  <c r="AX69" i="3"/>
  <c r="BA56" i="3"/>
  <c r="BB56" i="3" s="1"/>
  <c r="BA113" i="3"/>
  <c r="BA75" i="3"/>
  <c r="BA87" i="3"/>
  <c r="AX21" i="3"/>
  <c r="AQ105" i="3"/>
  <c r="AQ107" i="3"/>
  <c r="BA34" i="3"/>
  <c r="AX84" i="3"/>
  <c r="BA108" i="3"/>
  <c r="AT35" i="3"/>
  <c r="AU35" i="3" s="1"/>
  <c r="AX56" i="3"/>
  <c r="AX86" i="3"/>
  <c r="AQ91" i="3"/>
  <c r="AT59" i="3"/>
  <c r="AU59" i="3" s="1"/>
  <c r="AX71" i="3"/>
  <c r="AT31" i="3"/>
  <c r="BA90" i="3"/>
  <c r="BA97" i="3"/>
  <c r="BB97" i="3" s="1"/>
  <c r="AQ41" i="3"/>
  <c r="AT105" i="3"/>
  <c r="AQ79" i="3"/>
  <c r="BB40" i="3"/>
  <c r="AX106" i="3"/>
  <c r="AX110" i="3"/>
  <c r="AQ97" i="3"/>
  <c r="AR97" i="3" s="1"/>
  <c r="AT82" i="3"/>
  <c r="AU82" i="3" s="1"/>
  <c r="AT109" i="3"/>
  <c r="BA66" i="3"/>
  <c r="AY69" i="3"/>
  <c r="BB34" i="3"/>
  <c r="BB62" i="3"/>
  <c r="BB87" i="3"/>
  <c r="BB90" i="3"/>
  <c r="AX61" i="3"/>
  <c r="AX111" i="3"/>
  <c r="AX62" i="3"/>
  <c r="AX42" i="3"/>
  <c r="AX19" i="3"/>
  <c r="AX59" i="3"/>
  <c r="AQ110" i="3"/>
  <c r="AQ28" i="3"/>
  <c r="AT38" i="3"/>
  <c r="AQ75" i="3"/>
  <c r="AT112" i="3"/>
  <c r="AQ38" i="3"/>
  <c r="AQ71" i="3"/>
  <c r="AQ56" i="3"/>
  <c r="AT95" i="3"/>
  <c r="AQ74" i="3"/>
  <c r="AT98" i="3"/>
  <c r="AT29" i="3"/>
  <c r="AQ27" i="3"/>
  <c r="AN44" i="3"/>
  <c r="AN86" i="3"/>
  <c r="AH113" i="3"/>
  <c r="AH51" i="3"/>
  <c r="AN35" i="3"/>
  <c r="AN93" i="3"/>
  <c r="AO93" i="3" s="1"/>
  <c r="AN66" i="3"/>
  <c r="AH66" i="3"/>
  <c r="AN28" i="3"/>
  <c r="AH54" i="3"/>
  <c r="AH103" i="3"/>
  <c r="AN82" i="3"/>
  <c r="AN29" i="3"/>
  <c r="AN85" i="3"/>
  <c r="AN58" i="3"/>
  <c r="AH91" i="3"/>
  <c r="AN87" i="3"/>
  <c r="AN67" i="3"/>
  <c r="AN19" i="3"/>
  <c r="AN38" i="3"/>
  <c r="AN26" i="3"/>
  <c r="AN111" i="3"/>
  <c r="AN23" i="3"/>
  <c r="AN64" i="3"/>
  <c r="AH39" i="3"/>
  <c r="AH52" i="3"/>
  <c r="AI52" i="3" s="1"/>
  <c r="AO23" i="3"/>
  <c r="AO64" i="3"/>
  <c r="AI27" i="3"/>
  <c r="BA84" i="3"/>
  <c r="BA85" i="3"/>
  <c r="AX54" i="3"/>
  <c r="AY54" i="3" s="1"/>
  <c r="AX22" i="3"/>
  <c r="BA39" i="3"/>
  <c r="BB39" i="3" s="1"/>
  <c r="BA51" i="3"/>
  <c r="BB51" i="3" s="1"/>
  <c r="AX85" i="3"/>
  <c r="AY85" i="3" s="1"/>
  <c r="AX44" i="3"/>
  <c r="AY44" i="3" s="1"/>
  <c r="AQ99" i="3"/>
  <c r="AQ31" i="3"/>
  <c r="AX33" i="3"/>
  <c r="AX73" i="3"/>
  <c r="AY73" i="3" s="1"/>
  <c r="AX94" i="3"/>
  <c r="AY94" i="3" s="1"/>
  <c r="AX38" i="3"/>
  <c r="AY38" i="3" s="1"/>
  <c r="AT60" i="3"/>
  <c r="AQ26" i="3"/>
  <c r="BA63" i="3"/>
  <c r="AT27" i="3"/>
  <c r="AT28" i="3"/>
  <c r="AU28" i="3" s="1"/>
  <c r="AT100" i="3"/>
  <c r="AT56" i="3"/>
  <c r="BA98" i="3"/>
  <c r="BA52" i="3"/>
  <c r="AQ76" i="3"/>
  <c r="AT91" i="3"/>
  <c r="AQ113" i="3"/>
  <c r="AQ112" i="3"/>
  <c r="AR112" i="3" s="1"/>
  <c r="AY107" i="3"/>
  <c r="AX18" i="3"/>
  <c r="AQ66" i="3"/>
  <c r="AT21" i="3"/>
  <c r="AQ85" i="3"/>
  <c r="BA89" i="3"/>
  <c r="BA61" i="3"/>
  <c r="AY36" i="3"/>
  <c r="AY71" i="3"/>
  <c r="AY64" i="3"/>
  <c r="AQ62" i="3"/>
  <c r="AR99" i="3"/>
  <c r="BB89" i="3"/>
  <c r="AU27" i="3"/>
  <c r="AR52" i="3"/>
  <c r="AY58" i="3"/>
  <c r="BA53" i="3"/>
  <c r="BA59" i="3"/>
  <c r="BA95" i="3"/>
  <c r="BA76" i="3"/>
  <c r="AX20" i="3"/>
  <c r="BA24" i="3"/>
  <c r="AQ54" i="3"/>
  <c r="AT19" i="3"/>
  <c r="AT71" i="3"/>
  <c r="F70" i="3"/>
  <c r="AQ19" i="3"/>
  <c r="AT24" i="3"/>
  <c r="AT50" i="3"/>
  <c r="AQ98" i="3"/>
  <c r="AT87" i="3"/>
  <c r="AT40" i="3"/>
  <c r="AT57" i="3"/>
  <c r="AQ33" i="3"/>
  <c r="AT90" i="3"/>
  <c r="AN37" i="3"/>
  <c r="AO37" i="3" s="1"/>
  <c r="AH94" i="3"/>
  <c r="AN65" i="3"/>
  <c r="AN95" i="3"/>
  <c r="AH104" i="3"/>
  <c r="AN40" i="3"/>
  <c r="AH25" i="3"/>
  <c r="AN105" i="3"/>
  <c r="AO105" i="3" s="1"/>
  <c r="AN52" i="3"/>
  <c r="AH35" i="3"/>
  <c r="AI35" i="3" s="1"/>
  <c r="AH63" i="3"/>
  <c r="AN31" i="3"/>
  <c r="AO31" i="3" s="1"/>
  <c r="AN51" i="3"/>
  <c r="AH99" i="3"/>
  <c r="AN60" i="3"/>
  <c r="AN71" i="3"/>
  <c r="AN81" i="3"/>
  <c r="AN72" i="3"/>
  <c r="AN80" i="3"/>
  <c r="AH93" i="3"/>
  <c r="AH102" i="3"/>
  <c r="AH64" i="3"/>
  <c r="AH34" i="3"/>
  <c r="AH31" i="3"/>
  <c r="AH67" i="3"/>
  <c r="AH22" i="3"/>
  <c r="AI74" i="3"/>
  <c r="AR33" i="3"/>
  <c r="AO58" i="3"/>
  <c r="AX53" i="3"/>
  <c r="AY53" i="3" s="1"/>
  <c r="AX79" i="3"/>
  <c r="AY79" i="3" s="1"/>
  <c r="AX108" i="3"/>
  <c r="AY108" i="3" s="1"/>
  <c r="AX81" i="3"/>
  <c r="AY81" i="3" s="1"/>
  <c r="AX112" i="3"/>
  <c r="AY112" i="3" s="1"/>
  <c r="BA74" i="3"/>
  <c r="BB74" i="3" s="1"/>
  <c r="AX104" i="3"/>
  <c r="BA102" i="3"/>
  <c r="BB102" i="3" s="1"/>
  <c r="AQ45" i="3"/>
  <c r="AT53" i="3"/>
  <c r="AX113" i="3"/>
  <c r="BA15" i="3"/>
  <c r="BB15" i="3" s="1"/>
  <c r="AT107" i="3"/>
  <c r="BA50" i="3"/>
  <c r="AQ65" i="3"/>
  <c r="BA114" i="3"/>
  <c r="AX114" i="3"/>
  <c r="AQ88" i="3"/>
  <c r="AR105" i="3"/>
  <c r="AQ32" i="3"/>
  <c r="AX83" i="3"/>
  <c r="AX28" i="3"/>
  <c r="AY28" i="3" s="1"/>
  <c r="AX97" i="3"/>
  <c r="AY97" i="3" s="1"/>
  <c r="AQ30" i="3"/>
  <c r="AT32" i="3"/>
  <c r="BA104" i="3"/>
  <c r="BB104" i="3" s="1"/>
  <c r="AQ34" i="3"/>
  <c r="AR65" i="3"/>
  <c r="AQ93" i="3"/>
  <c r="AR93" i="3" s="1"/>
  <c r="AT34" i="3"/>
  <c r="AQ37" i="3"/>
  <c r="BA47" i="3"/>
  <c r="BB47" i="3" s="1"/>
  <c r="BA33" i="3"/>
  <c r="AX55" i="3"/>
  <c r="BB17" i="3"/>
  <c r="AY103" i="3"/>
  <c r="BB84" i="3"/>
  <c r="BB38" i="3"/>
  <c r="AY35" i="3"/>
  <c r="BB66" i="3"/>
  <c r="BB46" i="3"/>
  <c r="AY47" i="3"/>
  <c r="AQ57" i="3"/>
  <c r="AR35" i="3"/>
  <c r="AY33" i="3"/>
  <c r="AR94" i="3"/>
  <c r="BB85" i="3"/>
  <c r="AT62" i="3"/>
  <c r="AR113" i="3"/>
  <c r="BA30" i="3"/>
  <c r="BA81" i="3"/>
  <c r="BA55" i="3"/>
  <c r="AX39" i="3"/>
  <c r="BA29" i="3"/>
  <c r="BA69" i="3"/>
  <c r="AT20" i="3"/>
  <c r="AQ29" i="3"/>
  <c r="AQ59" i="3"/>
  <c r="AQ58" i="3"/>
  <c r="AR58" i="3" s="1"/>
  <c r="AT18" i="3"/>
  <c r="AT55" i="3"/>
  <c r="AQ86" i="3"/>
  <c r="AT22" i="3"/>
  <c r="AE10" i="3"/>
  <c r="AT115" i="3"/>
  <c r="AT85" i="3"/>
  <c r="AU85" i="3" s="1"/>
  <c r="AT113" i="3"/>
  <c r="AT103" i="3"/>
  <c r="AN97" i="3"/>
  <c r="AN18" i="3"/>
  <c r="AH59" i="3"/>
  <c r="AH110" i="3"/>
  <c r="AH68" i="3"/>
  <c r="AH92" i="3"/>
  <c r="AN55" i="3"/>
  <c r="AH109" i="3"/>
  <c r="AH29" i="3"/>
  <c r="AH76" i="3"/>
  <c r="AN49" i="3"/>
  <c r="AO49" i="3" s="1"/>
  <c r="AH30" i="3"/>
  <c r="AN27" i="3"/>
  <c r="AN15" i="3"/>
  <c r="AN45" i="3"/>
  <c r="AO45" i="3" s="1"/>
  <c r="AN112" i="3"/>
  <c r="AH15" i="3"/>
  <c r="AN61" i="3"/>
  <c r="AN73" i="3"/>
  <c r="AH70" i="3"/>
  <c r="AN62" i="3"/>
  <c r="AH26" i="3"/>
  <c r="AN75" i="3"/>
  <c r="AO75" i="3" s="1"/>
  <c r="AH89" i="3"/>
  <c r="AN59" i="3"/>
  <c r="AF26" i="3"/>
  <c r="AF89" i="3"/>
  <c r="AF22" i="3"/>
  <c r="AF82" i="3"/>
  <c r="AF88" i="3"/>
  <c r="AF37" i="3"/>
  <c r="AF84" i="3"/>
  <c r="AF111" i="3"/>
  <c r="AF55" i="3"/>
  <c r="AF34" i="3"/>
  <c r="AF29" i="3"/>
  <c r="AF64" i="3"/>
  <c r="AF63" i="3"/>
  <c r="AO90" i="3"/>
  <c r="AR79" i="3"/>
  <c r="AU30" i="3"/>
  <c r="AO65" i="3"/>
  <c r="AO38" i="3"/>
  <c r="AO35" i="3"/>
  <c r="AO62" i="3"/>
  <c r="AX25" i="3"/>
  <c r="AY25" i="3" s="1"/>
  <c r="BA73" i="3"/>
  <c r="BB73" i="3" s="1"/>
  <c r="BA71" i="3"/>
  <c r="BB71" i="3" s="1"/>
  <c r="AX51" i="3"/>
  <c r="AY51" i="3" s="1"/>
  <c r="AX63" i="3"/>
  <c r="AY63" i="3" s="1"/>
  <c r="BA96" i="3"/>
  <c r="BB96" i="3" s="1"/>
  <c r="AX89" i="3"/>
  <c r="AY89" i="3" s="1"/>
  <c r="AQ43" i="3"/>
  <c r="AT23" i="3"/>
  <c r="AX76" i="3"/>
  <c r="AX82" i="3"/>
  <c r="AQ90" i="3"/>
  <c r="AQ53" i="3"/>
  <c r="AQ84" i="3"/>
  <c r="AR84" i="3" s="1"/>
  <c r="BA27" i="3"/>
  <c r="BB27" i="3" s="1"/>
  <c r="AX77" i="3"/>
  <c r="AT36" i="3"/>
  <c r="AU36" i="3" s="1"/>
  <c r="AQ72" i="3"/>
  <c r="AR72" i="3" s="1"/>
  <c r="AT83" i="3"/>
  <c r="AU83" i="3" s="1"/>
  <c r="AQ89" i="3"/>
  <c r="BA48" i="3"/>
  <c r="BA58" i="3"/>
  <c r="BB58" i="3" s="1"/>
  <c r="AQ80" i="3"/>
  <c r="AR45" i="3"/>
  <c r="BA112" i="3"/>
  <c r="AX45" i="3"/>
  <c r="AY45" i="3" s="1"/>
  <c r="AY104" i="3"/>
  <c r="AX101" i="3"/>
  <c r="AY101" i="3" s="1"/>
  <c r="AT52" i="3"/>
  <c r="AT67" i="3"/>
  <c r="F81" i="3"/>
  <c r="BA72" i="3"/>
  <c r="BB72" i="3" s="1"/>
  <c r="BA94" i="3"/>
  <c r="BB94" i="3" s="1"/>
  <c r="AQ108" i="3"/>
  <c r="AR88" i="3"/>
  <c r="AY55" i="3"/>
  <c r="AY84" i="3"/>
  <c r="BB44" i="3"/>
  <c r="AU23" i="3"/>
  <c r="AU91" i="3"/>
  <c r="BB50" i="3"/>
  <c r="AU100" i="3"/>
  <c r="AY52" i="3"/>
  <c r="AU60" i="3"/>
  <c r="AT99" i="3"/>
  <c r="BB52" i="3"/>
  <c r="AR66" i="3"/>
  <c r="AY70" i="3"/>
  <c r="BB33" i="3"/>
  <c r="BB18" i="3"/>
  <c r="AU34" i="3"/>
  <c r="AX31" i="3"/>
  <c r="AX87" i="3"/>
  <c r="BA26" i="3"/>
  <c r="AX68" i="3"/>
  <c r="BA92" i="3"/>
  <c r="AX91" i="3"/>
  <c r="AT101" i="3"/>
  <c r="AT45" i="3"/>
  <c r="AT110" i="3"/>
  <c r="AQ101" i="3"/>
  <c r="AT61" i="3"/>
  <c r="AT111" i="3"/>
  <c r="AQ102" i="3"/>
  <c r="AT72" i="3"/>
  <c r="AQ64" i="3"/>
  <c r="AQ95" i="3"/>
  <c r="AT68" i="3"/>
  <c r="AT17" i="3"/>
  <c r="AQ21" i="3"/>
  <c r="AH16" i="3"/>
  <c r="AN20" i="3"/>
  <c r="AN102" i="3"/>
  <c r="AH114" i="3"/>
  <c r="AH112" i="3"/>
  <c r="AN92" i="3"/>
  <c r="AN99" i="3"/>
  <c r="AH41" i="3"/>
  <c r="AH111" i="3"/>
  <c r="AH49" i="3"/>
  <c r="AH33" i="3"/>
  <c r="AH53" i="3"/>
  <c r="AK10" i="3"/>
  <c r="AH21" i="3"/>
  <c r="AH107" i="3"/>
  <c r="AH69" i="3"/>
  <c r="AN100" i="3"/>
  <c r="AO100" i="3" s="1"/>
  <c r="AH60" i="3"/>
  <c r="AI60" i="3" s="1"/>
  <c r="AH90" i="3"/>
  <c r="AH77" i="3"/>
  <c r="AI77" i="3" s="1"/>
  <c r="AH18" i="3"/>
  <c r="AH37" i="3"/>
  <c r="AN91" i="3"/>
  <c r="AN77" i="3"/>
  <c r="AH83" i="3"/>
  <c r="AF100" i="3"/>
  <c r="AF44" i="3"/>
  <c r="AF60" i="3"/>
  <c r="AF20" i="3"/>
  <c r="AF53" i="3"/>
  <c r="AF61" i="3"/>
  <c r="AF62" i="3"/>
  <c r="AF104" i="3"/>
  <c r="AF27" i="3"/>
  <c r="AF40" i="3"/>
  <c r="AF17" i="3"/>
  <c r="AF46" i="3"/>
  <c r="AF35" i="3"/>
  <c r="AU92" i="3"/>
  <c r="AO61" i="3"/>
  <c r="AO44" i="3"/>
  <c r="AO72" i="3"/>
  <c r="AO20" i="3"/>
  <c r="AO110" i="3"/>
  <c r="AX46" i="3"/>
  <c r="AY46" i="3" s="1"/>
  <c r="AX27" i="3"/>
  <c r="AY27" i="3" s="1"/>
  <c r="BA64" i="3"/>
  <c r="AX37" i="3"/>
  <c r="AY37" i="3" s="1"/>
  <c r="BA88" i="3"/>
  <c r="BB88" i="3" s="1"/>
  <c r="BA101" i="3"/>
  <c r="BA80" i="3"/>
  <c r="BB80" i="3" s="1"/>
  <c r="AT108" i="3"/>
  <c r="AQ36" i="3"/>
  <c r="AX65" i="3"/>
  <c r="AT25" i="3"/>
  <c r="AU25" i="3" s="1"/>
  <c r="AT33" i="3"/>
  <c r="AQ50" i="3"/>
  <c r="AR50" i="3" s="1"/>
  <c r="BA57" i="3"/>
  <c r="BB57" i="3" s="1"/>
  <c r="BA54" i="3"/>
  <c r="BB54" i="3" s="1"/>
  <c r="AX48" i="3"/>
  <c r="AQ73" i="3"/>
  <c r="AR73" i="3" s="1"/>
  <c r="AX115" i="3"/>
  <c r="AY115" i="3" s="1"/>
  <c r="BA99" i="3"/>
  <c r="BB99" i="3" s="1"/>
  <c r="AT39" i="3"/>
  <c r="AX60" i="3"/>
  <c r="AT41" i="3"/>
  <c r="AU41" i="3" s="1"/>
  <c r="AT114" i="3"/>
  <c r="AQ55" i="3"/>
  <c r="AR55" i="3" s="1"/>
  <c r="AX16" i="3"/>
  <c r="AY16" i="3" s="1"/>
  <c r="AX98" i="3"/>
  <c r="AY98" i="3" s="1"/>
  <c r="BA42" i="3"/>
  <c r="BB42" i="3" s="1"/>
  <c r="AQ67" i="3"/>
  <c r="AR67" i="3" s="1"/>
  <c r="AX72" i="3"/>
  <c r="AY72" i="3" s="1"/>
  <c r="AX96" i="3"/>
  <c r="AY96" i="3" s="1"/>
  <c r="AX49" i="3"/>
  <c r="AY49" i="3" s="1"/>
  <c r="AT80" i="3"/>
  <c r="AQ44" i="3"/>
  <c r="AY18" i="3"/>
  <c r="AY109" i="3"/>
  <c r="AY57" i="3"/>
  <c r="BB64" i="3"/>
  <c r="AY65" i="3"/>
  <c r="AY17" i="3"/>
  <c r="BB114" i="3"/>
  <c r="AU105" i="3"/>
  <c r="BB21" i="3"/>
  <c r="BB67" i="3"/>
  <c r="AY113" i="3"/>
  <c r="BB108" i="3"/>
  <c r="AY22" i="3"/>
  <c r="AY86" i="3"/>
  <c r="AR85" i="3"/>
  <c r="BB101" i="3"/>
  <c r="AR90" i="3"/>
  <c r="AY105" i="3"/>
  <c r="AR43" i="3"/>
  <c r="BA115" i="3"/>
  <c r="BA45" i="3"/>
  <c r="BA25" i="3"/>
  <c r="BA65" i="3"/>
  <c r="BA78" i="3"/>
  <c r="AX66" i="3"/>
  <c r="AX93" i="3"/>
  <c r="AT93" i="3"/>
  <c r="AQ78" i="3"/>
  <c r="AT70" i="3"/>
  <c r="C67" i="3"/>
  <c r="AT84" i="3"/>
  <c r="AU84" i="3" s="1"/>
  <c r="AT49" i="3"/>
  <c r="AT78" i="3"/>
  <c r="AQ18" i="3"/>
  <c r="AQ114" i="3"/>
  <c r="AQ63" i="3"/>
  <c r="AQ103" i="3"/>
  <c r="AQ106" i="3"/>
  <c r="AT79" i="3"/>
  <c r="AH43" i="3"/>
  <c r="AN108" i="3"/>
  <c r="AN109" i="3"/>
  <c r="AN10" i="3"/>
  <c r="AH36" i="3"/>
  <c r="AN78" i="3"/>
  <c r="AN104" i="3"/>
  <c r="AO104" i="3" s="1"/>
  <c r="AH75" i="3"/>
  <c r="AH40" i="3"/>
  <c r="AI40" i="3" s="1"/>
  <c r="AN79" i="3"/>
  <c r="AN76" i="3"/>
  <c r="AO76" i="3" s="1"/>
  <c r="AN98" i="3"/>
  <c r="AN30" i="3"/>
  <c r="AO30" i="3" s="1"/>
  <c r="AN48" i="3"/>
  <c r="AH79" i="3"/>
  <c r="AH65" i="3"/>
  <c r="AH28" i="3"/>
  <c r="AN53" i="3"/>
  <c r="AH106" i="3"/>
  <c r="AH62" i="3"/>
  <c r="AI62" i="3" s="1"/>
  <c r="AH44" i="3"/>
  <c r="AN88" i="3"/>
  <c r="AH105" i="3"/>
  <c r="AH55" i="3"/>
  <c r="AI55" i="3" s="1"/>
  <c r="AN101" i="3"/>
  <c r="AF70" i="3"/>
  <c r="AF79" i="3"/>
  <c r="AF85" i="3"/>
  <c r="AF52" i="3"/>
  <c r="AF58" i="3"/>
  <c r="AF101" i="3"/>
  <c r="AF78" i="3"/>
  <c r="AF81" i="3"/>
  <c r="AF73" i="3"/>
  <c r="AX100" i="3"/>
  <c r="AY100" i="3" s="1"/>
  <c r="AX43" i="3"/>
  <c r="AY43" i="3" s="1"/>
  <c r="AT54" i="3"/>
  <c r="AU54" i="3" s="1"/>
  <c r="BA109" i="3"/>
  <c r="BB109" i="3" s="1"/>
  <c r="AQ48" i="3"/>
  <c r="AR48" i="3" s="1"/>
  <c r="AY76" i="3"/>
  <c r="AR53" i="3"/>
  <c r="BA107" i="3"/>
  <c r="AQ46" i="3"/>
  <c r="AQ77" i="3"/>
  <c r="AN36" i="3"/>
  <c r="AH82" i="3"/>
  <c r="AI82" i="3" s="1"/>
  <c r="AH47" i="3"/>
  <c r="AF38" i="3"/>
  <c r="AF16" i="3"/>
  <c r="AO57" i="3"/>
  <c r="AO27" i="3"/>
  <c r="AU104" i="3"/>
  <c r="AO52" i="3"/>
  <c r="AU21" i="3"/>
  <c r="AR62" i="3"/>
  <c r="AI39" i="3"/>
  <c r="AR57" i="3"/>
  <c r="AO71" i="3"/>
  <c r="AO16" i="3"/>
  <c r="AU45" i="3"/>
  <c r="AO55" i="3"/>
  <c r="AR31" i="3"/>
  <c r="AO50" i="3"/>
  <c r="AO79" i="3"/>
  <c r="AO53" i="3"/>
  <c r="BA60" i="3"/>
  <c r="BB60" i="3" s="1"/>
  <c r="BA31" i="3"/>
  <c r="BB31" i="3" s="1"/>
  <c r="BA103" i="3"/>
  <c r="AQ42" i="3"/>
  <c r="AR42" i="3" s="1"/>
  <c r="AU86" i="3"/>
  <c r="AY24" i="3"/>
  <c r="C78" i="3"/>
  <c r="AQ49" i="3"/>
  <c r="AT48" i="3"/>
  <c r="AN84" i="3"/>
  <c r="AH97" i="3"/>
  <c r="AN70" i="3"/>
  <c r="AF91" i="3"/>
  <c r="AF65" i="3"/>
  <c r="AI112" i="3"/>
  <c r="AO21" i="3"/>
  <c r="AO101" i="3"/>
  <c r="AR89" i="3"/>
  <c r="AI105" i="3"/>
  <c r="AU106" i="3"/>
  <c r="AI54" i="3"/>
  <c r="BA86" i="3"/>
  <c r="BB86" i="3" s="1"/>
  <c r="AT102" i="3"/>
  <c r="AU102" i="3" s="1"/>
  <c r="AX30" i="3"/>
  <c r="AY30" i="3" s="1"/>
  <c r="AY77" i="3"/>
  <c r="BB113" i="3"/>
  <c r="AY82" i="3"/>
  <c r="AR36" i="3"/>
  <c r="AX99" i="3"/>
  <c r="AQ115" i="3"/>
  <c r="AT94" i="3"/>
  <c r="AN83" i="3"/>
  <c r="AO83" i="3" s="1"/>
  <c r="AH56" i="3"/>
  <c r="AH23" i="3"/>
  <c r="AF108" i="3"/>
  <c r="AF72" i="3"/>
  <c r="AI32" i="3"/>
  <c r="AU80" i="3"/>
  <c r="AU98" i="3"/>
  <c r="AO87" i="3"/>
  <c r="AI23" i="3"/>
  <c r="AO89" i="3"/>
  <c r="AR109" i="3"/>
  <c r="AO95" i="3"/>
  <c r="AI102" i="3"/>
  <c r="AO66" i="3"/>
  <c r="AR32" i="3"/>
  <c r="AO46" i="3"/>
  <c r="AI51" i="3"/>
  <c r="AO82" i="3"/>
  <c r="AU53" i="3"/>
  <c r="AR29" i="3"/>
  <c r="AO92" i="3"/>
  <c r="AN56" i="3"/>
  <c r="AU69" i="3"/>
  <c r="AR44" i="3"/>
  <c r="AX78" i="3"/>
  <c r="AY78" i="3" s="1"/>
  <c r="AQ111" i="3"/>
  <c r="AR111" i="3" s="1"/>
  <c r="AY48" i="3"/>
  <c r="BA111" i="3"/>
  <c r="BB111" i="3" s="1"/>
  <c r="AU33" i="3"/>
  <c r="BB70" i="3"/>
  <c r="AY21" i="3"/>
  <c r="BA110" i="3"/>
  <c r="AQ15" i="3"/>
  <c r="AH80" i="3"/>
  <c r="AH57" i="3"/>
  <c r="AN113" i="3"/>
  <c r="C88" i="3"/>
  <c r="AF21" i="3"/>
  <c r="AF110" i="3"/>
  <c r="AO34" i="3"/>
  <c r="AR30" i="3"/>
  <c r="AU63" i="3"/>
  <c r="AI21" i="3"/>
  <c r="AO67" i="3"/>
  <c r="AO18" i="3"/>
  <c r="AI61" i="3"/>
  <c r="AU72" i="3"/>
  <c r="AO42" i="3"/>
  <c r="AO68" i="3"/>
  <c r="AU87" i="3"/>
  <c r="AF54" i="3"/>
  <c r="AU107" i="3"/>
  <c r="AU17" i="3"/>
  <c r="AI85" i="3"/>
  <c r="BA41" i="3"/>
  <c r="BB41" i="3" s="1"/>
  <c r="AQ39" i="3"/>
  <c r="AR39" i="3" s="1"/>
  <c r="AT47" i="3"/>
  <c r="AU47" i="3" s="1"/>
  <c r="AT43" i="3"/>
  <c r="AU43" i="3" s="1"/>
  <c r="AR100" i="3"/>
  <c r="BA49" i="3"/>
  <c r="AT77" i="3"/>
  <c r="AH72" i="3"/>
  <c r="AN22" i="3"/>
  <c r="AO22" i="3" s="1"/>
  <c r="AN33" i="3"/>
  <c r="AO33" i="3" s="1"/>
  <c r="AN32" i="3"/>
  <c r="AO32" i="3" s="1"/>
  <c r="AF87" i="3"/>
  <c r="AF94" i="3"/>
  <c r="AO97" i="3"/>
  <c r="AR61" i="3"/>
  <c r="AU109" i="3"/>
  <c r="AO51" i="3"/>
  <c r="AO113" i="3"/>
  <c r="AI73" i="3"/>
  <c r="AI19" i="3"/>
  <c r="AR91" i="3"/>
  <c r="AO47" i="3"/>
  <c r="AO86" i="3"/>
  <c r="AO106" i="3"/>
  <c r="AR46" i="3"/>
  <c r="AO98" i="3"/>
  <c r="AR16" i="3"/>
  <c r="AQ23" i="3"/>
  <c r="AN25" i="3"/>
  <c r="AO25" i="3" s="1"/>
  <c r="AF107" i="3"/>
  <c r="AF43" i="3"/>
  <c r="AI26" i="3"/>
  <c r="AO99" i="3"/>
  <c r="AR77" i="3"/>
  <c r="AI41" i="3"/>
  <c r="AI65" i="3"/>
  <c r="AO91" i="3"/>
  <c r="AN43" i="3"/>
  <c r="AI37" i="3"/>
  <c r="AU99" i="3"/>
  <c r="AR75" i="3"/>
  <c r="BA100" i="3"/>
  <c r="AX41" i="3"/>
  <c r="AQ92" i="3"/>
  <c r="AX75" i="3"/>
  <c r="AR107" i="3"/>
  <c r="AY50" i="3"/>
  <c r="AX40" i="3"/>
  <c r="AH71" i="3"/>
  <c r="AN63" i="3"/>
  <c r="AF96" i="3"/>
  <c r="AR108" i="3"/>
  <c r="AU39" i="3"/>
  <c r="AO15" i="3"/>
  <c r="AI28" i="3"/>
  <c r="AI80" i="3"/>
  <c r="AR24" i="3"/>
  <c r="AF51" i="3"/>
  <c r="AO48" i="3"/>
  <c r="AI42" i="3"/>
  <c r="AO43" i="3"/>
  <c r="AX74" i="3"/>
  <c r="AY74" i="3" s="1"/>
  <c r="BA36" i="3"/>
  <c r="BB36" i="3" s="1"/>
  <c r="AT73" i="3"/>
  <c r="AX23" i="3"/>
  <c r="AY23" i="3" s="1"/>
  <c r="AU52" i="3"/>
  <c r="AY41" i="3"/>
  <c r="AY75" i="3"/>
  <c r="AX34" i="3"/>
  <c r="AQ40" i="3"/>
  <c r="AN96" i="3"/>
  <c r="AH48" i="3"/>
  <c r="AI48" i="3" s="1"/>
  <c r="AN103" i="3"/>
  <c r="AO103" i="3" s="1"/>
  <c r="AF47" i="3"/>
  <c r="AF48" i="3"/>
  <c r="AO77" i="3"/>
  <c r="AO81" i="3"/>
  <c r="C70" i="3"/>
  <c r="AO17" i="3"/>
  <c r="AO54" i="3"/>
  <c r="AO56" i="3"/>
  <c r="AO115" i="3"/>
  <c r="AO85" i="3"/>
  <c r="AR63" i="3"/>
  <c r="AO26" i="3"/>
  <c r="AI16" i="3"/>
  <c r="AR34" i="3"/>
  <c r="AT26" i="3"/>
  <c r="AU26" i="3" s="1"/>
  <c r="AT96" i="3"/>
  <c r="AU96" i="3" s="1"/>
  <c r="AX67" i="3"/>
  <c r="AY67" i="3" s="1"/>
  <c r="AT74" i="3"/>
  <c r="AU74" i="3" s="1"/>
  <c r="BB61" i="3"/>
  <c r="BB100" i="3"/>
  <c r="AY90" i="3"/>
  <c r="AQ25" i="3"/>
  <c r="AQ70" i="3"/>
  <c r="AH17" i="3"/>
  <c r="AR41" i="3"/>
  <c r="AO78" i="3"/>
  <c r="AF98" i="3"/>
  <c r="AF102" i="3"/>
  <c r="AF45" i="3"/>
  <c r="AF92" i="3"/>
  <c r="AF36" i="3"/>
  <c r="AF114" i="3"/>
  <c r="AF105" i="3"/>
  <c r="AF30" i="3"/>
  <c r="AF24" i="3"/>
  <c r="AF113" i="3"/>
  <c r="AF68" i="3"/>
  <c r="AF66" i="3"/>
  <c r="AF59" i="3"/>
  <c r="AF41" i="3"/>
  <c r="AF19" i="3"/>
  <c r="AF23" i="3"/>
  <c r="AF86" i="3"/>
  <c r="AF109" i="3"/>
  <c r="AF103" i="3"/>
  <c r="AF42" i="3"/>
  <c r="AF32" i="3"/>
  <c r="AF93" i="3"/>
  <c r="AF115" i="3"/>
  <c r="AF69" i="3"/>
  <c r="AK69" i="3" s="1"/>
  <c r="AF57" i="3"/>
  <c r="AF15" i="3"/>
  <c r="AF39" i="3"/>
  <c r="AF74" i="3"/>
  <c r="AF76" i="3"/>
  <c r="AF80" i="3"/>
  <c r="AF50" i="3"/>
  <c r="AF49" i="3"/>
  <c r="AF33" i="3"/>
  <c r="AF75" i="3"/>
  <c r="AF97" i="3"/>
  <c r="AK97" i="3" s="1"/>
  <c r="AF90" i="3"/>
  <c r="AK90" i="3" s="1"/>
  <c r="AF25" i="3"/>
  <c r="AF106" i="3"/>
  <c r="AF83" i="3"/>
  <c r="AF31" i="3"/>
  <c r="AF71" i="3"/>
  <c r="AF18" i="3"/>
  <c r="AF67" i="3"/>
  <c r="AF95" i="3"/>
  <c r="AF56" i="3"/>
  <c r="AF77" i="3"/>
  <c r="AF28" i="3"/>
  <c r="AF99" i="3"/>
  <c r="AK99" i="3" s="1"/>
  <c r="AF112" i="3"/>
  <c r="AK112" i="3" s="1"/>
  <c r="AK66" i="3"/>
  <c r="AK89" i="3"/>
  <c r="AK47" i="3"/>
  <c r="AK107" i="3"/>
  <c r="AK115" i="3"/>
  <c r="AK26" i="3"/>
  <c r="AK79" i="3"/>
  <c r="AK70" i="3"/>
  <c r="AK100" i="3"/>
  <c r="AK44" i="3"/>
  <c r="AL44" i="3"/>
  <c r="AL89" i="3"/>
  <c r="AK67" i="3"/>
  <c r="AL97" i="3"/>
  <c r="AK39" i="3"/>
  <c r="AK109" i="3"/>
  <c r="AK24" i="3"/>
  <c r="AK98" i="3"/>
  <c r="AY34" i="3"/>
  <c r="AK43" i="3"/>
  <c r="AK110" i="3"/>
  <c r="AI56" i="3"/>
  <c r="AO84" i="3"/>
  <c r="AO36" i="3"/>
  <c r="AK85" i="3"/>
  <c r="AO108" i="3"/>
  <c r="AU49" i="3"/>
  <c r="BB25" i="3"/>
  <c r="AK17" i="3"/>
  <c r="AK60" i="3"/>
  <c r="AI49" i="3"/>
  <c r="AR102" i="3"/>
  <c r="AY68" i="3"/>
  <c r="AK63" i="3"/>
  <c r="AK88" i="3"/>
  <c r="AO112" i="3"/>
  <c r="AI59" i="3"/>
  <c r="AR59" i="3"/>
  <c r="AU62" i="3"/>
  <c r="AI34" i="3"/>
  <c r="AO40" i="3"/>
  <c r="AU24" i="3"/>
  <c r="BB95" i="3"/>
  <c r="AO111" i="3"/>
  <c r="AR27" i="3"/>
  <c r="AU38" i="3"/>
  <c r="AY61" i="3"/>
  <c r="AI24" i="3"/>
  <c r="AI46" i="3"/>
  <c r="AU64" i="3"/>
  <c r="BB43" i="3"/>
  <c r="BB82" i="3"/>
  <c r="AI50" i="3"/>
  <c r="AU58" i="3"/>
  <c r="AY32" i="3"/>
  <c r="AR104" i="3"/>
  <c r="AU111" i="3"/>
  <c r="AK82" i="3"/>
  <c r="AI30" i="3"/>
  <c r="AU20" i="3"/>
  <c r="AI64" i="3"/>
  <c r="AR19" i="3"/>
  <c r="AU29" i="3"/>
  <c r="AR28" i="3"/>
  <c r="AO114" i="3"/>
  <c r="AU97" i="3"/>
  <c r="BB19" i="3"/>
  <c r="AU46" i="3"/>
  <c r="AR96" i="3"/>
  <c r="AK87" i="3"/>
  <c r="AK81" i="3"/>
  <c r="AK104" i="3"/>
  <c r="AK34" i="3"/>
  <c r="BB29" i="3"/>
  <c r="AU90" i="3"/>
  <c r="AO29" i="3"/>
  <c r="AU31" i="3"/>
  <c r="AU37" i="3"/>
  <c r="AI84" i="3"/>
  <c r="AK28" i="3"/>
  <c r="AK93" i="3"/>
  <c r="AI72" i="3"/>
  <c r="BB103" i="3"/>
  <c r="AI79" i="3"/>
  <c r="AY60" i="3"/>
  <c r="AR21" i="3"/>
  <c r="AK55" i="3"/>
  <c r="AY39" i="3"/>
  <c r="AU57" i="3"/>
  <c r="AI103" i="3"/>
  <c r="AY56" i="3"/>
  <c r="AY92" i="3"/>
  <c r="AR68" i="3"/>
  <c r="AK77" i="3"/>
  <c r="AK32" i="3"/>
  <c r="AK48" i="3"/>
  <c r="AK16" i="3"/>
  <c r="AR114" i="3"/>
  <c r="AK61" i="3"/>
  <c r="AK111" i="3"/>
  <c r="AI22" i="3"/>
  <c r="AU56" i="3"/>
  <c r="AY42" i="3"/>
  <c r="AR22" i="3"/>
  <c r="AI88" i="3"/>
  <c r="AR20" i="3"/>
  <c r="AK56" i="3"/>
  <c r="AK42" i="3"/>
  <c r="AO96" i="3"/>
  <c r="BB49" i="3"/>
  <c r="AK38" i="3"/>
  <c r="AR18" i="3"/>
  <c r="AK35" i="3"/>
  <c r="AR95" i="3"/>
  <c r="AO73" i="3"/>
  <c r="AU55" i="3"/>
  <c r="AI63" i="3"/>
  <c r="BB63" i="3"/>
  <c r="AY62" i="3"/>
  <c r="AR81" i="3"/>
  <c r="AU42" i="3"/>
  <c r="AK95" i="3"/>
  <c r="AL95" i="3" s="1"/>
  <c r="AK113" i="3"/>
  <c r="AK54" i="3"/>
  <c r="AK52" i="3"/>
  <c r="AK46" i="3"/>
  <c r="BB92" i="3"/>
  <c r="AI15" i="3"/>
  <c r="AU18" i="3"/>
  <c r="AI25" i="3"/>
  <c r="AR26" i="3"/>
  <c r="AL100" i="3"/>
  <c r="AL66" i="3"/>
  <c r="AK18" i="3"/>
  <c r="AK75" i="3"/>
  <c r="AL75" i="3" s="1"/>
  <c r="AK15" i="3"/>
  <c r="AK86" i="3"/>
  <c r="AK30" i="3"/>
  <c r="AI17" i="3"/>
  <c r="AU73" i="3"/>
  <c r="AR23" i="3"/>
  <c r="AK21" i="3"/>
  <c r="AU94" i="3"/>
  <c r="AU48" i="3"/>
  <c r="BB107" i="3"/>
  <c r="AO88" i="3"/>
  <c r="AI43" i="3"/>
  <c r="AU70" i="3"/>
  <c r="BB45" i="3"/>
  <c r="AK40" i="3"/>
  <c r="AI83" i="3"/>
  <c r="AI111" i="3"/>
  <c r="BB26" i="3"/>
  <c r="AK64" i="3"/>
  <c r="AU103" i="3"/>
  <c r="AR37" i="3"/>
  <c r="AI104" i="3"/>
  <c r="BB59" i="3"/>
  <c r="AO19" i="3"/>
  <c r="AY110" i="3"/>
  <c r="AI108" i="3"/>
  <c r="AY102" i="3"/>
  <c r="AI100" i="3"/>
  <c r="BB28" i="3"/>
  <c r="AK96" i="3"/>
  <c r="AI106" i="3"/>
  <c r="AU114" i="3"/>
  <c r="AO102" i="3"/>
  <c r="AR101" i="3"/>
  <c r="AO59" i="3"/>
  <c r="AU115" i="3"/>
  <c r="AO80" i="3"/>
  <c r="AR76" i="3"/>
  <c r="AY59" i="3"/>
  <c r="AI78" i="3"/>
  <c r="AI87" i="3"/>
  <c r="BB20" i="3"/>
  <c r="AL26" i="3"/>
  <c r="AK50" i="3"/>
  <c r="AK36" i="3"/>
  <c r="AR15" i="3"/>
  <c r="AK78" i="3"/>
  <c r="AK62" i="3"/>
  <c r="AU67" i="3"/>
  <c r="AI109" i="3"/>
  <c r="AY114" i="3"/>
  <c r="AR54" i="3"/>
  <c r="AR56" i="3"/>
  <c r="AU66" i="3"/>
  <c r="AI101" i="3"/>
  <c r="BB16" i="3"/>
  <c r="AK106" i="3"/>
  <c r="AK59" i="3"/>
  <c r="AI71" i="3"/>
  <c r="BB110" i="3"/>
  <c r="AK101" i="3"/>
  <c r="AY66" i="3"/>
  <c r="AI107" i="3"/>
  <c r="AU101" i="3"/>
  <c r="AI70" i="3"/>
  <c r="AR86" i="3"/>
  <c r="AU40" i="3"/>
  <c r="AO28" i="3"/>
  <c r="BB75" i="3"/>
  <c r="AR82" i="3"/>
  <c r="AO24" i="3"/>
  <c r="AL107" i="3"/>
  <c r="AK76" i="3"/>
  <c r="AK68" i="3"/>
  <c r="AY40" i="3"/>
  <c r="AK72" i="3"/>
  <c r="AI36" i="3"/>
  <c r="BB78" i="3"/>
  <c r="AI53" i="3"/>
  <c r="AR80" i="3"/>
  <c r="AI68" i="3"/>
  <c r="BB81" i="3"/>
  <c r="AR98" i="3"/>
  <c r="AI66" i="3"/>
  <c r="AI45" i="3"/>
  <c r="AU89" i="3"/>
  <c r="AI86" i="3"/>
  <c r="AL47" i="3"/>
  <c r="AK74" i="3"/>
  <c r="AK102" i="3"/>
  <c r="AI97" i="3"/>
  <c r="AI47" i="3"/>
  <c r="AU78" i="3"/>
  <c r="AK20" i="3"/>
  <c r="BB48" i="3"/>
  <c r="AI110" i="3"/>
  <c r="AI31" i="3"/>
  <c r="BB76" i="3"/>
  <c r="AL70" i="3"/>
  <c r="AL112" i="3"/>
  <c r="AK71" i="3"/>
  <c r="AK33" i="3"/>
  <c r="AK57" i="3"/>
  <c r="AK23" i="3"/>
  <c r="AK105" i="3"/>
  <c r="AR70" i="3"/>
  <c r="AK51" i="3"/>
  <c r="AK94" i="3"/>
  <c r="C91" i="3"/>
  <c r="AR115" i="3"/>
  <c r="AR49" i="3"/>
  <c r="AK73" i="3"/>
  <c r="AI44" i="3"/>
  <c r="AU79" i="3"/>
  <c r="AR78" i="3"/>
  <c r="BB115" i="3"/>
  <c r="AK27" i="3"/>
  <c r="AI18" i="3"/>
  <c r="AI114" i="3"/>
  <c r="AU61" i="3"/>
  <c r="AY87" i="3"/>
  <c r="AK29" i="3"/>
  <c r="AK22" i="3"/>
  <c r="AI76" i="3"/>
  <c r="AU113" i="3"/>
  <c r="BB69" i="3"/>
  <c r="AU32" i="3"/>
  <c r="AI93" i="3"/>
  <c r="AI94" i="3"/>
  <c r="AU71" i="3"/>
  <c r="BB53" i="3"/>
  <c r="AI91" i="3"/>
  <c r="AR74" i="3"/>
  <c r="AR110" i="3"/>
  <c r="AY106" i="3"/>
  <c r="AI95" i="3"/>
  <c r="AO39" i="3"/>
  <c r="AU44" i="3"/>
  <c r="BB35" i="3"/>
  <c r="AO41" i="3"/>
  <c r="AO94" i="3"/>
  <c r="AR83" i="3"/>
  <c r="BB22" i="3"/>
  <c r="BB83" i="3"/>
  <c r="AL79" i="3"/>
  <c r="AL99" i="3"/>
  <c r="AK31" i="3"/>
  <c r="AK49" i="3"/>
  <c r="AL69" i="3"/>
  <c r="AK19" i="3"/>
  <c r="AK114" i="3"/>
  <c r="AR25" i="3"/>
  <c r="AI57" i="3"/>
  <c r="AY99" i="3"/>
  <c r="C81" i="3"/>
  <c r="AR106" i="3"/>
  <c r="AU93" i="3"/>
  <c r="AI90" i="3"/>
  <c r="AY31" i="3"/>
  <c r="AI29" i="3"/>
  <c r="AY83" i="3"/>
  <c r="AU19" i="3"/>
  <c r="AU95" i="3"/>
  <c r="AI115" i="3"/>
  <c r="BB68" i="3"/>
  <c r="AR51" i="3"/>
  <c r="AK83" i="3"/>
  <c r="AK41" i="3"/>
  <c r="AO63" i="3"/>
  <c r="AK65" i="3"/>
  <c r="AR103" i="3"/>
  <c r="AY93" i="3"/>
  <c r="AI69" i="3"/>
  <c r="AU110" i="3"/>
  <c r="AI89" i="3"/>
  <c r="AU22" i="3"/>
  <c r="AO60" i="3"/>
  <c r="BB98" i="3"/>
  <c r="AY19" i="3"/>
  <c r="AI98" i="3"/>
  <c r="AR69" i="3"/>
  <c r="AI81" i="3"/>
  <c r="AL115" i="3"/>
  <c r="AK80" i="3"/>
  <c r="AK92" i="3"/>
  <c r="AU77" i="3"/>
  <c r="AK91" i="3"/>
  <c r="AI75" i="3"/>
  <c r="AU108" i="3"/>
  <c r="AU68" i="3"/>
  <c r="BB112" i="3"/>
  <c r="AI92" i="3"/>
  <c r="BB55" i="3"/>
  <c r="AI99" i="3"/>
  <c r="BB24" i="3"/>
  <c r="AR71" i="3"/>
  <c r="AO69" i="3"/>
  <c r="AY95" i="3"/>
  <c r="AU16" i="3"/>
  <c r="AK25" i="3"/>
  <c r="AK45" i="3"/>
  <c r="AO70" i="3"/>
  <c r="AK58" i="3"/>
  <c r="AK53" i="3"/>
  <c r="AY91" i="3"/>
  <c r="AK84" i="3"/>
  <c r="AI67" i="3"/>
  <c r="AY20" i="3"/>
  <c r="AR38" i="3"/>
  <c r="AI20" i="3"/>
  <c r="AU51" i="3"/>
  <c r="AI96" i="3"/>
  <c r="AY80" i="3"/>
  <c r="AL90" i="3"/>
  <c r="AK103" i="3"/>
  <c r="AR40" i="3"/>
  <c r="AR92" i="3"/>
  <c r="AK108" i="3"/>
  <c r="AL108" i="3" s="1"/>
  <c r="AO109" i="3"/>
  <c r="BB65" i="3"/>
  <c r="AI33" i="3"/>
  <c r="AR64" i="3"/>
  <c r="AK37" i="3"/>
  <c r="BB30" i="3"/>
  <c r="AU50" i="3"/>
  <c r="AI113" i="3"/>
  <c r="AI38" i="3"/>
  <c r="AU75" i="3"/>
  <c r="AY15" i="3"/>
  <c r="AU112" i="3"/>
  <c r="AR17" i="3"/>
  <c r="AI58" i="3"/>
  <c r="AY111" i="3"/>
  <c r="BB93" i="3"/>
  <c r="AU15" i="3"/>
  <c r="AO74" i="3"/>
  <c r="AU88" i="3"/>
  <c r="AL37" i="3"/>
  <c r="AL92" i="3"/>
  <c r="AL31" i="3"/>
  <c r="AL23" i="3"/>
  <c r="AL68" i="3"/>
  <c r="AL50" i="3"/>
  <c r="AL18" i="3"/>
  <c r="AL56" i="3"/>
  <c r="AL93" i="3"/>
  <c r="AL63" i="3"/>
  <c r="AL109" i="3"/>
  <c r="AL82" i="3"/>
  <c r="AL36" i="3"/>
  <c r="AL103" i="3"/>
  <c r="AL80" i="3"/>
  <c r="AL22" i="3"/>
  <c r="AL57" i="3"/>
  <c r="AL76" i="3"/>
  <c r="AL96" i="3"/>
  <c r="AL46" i="3"/>
  <c r="AL111" i="3"/>
  <c r="AL28" i="3"/>
  <c r="AL60" i="3"/>
  <c r="AL39" i="3"/>
  <c r="AL77" i="3"/>
  <c r="AL42" i="3"/>
  <c r="AL84" i="3"/>
  <c r="AL65" i="3"/>
  <c r="AL29" i="3"/>
  <c r="AL33" i="3"/>
  <c r="AL101" i="3"/>
  <c r="AL64" i="3"/>
  <c r="AL52" i="3"/>
  <c r="AL61" i="3"/>
  <c r="AL34" i="3"/>
  <c r="AL17" i="3"/>
  <c r="AL67" i="3"/>
  <c r="AL43" i="3"/>
  <c r="AL49" i="3"/>
  <c r="AL53" i="3"/>
  <c r="AL41" i="3"/>
  <c r="AL27" i="3"/>
  <c r="AL71" i="3"/>
  <c r="AL59" i="3"/>
  <c r="AL40" i="3"/>
  <c r="AL54" i="3"/>
  <c r="AL16" i="3"/>
  <c r="AL104" i="3"/>
  <c r="AL85" i="3"/>
  <c r="AL32" i="3"/>
  <c r="AL98" i="3"/>
  <c r="AL15" i="3"/>
  <c r="AL58" i="3"/>
  <c r="AL83" i="3"/>
  <c r="AL73" i="3"/>
  <c r="AL20" i="3"/>
  <c r="AL106" i="3"/>
  <c r="AL21" i="3"/>
  <c r="AL113" i="3"/>
  <c r="AL48" i="3"/>
  <c r="AL81" i="3"/>
  <c r="AL110" i="3"/>
  <c r="AL35" i="3"/>
  <c r="AL91" i="3"/>
  <c r="AL55" i="3"/>
  <c r="AL45" i="3"/>
  <c r="AL114" i="3"/>
  <c r="AL94" i="3"/>
  <c r="AL102" i="3"/>
  <c r="AL62" i="3"/>
  <c r="AL30" i="3"/>
  <c r="AL87" i="3"/>
  <c r="AL72" i="3"/>
  <c r="AL88" i="3"/>
  <c r="AL25" i="3"/>
  <c r="AL19" i="3"/>
  <c r="AL51" i="3"/>
  <c r="AL74" i="3"/>
  <c r="AL78" i="3"/>
  <c r="AL86" i="3"/>
  <c r="AL38" i="3"/>
  <c r="AL105" i="3"/>
  <c r="AL24" i="3"/>
</calcChain>
</file>

<file path=xl/sharedStrings.xml><?xml version="1.0" encoding="utf-8"?>
<sst xmlns="http://schemas.openxmlformats.org/spreadsheetml/2006/main" count="104" uniqueCount="68">
  <si>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</si>
  <si>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</si>
  <si>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</si>
  <si>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</si>
  <si>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</si>
  <si>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</si>
  <si>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</si>
  <si>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</si>
  <si>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</si>
  <si>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</si>
  <si>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</si>
  <si>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</si>
  <si>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</si>
  <si>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</si>
  <si>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</si>
  <si>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</si>
  <si>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</si>
  <si>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</si>
  <si>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</si>
  <si>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</si>
  <si>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</si>
  <si>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</si>
  <si>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</si>
  <si>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</si>
  <si>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</si>
  <si>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Intensity</t>
  </si>
  <si>
    <t>Path-Wise Exp of Integrated Intensity</t>
  </si>
  <si>
    <t>C:\Users\Anton\workspace\lib</t>
  </si>
  <si>
    <t>Hull White Model (Short Rate)</t>
  </si>
  <si>
    <t>Correlation ( Short Rate and Intensity Intercorrelation )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</si>
  <si>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</si>
  <si>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</si>
  <si>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</si>
  <si>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</si>
  <si>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</si>
  <si>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</si>
  <si>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</si>
  <si>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</si>
  <si>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</si>
  <si>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</si>
  <si>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</si>
  <si>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</si>
  <si>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</si>
  <si>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</si>
  <si>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</si>
  <si>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</si>
  <si>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</si>
  <si>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</si>
  <si>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</si>
  <si>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</si>
  <si>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</si>
  <si>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Output</t>
  </si>
  <si>
    <t>Product Process</t>
  </si>
  <si>
    <t>Short Rate</t>
  </si>
  <si>
    <t>Is this needed?</t>
  </si>
  <si>
    <t>Plot Data</t>
  </si>
  <si>
    <t>Path Index</t>
  </si>
  <si>
    <t>Calculation</t>
  </si>
  <si>
    <t>Credit Valuation Adjustment for a Swap</t>
  </si>
  <si>
    <t>Swap</t>
  </si>
  <si>
    <t>Swap Parameters:</t>
  </si>
  <si>
    <t xml:space="preserve">Swap Rate </t>
  </si>
  <si>
    <t>Fair Value of the Swap</t>
  </si>
  <si>
    <t>Path-Wise Swap Fair Values</t>
  </si>
  <si>
    <t>Path-Wise Intensity (Lando)</t>
  </si>
  <si>
    <t>Path-Wise Exp of Integrated Intensity  (Lando)</t>
  </si>
  <si>
    <t>Fair Value Swap</t>
  </si>
  <si>
    <t>RightPoints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</si>
</sst>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4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4" xfId="0" applyFill="1" applyBorder="1"/>
    <xf numFmtId="0" fontId="0" fillId="5" borderId="16" xfId="0" applyFont="1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17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4" xfId="0" applyFill="1" applyBorder="1"/>
    <xf numFmtId="0" fontId="0" fillId="11" borderId="14" xfId="0" applyFill="1" applyBorder="1"/>
    <xf numFmtId="0" fontId="0" fillId="0" borderId="18" xfId="0" applyBorder="1"/>
    <xf numFmtId="0" fontId="0" fillId="6" borderId="1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4" xfId="0" applyFill="1" applyBorder="1"/>
    <xf numFmtId="0" fontId="0" fillId="0" borderId="14" xfId="0" applyBorder="1"/>
    <xf numFmtId="0" fontId="0" fillId="0" borderId="15" xfId="0" applyFill="1" applyBorder="1"/>
    <xf numFmtId="0" fontId="0" fillId="0" borderId="15" xfId="0" applyBorder="1"/>
    <xf numFmtId="0" fontId="0" fillId="5" borderId="25" xfId="0" applyFill="1" applyBorder="1"/>
    <xf numFmtId="0" fontId="0" fillId="5" borderId="26" xfId="0" applyFill="1" applyBorder="1"/>
    <xf numFmtId="0" fontId="0" fillId="0" borderId="27" xfId="0" applyFill="1" applyBorder="1"/>
    <xf numFmtId="0" fontId="0" fillId="6" borderId="28" xfId="0" applyFill="1" applyBorder="1" applyAlignment="1">
      <alignment horizontal="right"/>
    </xf>
    <xf numFmtId="0" fontId="0" fillId="5" borderId="29" xfId="0" applyFill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7" fillId="0" borderId="0" xfId="0" applyFont="1" applyBorder="1"/>
    <xf numFmtId="0" fontId="0" fillId="6" borderId="17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4" xfId="0" applyFont="1" applyFill="1" applyBorder="1"/>
    <xf numFmtId="0" fontId="0" fillId="0" borderId="14" xfId="0" applyBorder="1" applyAlignment="1">
      <alignment horizontal="center"/>
    </xf>
    <xf numFmtId="0" fontId="1" fillId="5" borderId="14" xfId="0" applyFont="1" applyFill="1" applyBorder="1"/>
    <xf numFmtId="0" fontId="0" fillId="6" borderId="14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6" borderId="14" xfId="0" applyFill="1" applyBorder="1" applyAlignment="1">
      <alignment horizontal="right"/>
    </xf>
    <xf numFmtId="0" fontId="2" fillId="6" borderId="32" xfId="0" applyFont="1" applyFill="1" applyBorder="1" applyAlignment="1">
      <alignment horizontal="right"/>
    </xf>
    <xf numFmtId="0" fontId="0" fillId="8" borderId="31" xfId="0" applyFill="1" applyBorder="1" applyAlignment="1">
      <alignment horizontal="right"/>
    </xf>
    <xf numFmtId="0" fontId="1" fillId="0" borderId="2" xfId="0" applyFont="1" applyFill="1" applyBorder="1"/>
    <xf numFmtId="0" fontId="0" fillId="10" borderId="36" xfId="0" applyFill="1" applyBorder="1"/>
    <xf numFmtId="0" fontId="0" fillId="9" borderId="16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8" xfId="0" applyFill="1" applyBorder="1"/>
    <xf numFmtId="0" fontId="0" fillId="12" borderId="0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9" borderId="13" xfId="0" applyFill="1" applyBorder="1"/>
    <xf numFmtId="0" fontId="0" fillId="5" borderId="19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9" borderId="13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rgbClr val="7030A0"/>
                </a:solidFill>
              </a:rPr>
              <a:t>Hull White</a:t>
            </a:r>
            <a:r>
              <a:rPr lang="de-DE" baseline="0">
                <a:solidFill>
                  <a:srgbClr val="7030A0"/>
                </a:solidFill>
              </a:rPr>
              <a:t> Short Rate / </a:t>
            </a:r>
            <a:r>
              <a:rPr lang="de-DE" baseline="0">
                <a:solidFill>
                  <a:srgbClr val="002060"/>
                </a:solidFill>
              </a:rPr>
              <a:t>Swap </a:t>
            </a:r>
            <a:r>
              <a:rPr lang="de-DE" sz="1600" b="1" i="0" u="none" strike="noStrike" baseline="0">
                <a:solidFill>
                  <a:srgbClr val="002060"/>
                </a:solidFill>
                <a:effectLst/>
              </a:rPr>
              <a:t>NPV</a:t>
            </a:r>
            <a:endParaRPr lang="de-DE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8006458504864288"/>
          <c:y val="2.6169669610496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6636446119649106E-2"/>
          <c:y val="0.14515177249284392"/>
          <c:w val="0.798512340269809"/>
          <c:h val="0.77333959271351249"/>
        </c:manualLayout>
      </c:layout>
      <c:scatterChart>
        <c:scatterStyle val="lineMarker"/>
        <c:varyColors val="0"/>
        <c:ser>
          <c:idx val="2"/>
          <c:order val="2"/>
          <c:tx>
            <c:v>Swap NPV</c:v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CIRTest!$AO$15:$AO$115</c:f>
              <c:numCache>
                <c:formatCode>General</c:formatCode>
                <c:ptCount val="101"/>
                <c:pt idx="0">
                  <c:v>0</c:v>
                </c:pt>
                <c:pt idx="1">
                  <c:v>1.3517708070690415E-2</c:v>
                </c:pt>
                <c:pt idx="2">
                  <c:v>5.0660503703473525E-3</c:v>
                </c:pt>
                <c:pt idx="3">
                  <c:v>-4.5361194538255933E-3</c:v>
                </c:pt>
                <c:pt idx="4">
                  <c:v>-1.7858375563568618E-3</c:v>
                </c:pt>
                <c:pt idx="5">
                  <c:v>-1.1887418342948486E-3</c:v>
                </c:pt>
                <c:pt idx="6">
                  <c:v>3.7494681757329618E-3</c:v>
                </c:pt>
                <c:pt idx="7">
                  <c:v>2.827189585780765E-3</c:v>
                </c:pt>
                <c:pt idx="8">
                  <c:v>-2.2166935107459373E-4</c:v>
                </c:pt>
                <c:pt idx="9">
                  <c:v>-2.1197517025250967E-4</c:v>
                </c:pt>
                <c:pt idx="10">
                  <c:v>2.0922744892115652E-4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Short Rate </c:v>
                </c:tx>
                <c:spPr>
                  <a:ln w="952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CIRTest!$AI$15:$AI$115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1.5543977005223511E-2</c:v>
                      </c:pt>
                      <c:pt idx="2">
                        <c:v>4.4276812425384678E-3</c:v>
                      </c:pt>
                      <c:pt idx="3">
                        <c:v>-7.3905243805019206E-3</c:v>
                      </c:pt>
                      <c:pt idx="4">
                        <c:v>-1.9538595934666626E-3</c:v>
                      </c:pt>
                      <c:pt idx="5">
                        <c:v>-2.2493743309911843E-3</c:v>
                      </c:pt>
                      <c:pt idx="6">
                        <c:v>9.7796412254799181E-3</c:v>
                      </c:pt>
                      <c:pt idx="7">
                        <c:v>5.8780572529785287E-3</c:v>
                      </c:pt>
                      <c:pt idx="8">
                        <c:v>-4.4906891007011141E-3</c:v>
                      </c:pt>
                      <c:pt idx="9">
                        <c:v>1.7764631112510958E-3</c:v>
                      </c:pt>
                      <c:pt idx="10">
                        <c:v>2.6523417558331291E-2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37E-48AE-A794-F8F73F42C6F8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Zero Coupon Bond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CIRTest!$AL$15:$AL$115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7E-48AE-A794-F8F73F42C6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Default Intensity (Correlation)</c:v>
                </c:tx>
                <c:spPr>
                  <a:ln w="95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CIRTest!$AR$15:$AR$115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0.01</c:v>
                      </c:pt>
                      <c:pt idx="1">
                        <c:v>1.0998452045386475E-2</c:v>
                      </c:pt>
                      <c:pt idx="2">
                        <c:v>9.2183186605985946E-3</c:v>
                      </c:pt>
                      <c:pt idx="3">
                        <c:v>8.0909217495805773E-3</c:v>
                      </c:pt>
                      <c:pt idx="4">
                        <c:v>8.8344443393402715E-3</c:v>
                      </c:pt>
                      <c:pt idx="5">
                        <c:v>9.0892892166229578E-3</c:v>
                      </c:pt>
                      <c:pt idx="6">
                        <c:v>9.5584190954421527E-3</c:v>
                      </c:pt>
                      <c:pt idx="7">
                        <c:v>9.5390226517296974E-3</c:v>
                      </c:pt>
                      <c:pt idx="8">
                        <c:v>8.9454579252820979E-3</c:v>
                      </c:pt>
                      <c:pt idx="9">
                        <c:v>9.4825857875488542E-3</c:v>
                      </c:pt>
                      <c:pt idx="10">
                        <c:v>1.1828919727645177E-2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E-48AE-A794-F8F73F42C6F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Exp of Integrated Intensity (Correlation)</c:v>
                </c:tx>
                <c:spPr>
                  <a:ln w="95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CIRTest!$AU$15:$AU$115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1.0010504739639501</c:v>
                      </c:pt>
                      <c:pt idx="2">
                        <c:v>1.0020628859651382</c:v>
                      </c:pt>
                      <c:pt idx="3">
                        <c:v>1.0029305087282216</c:v>
                      </c:pt>
                      <c:pt idx="4">
                        <c:v>1.0037796162650425</c:v>
                      </c:pt>
                      <c:pt idx="5">
                        <c:v>1.0046795933981083</c:v>
                      </c:pt>
                      <c:pt idx="6">
                        <c:v>1.0056167788394708</c:v>
                      </c:pt>
                      <c:pt idx="7">
                        <c:v>1.0065774728291064</c:v>
                      </c:pt>
                      <c:pt idx="8">
                        <c:v>1.0075082059531015</c:v>
                      </c:pt>
                      <c:pt idx="9">
                        <c:v>1.0084369540256628</c:v>
                      </c:pt>
                      <c:pt idx="10">
                        <c:v>1.0095120922296485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E-48AE-A794-F8F73F42C6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Intensity (Lando)</c:v>
                </c:tx>
                <c:spPr>
                  <a:ln w="952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CIRTest!$AY$15:$AY$115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5.5439770052235111E-3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1.652341755833129E-2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0A-4186-97B3-4DE84C7097F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exp of integrated intensity (Lando)</c:v>
                </c:tx>
                <c:spPr>
                  <a:ln w="95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CIRTest!$BB$15:$BB$115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1.0002772372734128</c:v>
                      </c:pt>
                      <c:pt idx="2">
                        <c:v>1.0005545514073313</c:v>
                      </c:pt>
                      <c:pt idx="3">
                        <c:v>1.0005545514073313</c:v>
                      </c:pt>
                      <c:pt idx="4">
                        <c:v>1.0005545514073313</c:v>
                      </c:pt>
                      <c:pt idx="5">
                        <c:v>1.0005545514073313</c:v>
                      </c:pt>
                      <c:pt idx="6">
                        <c:v>1.0005545514073313</c:v>
                      </c:pt>
                      <c:pt idx="7">
                        <c:v>1.0005545514073313</c:v>
                      </c:pt>
                      <c:pt idx="8">
                        <c:v>1.0005545514073313</c:v>
                      </c:pt>
                      <c:pt idx="9">
                        <c:v>1.0005545514073313</c:v>
                      </c:pt>
                      <c:pt idx="10">
                        <c:v>1.001381522001944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0A-4186-97B3-4DE84C7097F0}"/>
                  </c:ext>
                </c:extLst>
              </c15:ser>
            </c15:filteredScatterSeries>
          </c:ext>
        </c:extLst>
      </c:scatterChart>
      <c:valAx>
        <c:axId val="388384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8035198520125"/>
          <c:y val="7.3885523924894003E-2"/>
          <c:w val="0.14258164672729071"/>
          <c:h val="0.89011987684231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de-DE" baseline="0">
                <a:solidFill>
                  <a:srgbClr val="00B050"/>
                </a:solidFill>
              </a:rPr>
              <a:t>CIR Intensity </a:t>
            </a:r>
            <a:r>
              <a:rPr lang="de-DE">
                <a:solidFill>
                  <a:srgbClr val="00B050"/>
                </a:solidFill>
              </a:rPr>
              <a:t>Path</a:t>
            </a:r>
            <a:r>
              <a:rPr lang="de-DE" baseline="0">
                <a:solidFill>
                  <a:srgbClr val="00B050"/>
                </a:solidFill>
              </a:rPr>
              <a:t>s</a:t>
            </a:r>
            <a:endParaRPr lang="de-DE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40108504747665813"/>
          <c:y val="2.151509769746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788996517678671E-2"/>
          <c:y val="0.14578116322138046"/>
          <c:w val="0.798512340269809"/>
          <c:h val="0.77333959271351249"/>
        </c:manualLayout>
      </c:layout>
      <c:scatterChart>
        <c:scatterStyle val="lineMarker"/>
        <c:varyColors val="0"/>
        <c:ser>
          <c:idx val="3"/>
          <c:order val="3"/>
          <c:tx>
            <c:v>Default Intensity (Correlation)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0.01</c:v>
                </c:pt>
                <c:pt idx="1">
                  <c:v>1.0998452045386475E-2</c:v>
                </c:pt>
                <c:pt idx="2">
                  <c:v>9.2183186605985946E-3</c:v>
                </c:pt>
                <c:pt idx="3">
                  <c:v>8.0909217495805773E-3</c:v>
                </c:pt>
                <c:pt idx="4">
                  <c:v>8.8344443393402715E-3</c:v>
                </c:pt>
                <c:pt idx="5">
                  <c:v>9.0892892166229578E-3</c:v>
                </c:pt>
                <c:pt idx="6">
                  <c:v>9.5584190954421527E-3</c:v>
                </c:pt>
                <c:pt idx="7">
                  <c:v>9.5390226517296974E-3</c:v>
                </c:pt>
                <c:pt idx="8">
                  <c:v>8.9454579252820979E-3</c:v>
                </c:pt>
                <c:pt idx="9">
                  <c:v>9.4825857875488542E-3</c:v>
                </c:pt>
                <c:pt idx="10">
                  <c:v>1.1828919727645177E-2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6-4FDA-98D1-F8EBF1D9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Short Rate 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CIRTest!$AI$15:$AI$115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1.5543977005223511E-2</c:v>
                      </c:pt>
                      <c:pt idx="2">
                        <c:v>4.4276812425384678E-3</c:v>
                      </c:pt>
                      <c:pt idx="3">
                        <c:v>-7.3905243805019206E-3</c:v>
                      </c:pt>
                      <c:pt idx="4">
                        <c:v>-1.9538595934666626E-3</c:v>
                      </c:pt>
                      <c:pt idx="5">
                        <c:v>-2.2493743309911843E-3</c:v>
                      </c:pt>
                      <c:pt idx="6">
                        <c:v>9.7796412254799181E-3</c:v>
                      </c:pt>
                      <c:pt idx="7">
                        <c:v>5.8780572529785287E-3</c:v>
                      </c:pt>
                      <c:pt idx="8">
                        <c:v>-4.4906891007011141E-3</c:v>
                      </c:pt>
                      <c:pt idx="9">
                        <c:v>1.7764631112510958E-3</c:v>
                      </c:pt>
                      <c:pt idx="10">
                        <c:v>2.6523417558331291E-2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876-4FDA-98D1-F8EBF1D975A9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Zero Coupon Bond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CIRTest!$AL$15:$AL$115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76-4FDA-98D1-F8EBF1D975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Swap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CIRTest!$AO$15:$AO$115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1.3517708070690415E-2</c:v>
                      </c:pt>
                      <c:pt idx="2">
                        <c:v>5.0660503703473525E-3</c:v>
                      </c:pt>
                      <c:pt idx="3">
                        <c:v>-4.5361194538255933E-3</c:v>
                      </c:pt>
                      <c:pt idx="4">
                        <c:v>-1.7858375563568618E-3</c:v>
                      </c:pt>
                      <c:pt idx="5">
                        <c:v>-1.1887418342948486E-3</c:v>
                      </c:pt>
                      <c:pt idx="6">
                        <c:v>3.7494681757329618E-3</c:v>
                      </c:pt>
                      <c:pt idx="7">
                        <c:v>2.827189585780765E-3</c:v>
                      </c:pt>
                      <c:pt idx="8">
                        <c:v>-2.2166935107459373E-4</c:v>
                      </c:pt>
                      <c:pt idx="9">
                        <c:v>-2.1197517025250967E-4</c:v>
                      </c:pt>
                      <c:pt idx="10">
                        <c:v>2.0922744892115652E-4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76-4FDA-98D1-F8EBF1D975A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Exp of Integrated Intensity (Correlation)</c:v>
                </c:tx>
                <c:spPr>
                  <a:ln w="95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CIRTest!$AU$15:$AU$115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1.0010504739639501</c:v>
                      </c:pt>
                      <c:pt idx="2">
                        <c:v>1.0020628859651382</c:v>
                      </c:pt>
                      <c:pt idx="3">
                        <c:v>1.0029305087282216</c:v>
                      </c:pt>
                      <c:pt idx="4">
                        <c:v>1.0037796162650425</c:v>
                      </c:pt>
                      <c:pt idx="5">
                        <c:v>1.0046795933981083</c:v>
                      </c:pt>
                      <c:pt idx="6">
                        <c:v>1.0056167788394708</c:v>
                      </c:pt>
                      <c:pt idx="7">
                        <c:v>1.0065774728291064</c:v>
                      </c:pt>
                      <c:pt idx="8">
                        <c:v>1.0075082059531015</c:v>
                      </c:pt>
                      <c:pt idx="9">
                        <c:v>1.0084369540256628</c:v>
                      </c:pt>
                      <c:pt idx="10">
                        <c:v>1.0095120922296485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76-4FDA-98D1-F8EBF1D975A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Intensity (Lando)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CIRTest!$AY$15:$AY$115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5.5439770052235111E-3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1.652341755833129E-2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76-4FDA-98D1-F8EBF1D975A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exp of integrated intensity (Lando)</c:v>
                </c:tx>
                <c:spPr>
                  <a:ln w="95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CIRTest!$BB$15:$BB$115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1.0002772372734128</c:v>
                      </c:pt>
                      <c:pt idx="2">
                        <c:v>1.0005545514073313</c:v>
                      </c:pt>
                      <c:pt idx="3">
                        <c:v>1.0005545514073313</c:v>
                      </c:pt>
                      <c:pt idx="4">
                        <c:v>1.0005545514073313</c:v>
                      </c:pt>
                      <c:pt idx="5">
                        <c:v>1.0005545514073313</c:v>
                      </c:pt>
                      <c:pt idx="6">
                        <c:v>1.0005545514073313</c:v>
                      </c:pt>
                      <c:pt idx="7">
                        <c:v>1.0005545514073313</c:v>
                      </c:pt>
                      <c:pt idx="8">
                        <c:v>1.0005545514073313</c:v>
                      </c:pt>
                      <c:pt idx="9">
                        <c:v>1.0005545514073313</c:v>
                      </c:pt>
                      <c:pt idx="10">
                        <c:v>1.001381522001944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76-4FDA-98D1-F8EBF1D975A9}"/>
                  </c:ext>
                </c:extLst>
              </c15:ser>
            </c15:filteredScatterSeries>
          </c:ext>
        </c:extLst>
      </c:scatterChart>
      <c:valAx>
        <c:axId val="388384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57614108416113"/>
          <c:y val="6.7401772456764056E-2"/>
          <c:w val="0.14258164672729071"/>
          <c:h val="0.89011987684231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53"/>
</file>

<file path=xl/ctrlProps/ctrlProp2.xml><?xml version="1.0" encoding="utf-8"?>
<formControlPr xmlns="http://schemas.microsoft.com/office/spreadsheetml/2009/9/main" objectType="Spin" dx="22" fmlaLink="$U$51" max="30000" page="10" val="132"/>
</file>

<file path=xl/ctrlProps/ctrlProp3.xml><?xml version="1.0" encoding="utf-8"?>
<formControlPr xmlns="http://schemas.microsoft.com/office/spreadsheetml/2009/9/main" objectType="Spin" dx="26" fmlaLink="$G$8" max="30000" page="10" val="83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32657</xdr:colOff>
      <xdr:row>5</xdr:row>
      <xdr:rowOff>76201</xdr:rowOff>
    </xdr:from>
    <xdr:to>
      <xdr:col>5</xdr:col>
      <xdr:colOff>2699656</xdr:colOff>
      <xdr:row>24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309283</xdr:colOff>
      <xdr:row>27</xdr:row>
      <xdr:rowOff>97971</xdr:rowOff>
    </xdr:from>
    <xdr:to>
      <xdr:col>6</xdr:col>
      <xdr:colOff>0</xdr:colOff>
      <xdr:row>46</xdr:row>
      <xdr:rowOff>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27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showGridLines="0" tabSelected="1" zoomScale="70" zoomScaleNormal="70" workbookViewId="0">
      <selection activeCell="F7" sqref="F7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8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31.88671875" customWidth="1"/>
    <col min="41" max="42" width="13.88671875" customWidth="1"/>
    <col min="43" max="43" width="24.6640625" customWidth="1"/>
    <col min="44" max="45" width="13.88671875" customWidth="1"/>
    <col min="46" max="46" width="35.21875" customWidth="1"/>
    <col min="49" max="49" width="6" customWidth="1"/>
    <col min="50" max="50" width="29.44140625" customWidth="1"/>
    <col min="51" max="51" width="13.44140625" customWidth="1"/>
    <col min="53" max="53" width="41.21875" customWidth="1"/>
    <col min="54" max="54" width="19.88671875" customWidth="1"/>
  </cols>
  <sheetData>
    <row r="1" spans="2:66" x14ac:dyDescent="0.3">
      <c r="Y1" s="9"/>
    </row>
    <row r="2" spans="2:66" ht="23.4" x14ac:dyDescent="0.45">
      <c r="B2" s="58" t="s">
        <v>58</v>
      </c>
    </row>
    <row r="3" spans="2:66" ht="23.4" x14ac:dyDescent="0.45">
      <c r="C3" s="58"/>
    </row>
    <row r="4" spans="2:66" ht="21" x14ac:dyDescent="0.4">
      <c r="B4" s="91" t="s">
        <v>51</v>
      </c>
      <c r="I4" s="18"/>
      <c r="K4" s="66" t="s">
        <v>57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0"/>
      <c r="C6" s="61"/>
      <c r="D6" s="61"/>
      <c r="E6" s="61"/>
      <c r="F6" s="61"/>
      <c r="G6" s="61"/>
      <c r="H6" s="62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67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23"/>
    </row>
    <row r="7" spans="2:66" ht="25.8" x14ac:dyDescent="0.5">
      <c r="B7" s="50"/>
      <c r="C7" s="18"/>
      <c r="D7" s="18"/>
      <c r="E7" s="18"/>
      <c r="F7" s="18"/>
      <c r="G7" s="68" t="s">
        <v>56</v>
      </c>
      <c r="H7" s="63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5" t="s">
        <v>40</v>
      </c>
      <c r="U7" s="18"/>
      <c r="V7" s="18"/>
      <c r="W7" s="18"/>
      <c r="X7" s="18"/>
      <c r="Y7" s="19"/>
      <c r="AD7" s="24"/>
      <c r="AE7" s="33" t="s">
        <v>55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9"/>
    </row>
    <row r="8" spans="2:66" x14ac:dyDescent="0.3">
      <c r="B8" s="50"/>
      <c r="C8" s="18"/>
      <c r="D8" s="18"/>
      <c r="E8" s="18"/>
      <c r="F8" s="18"/>
      <c r="G8" s="51">
        <v>830</v>
      </c>
      <c r="H8" s="63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9"/>
    </row>
    <row r="9" spans="2:66" ht="14.7" customHeight="1" x14ac:dyDescent="0.3">
      <c r="B9" s="50"/>
      <c r="C9" s="18"/>
      <c r="D9" s="18"/>
      <c r="E9" s="18"/>
      <c r="F9" s="18"/>
      <c r="G9" s="69"/>
      <c r="H9" s="63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59" t="s">
        <v>29</v>
      </c>
      <c r="U9" s="18"/>
      <c r="V9" s="96"/>
      <c r="W9" s="42" t="s">
        <v>33</v>
      </c>
      <c r="X9" s="18"/>
      <c r="Y9" s="19"/>
      <c r="AD9" s="24"/>
      <c r="AE9" s="87" t="s">
        <v>15</v>
      </c>
      <c r="AF9" s="18"/>
      <c r="AH9" s="87" t="s">
        <v>52</v>
      </c>
      <c r="AK9" s="87" t="s">
        <v>53</v>
      </c>
      <c r="AL9" s="18"/>
      <c r="AM9" s="18"/>
      <c r="AN9" s="39" t="s">
        <v>54</v>
      </c>
      <c r="AQ9" s="39" t="s">
        <v>56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9"/>
    </row>
    <row r="10" spans="2:66" x14ac:dyDescent="0.3">
      <c r="B10" s="50"/>
      <c r="C10" s="18"/>
      <c r="D10" s="18"/>
      <c r="E10" s="18"/>
      <c r="F10" s="18"/>
      <c r="G10" s="18"/>
      <c r="H10" s="63"/>
      <c r="K10" s="17"/>
      <c r="L10" s="71" t="str">
        <f>[2]!obMake("td.initialTime", "double",M10)</f>
        <v>td.initialTime 
[14441]</v>
      </c>
      <c r="M10" s="88">
        <v>0</v>
      </c>
      <c r="N10" s="18"/>
      <c r="O10" s="71" t="str">
        <f>L15</f>
        <v>timeDiscretization 
[59685]</v>
      </c>
      <c r="P10" s="71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1" t="str">
        <f>[2]!obCall("timeDiscretizationFromNPVAndDefault", T54, "getTimeDiscretization")</f>
        <v>timeDiscretizationFromNPVAndDefault 
[61324]</v>
      </c>
      <c r="AF10" s="18"/>
      <c r="AH10" s="71" t="str">
        <f>[2]!obCall("productProcessForPlottingAndPricing", T54, "getProductProcess")</f>
        <v>productProcessForPlottingAndPricing 
[60926]</v>
      </c>
      <c r="AK10" s="71" t="str">
        <f>[2]!obCall("underlyingModelForPlotting", AH10, "getUnderlyingModel")</f>
        <v>underlyingModelForPlotting 
[61464]</v>
      </c>
      <c r="AL10" s="18"/>
      <c r="AM10" s="18"/>
      <c r="AN10" s="48" t="str">
        <f>[2]!obCall("valueOfUnderlyingModelFromNPVAndDefault", AH10, "getUnderlying",  [2]!obMake("", "int", 0), [2]!obMake("","int", 0))</f>
        <v>valueOfUnderlyingModelFromNPVAndDefault 
[61573]</v>
      </c>
      <c r="AQ10" s="71" t="str">
        <f>[2]!obMake("pathIndexForPlot", "int", G8)</f>
        <v>pathIndexForPlot 
[65946]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9"/>
      <c r="BL10" s="10"/>
      <c r="BM10" s="10"/>
      <c r="BN10" s="10"/>
    </row>
    <row r="11" spans="2:66" x14ac:dyDescent="0.3">
      <c r="B11" s="50"/>
      <c r="C11" s="18"/>
      <c r="D11" s="18"/>
      <c r="E11" s="18"/>
      <c r="F11" s="18"/>
      <c r="G11" s="18"/>
      <c r="H11" s="63"/>
      <c r="K11" s="17"/>
      <c r="L11" s="71" t="str">
        <f>[2]!obMake("td.numberOfTimeSteps", "int",M11)</f>
        <v>td.numberOfTimeSteps 
[14431]</v>
      </c>
      <c r="M11" s="88">
        <v>10</v>
      </c>
      <c r="N11" s="18"/>
      <c r="O11" s="71" t="str">
        <f>[2]!obMake("numberOfFactors", "int", P11)</f>
        <v>numberOfFactors 
[14440]</v>
      </c>
      <c r="P11" s="51">
        <v>2</v>
      </c>
      <c r="Q11" s="19"/>
      <c r="R11" s="18"/>
      <c r="S11" s="17"/>
      <c r="T11" s="43" t="s">
        <v>35</v>
      </c>
      <c r="U11" s="41"/>
      <c r="V11" s="18"/>
      <c r="W11" s="40" t="s">
        <v>35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9"/>
      <c r="BL11" s="10"/>
      <c r="BM11" s="10"/>
      <c r="BN11" s="10"/>
    </row>
    <row r="12" spans="2:66" x14ac:dyDescent="0.3">
      <c r="B12" s="50"/>
      <c r="C12" s="18"/>
      <c r="D12" s="18"/>
      <c r="E12" s="18"/>
      <c r="F12" s="18"/>
      <c r="G12" s="18"/>
      <c r="H12" s="63"/>
      <c r="K12" s="17"/>
      <c r="L12" s="71" t="str">
        <f>[2]!obMake("td.deltaT","double",M12)</f>
        <v>td.deltaT 
[59684]</v>
      </c>
      <c r="M12" s="88">
        <v>0.1</v>
      </c>
      <c r="N12" s="18"/>
      <c r="O12" s="71" t="str">
        <f>[2]!obMake("numberOfPaths", "int",P12)</f>
        <v>numberOfPaths 
[30755]</v>
      </c>
      <c r="P12" s="51">
        <v>30000</v>
      </c>
      <c r="Q12" s="19"/>
      <c r="R12" s="18"/>
      <c r="S12" s="17"/>
      <c r="T12" s="44" t="str">
        <f>[2]!obMake("interCorrelations", "double[][]",U12:U13)</f>
        <v>interCorrelations 
[32481]</v>
      </c>
      <c r="U12" s="83">
        <v>0.9</v>
      </c>
      <c r="V12" s="18"/>
      <c r="W12" s="37" t="str">
        <f>[2]!obMake("shirtParameter", "double", X12)</f>
        <v>shirtParameter 
[14438]</v>
      </c>
      <c r="X12" s="51">
        <v>0.01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/>
      <c r="BL12" s="10"/>
      <c r="BM12" s="10"/>
      <c r="BN12" s="10"/>
    </row>
    <row r="13" spans="2:66" x14ac:dyDescent="0.3">
      <c r="B13" s="50"/>
      <c r="C13" s="18"/>
      <c r="D13" s="18"/>
      <c r="E13" s="18"/>
      <c r="F13" s="18"/>
      <c r="G13" s="18"/>
      <c r="H13" s="63"/>
      <c r="K13" s="17"/>
      <c r="L13" s="18"/>
      <c r="M13" s="18"/>
      <c r="N13" s="18"/>
      <c r="O13" s="71" t="str">
        <f>[2]!obMake("seed1","int",P13 )</f>
        <v>seed1 
[56941]</v>
      </c>
      <c r="P13" s="51">
        <v>3153</v>
      </c>
      <c r="Q13" s="19"/>
      <c r="R13" s="18"/>
      <c r="S13" s="17"/>
      <c r="T13" s="45"/>
      <c r="U13" s="83">
        <v>0</v>
      </c>
      <c r="V13" s="18"/>
      <c r="W13" s="18"/>
      <c r="X13" s="18"/>
      <c r="Y13" s="19"/>
      <c r="AD13" s="24"/>
      <c r="AE13" s="85" t="s">
        <v>19</v>
      </c>
      <c r="AF13" s="39" t="s">
        <v>21</v>
      </c>
      <c r="AG13" s="13"/>
      <c r="AH13" s="87" t="s">
        <v>24</v>
      </c>
      <c r="AI13" s="39"/>
      <c r="AJ13" s="18"/>
      <c r="AK13" s="87" t="s">
        <v>23</v>
      </c>
      <c r="AL13" s="39"/>
      <c r="AM13" s="18"/>
      <c r="AN13" s="87" t="s">
        <v>63</v>
      </c>
      <c r="AO13" s="39"/>
      <c r="AP13" s="18"/>
      <c r="AQ13" s="87" t="s">
        <v>25</v>
      </c>
      <c r="AR13" s="39"/>
      <c r="AS13" s="18"/>
      <c r="AT13" s="87" t="s">
        <v>26</v>
      </c>
      <c r="AU13" s="39"/>
      <c r="AV13" s="18"/>
      <c r="AW13" s="18"/>
      <c r="AX13" s="87" t="s">
        <v>64</v>
      </c>
      <c r="AY13" s="39"/>
      <c r="AZ13" s="18"/>
      <c r="BA13" s="87" t="s">
        <v>65</v>
      </c>
      <c r="BB13" s="39"/>
      <c r="BC13" s="19"/>
      <c r="BL13" s="10"/>
      <c r="BM13" s="10"/>
      <c r="BN13" s="10"/>
    </row>
    <row r="14" spans="2:66" x14ac:dyDescent="0.3">
      <c r="B14" s="50"/>
      <c r="C14" s="18"/>
      <c r="D14" s="18"/>
      <c r="E14" s="18"/>
      <c r="F14" s="18"/>
      <c r="G14" s="18"/>
      <c r="H14" s="63"/>
      <c r="K14" s="17"/>
      <c r="L14" s="49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1"/>
      <c r="AF14" s="71"/>
      <c r="AG14" s="13"/>
      <c r="AH14" s="71"/>
      <c r="AI14" s="71"/>
      <c r="AJ14" s="18"/>
      <c r="AK14" s="71"/>
      <c r="AL14" s="71"/>
      <c r="AM14" s="18"/>
      <c r="AN14" s="71"/>
      <c r="AO14" s="71"/>
      <c r="AP14" s="18"/>
      <c r="AQ14" s="71"/>
      <c r="AR14" s="71"/>
      <c r="AT14" s="71"/>
      <c r="AU14" s="71"/>
      <c r="AV14" s="18"/>
      <c r="AW14" s="18"/>
      <c r="AX14" s="71"/>
      <c r="AY14" s="71"/>
      <c r="AZ14" s="18"/>
      <c r="BA14" s="71"/>
      <c r="BB14" s="71"/>
      <c r="BC14" s="19"/>
      <c r="BL14" s="10"/>
      <c r="BM14" s="10"/>
      <c r="BN14" s="10"/>
    </row>
    <row r="15" spans="2:66" x14ac:dyDescent="0.3">
      <c r="B15" s="50"/>
      <c r="C15" s="18"/>
      <c r="D15" s="18"/>
      <c r="E15" s="18"/>
      <c r="F15" s="18"/>
      <c r="G15" s="18"/>
      <c r="H15" s="63"/>
      <c r="K15" s="17"/>
      <c r="L15" s="71" t="str">
        <f>[2]!obMake("timeDiscretization", obLibs&amp;"net.finmath.time.TimeDiscretization",L10:L12)</f>
        <v>timeDiscretization 
[59685]</v>
      </c>
      <c r="M15" s="18"/>
      <c r="N15" s="18"/>
      <c r="O15" s="49" t="s">
        <v>17</v>
      </c>
      <c r="P15" s="18"/>
      <c r="Q15" s="19"/>
      <c r="R15" s="18"/>
      <c r="S15" s="17"/>
      <c r="T15" s="49" t="s">
        <v>17</v>
      </c>
      <c r="U15" s="18"/>
      <c r="V15" s="18"/>
      <c r="W15" s="49" t="s">
        <v>17</v>
      </c>
      <c r="X15" s="18"/>
      <c r="Y15" s="19"/>
      <c r="AD15" s="24"/>
      <c r="AE15" s="86">
        <v>0</v>
      </c>
      <c r="AF15" s="86">
        <f>[2]!obGet([2]!obCall("",$AE$10, "getTime",[2]!obMake("", "int", AE15)))</f>
        <v>0</v>
      </c>
      <c r="AG15" s="57"/>
      <c r="AH15" s="86" t="str">
        <f>[2]!obCall("underlyingModelFromNPVAndDefault"&amp;AE15, $AH$10, "getUnderlying",  [2]!obMake("", "int", AE15), [2]!obMake("","int", 0))</f>
        <v>underlyingModelFromNPVAndDefault0 
[61357]</v>
      </c>
      <c r="AI15" s="86">
        <f>[2]!obGet([2]!obCall("",AH15,"get", $AQ$10))</f>
        <v>0</v>
      </c>
      <c r="AJ15" s="52"/>
      <c r="AK15" s="86" t="e">
        <f>[2]!obCall("zcbondFairPrice"&amp;AE15, $AK$10, "getZeroCouponBond", [2]!obMake("", "double",AF15), [2]!obMake("", "double", $AF$115))</f>
        <v>#VALUE!</v>
      </c>
      <c r="AL15" s="86" t="e">
        <f>[2]!obGet([2]!obCall("", AK15, "get",$AQ$10))</f>
        <v>#VALUE!</v>
      </c>
      <c r="AM15" s="52"/>
      <c r="AN15" s="86" t="str">
        <f>[2]!obCall("swapPrice"&amp;AE15,  $AH$10,"getFairValue", [2]!obMake("","int",AE15) )</f>
        <v>swapPrice0 
[61352]</v>
      </c>
      <c r="AO15" s="86">
        <f>[2]!obGet([2]!obCall("",  AN15,"get", $AQ$10))</f>
        <v>0</v>
      </c>
      <c r="AP15" s="52"/>
      <c r="AQ15" s="86" t="str">
        <f>[2]!obCall("intensity"&amp;AE15, $T$54, "getIntensity", [2]!obMake("", "int", AE15))</f>
        <v>intensity0 
[61670]</v>
      </c>
      <c r="AR15" s="86">
        <f>[2]!obGet([2]!obCall("", AQ15, "get",$AQ$10))</f>
        <v>0.01</v>
      </c>
      <c r="AS15" s="52"/>
      <c r="AT15" s="86" t="str">
        <f>[2]!obCall("expOfIntegratedIntensity"&amp;AE15, $T$54, "getExpOfIntegratedIntensity", [2]!obMake("", "int", AE15))</f>
        <v>expOfIntegratedIntensity0 
[61027]</v>
      </c>
      <c r="AU15" s="86">
        <f>[2]!obGet([2]!obCall("", AT15, "get",$AQ$10))</f>
        <v>1</v>
      </c>
      <c r="AV15" s="18"/>
      <c r="AW15" s="18"/>
      <c r="AX15" s="86" t="str">
        <f>[2]!obCall("intensityLando"&amp;AE15, $W$53, "getIntensity", [2]!obMake("", "int", AE15))</f>
        <v>intensityLando0 
[61006]</v>
      </c>
      <c r="AY15" s="86">
        <f>[2]!obGet([2]!obCall("", AX15, "get",$AQ$10))</f>
        <v>0</v>
      </c>
      <c r="AZ15" s="52"/>
      <c r="BA15" s="86" t="str">
        <f>[2]!obCall("expOfIntegratedIntensityLando"&amp;AE15, $W$53, "getExpOfIntegratedIntensity", [2]!obMake("", "int", AE15))</f>
        <v>expOfIntegratedIntensityLando0 
[61282]</v>
      </c>
      <c r="BB15" s="86">
        <f>[2]!obGet([2]!obCall("", BA15, "get",$AQ$10))</f>
        <v>1</v>
      </c>
      <c r="BC15" s="19"/>
      <c r="BL15" s="10"/>
      <c r="BM15" s="10"/>
      <c r="BN15" s="10"/>
    </row>
    <row r="16" spans="2:66" x14ac:dyDescent="0.3">
      <c r="B16" s="50"/>
      <c r="C16" s="18"/>
      <c r="D16" s="18"/>
      <c r="E16" s="18"/>
      <c r="F16" s="18"/>
      <c r="G16" s="18"/>
      <c r="H16" s="63"/>
      <c r="K16" s="17"/>
      <c r="L16" s="18"/>
      <c r="M16" s="18"/>
      <c r="N16" s="18"/>
      <c r="O16" s="71" t="str">
        <f>[2]!obMake("brownianMotion", obLibs&amp;"net.finmath.montecarlo.BrownianMotion",O10:O13)</f>
        <v>brownianMotion 
[59688]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[32482]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[14454]</v>
      </c>
      <c r="X16" s="18"/>
      <c r="Y16" s="19"/>
      <c r="AD16" s="17"/>
      <c r="AE16" s="86">
        <v>1</v>
      </c>
      <c r="AF16" s="86">
        <f>[2]!obGet([2]!obCall("",$AE$10, "getTime",[2]!obMake("", "int", AE16)))</f>
        <v>9.9999999999999992E-2</v>
      </c>
      <c r="AG16" s="52"/>
      <c r="AH16" s="86" t="str">
        <f>[2]!obCall("underlyingModelFromNPVAndDefault"&amp;AE16, $AH$10, "getUnderlying",  [2]!obMake("", "int", AE16), [2]!obMake("","int", 0))</f>
        <v>underlyingModelFromNPVAndDefault1 
[61444]</v>
      </c>
      <c r="AI16" s="86">
        <f>[2]!obGet([2]!obCall("",AH16,"get", $AQ$10))</f>
        <v>1.5543977005223511E-2</v>
      </c>
      <c r="AJ16" s="84"/>
      <c r="AK16" s="86" t="e">
        <f>[2]!obCall("zcbondFairPrice"&amp;AE16, $AK$10, "getZeroCouponBond", [2]!obMake("", "double",AF16), [2]!obMake("", "double", $AF$115))</f>
        <v>#VALUE!</v>
      </c>
      <c r="AL16" s="86" t="e">
        <f>[2]!obGet([2]!obCall("", AK16, "get",$AQ$10))</f>
        <v>#VALUE!</v>
      </c>
      <c r="AM16" s="52"/>
      <c r="AN16" s="86" t="str">
        <f>[2]!obCall("swapPrice"&amp;AE16,  $AH$10,"getFairValue", [2]!obMake("","int",AE16) )</f>
        <v>swapPrice1 
[60964]</v>
      </c>
      <c r="AO16" s="86">
        <f>[2]!obGet([2]!obCall("",  AN16,"get", $AQ$10))</f>
        <v>1.3517708070690415E-2</v>
      </c>
      <c r="AP16" s="52"/>
      <c r="AQ16" s="86" t="str">
        <f>[2]!obCall("intensity"&amp;AE16, $T$54, "getIntensity", [2]!obMake("", "int", AE16))</f>
        <v>intensity1 
[61024]</v>
      </c>
      <c r="AR16" s="86">
        <f>[2]!obGet([2]!obCall("", AQ16, "get",$AQ$10))</f>
        <v>1.0998452045386475E-2</v>
      </c>
      <c r="AS16" s="52"/>
      <c r="AT16" s="86" t="str">
        <f>[2]!obCall("expOfIntegratedIntensity"&amp;AE16, $T$54, "getExpOfIntegratedIntensity", [2]!obMake("", "int", AE16))</f>
        <v>expOfIntegratedIntensity1 
[60921]</v>
      </c>
      <c r="AU16" s="86">
        <f>[2]!obGet([2]!obCall("", AT16, "get",$AQ$10))</f>
        <v>1.0010504739639501</v>
      </c>
      <c r="AV16" s="18"/>
      <c r="AW16" s="18"/>
      <c r="AX16" s="86" t="str">
        <f>[2]!obCall("intensityLando"&amp;AE16, $W$53, "getIntensity", [2]!obMake("", "int", AE16))</f>
        <v>intensityLando1 
[61531]</v>
      </c>
      <c r="AY16" s="86">
        <f>[2]!obGet([2]!obCall("", AX16, "get",$AQ$10))</f>
        <v>5.5439770052235111E-3</v>
      </c>
      <c r="AZ16" s="52"/>
      <c r="BA16" s="86" t="str">
        <f>[2]!obCall("expOfIntegratedIntensityLando"&amp;AE16, $W$53, "getExpOfIntegratedIntensity", [2]!obMake("", "int", AE16))</f>
        <v>expOfIntegratedIntensityLando1 
[60909]</v>
      </c>
      <c r="BB16" s="86">
        <f>[2]!obGet([2]!obCall("", BA16, "get",$AQ$10))</f>
        <v>1.0002772372734128</v>
      </c>
      <c r="BC16" s="19"/>
    </row>
    <row r="17" spans="2:72" x14ac:dyDescent="0.3">
      <c r="B17" s="50"/>
      <c r="C17" s="18"/>
      <c r="D17" s="18"/>
      <c r="E17" s="18"/>
      <c r="F17" s="18"/>
      <c r="G17" s="18"/>
      <c r="H17" s="63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6">
        <v>2</v>
      </c>
      <c r="AF17" s="86">
        <f>[2]!obGet([2]!obCall("",$AE$10, "getTime",[2]!obMake("", "int", AE17)))</f>
        <v>0.19999999999999998</v>
      </c>
      <c r="AG17" s="52"/>
      <c r="AH17" s="86" t="str">
        <f>[2]!obCall("underlyingModelFromNPVAndDefault"&amp;AE17, $AH$10, "getUnderlying",  [2]!obMake("", "int", AE17), [2]!obMake("","int", 0))</f>
        <v>underlyingModelFromNPVAndDefault2 
[61748]</v>
      </c>
      <c r="AI17" s="86">
        <f>[2]!obGet([2]!obCall("",AH17,"get", $AQ$10))</f>
        <v>4.4276812425384678E-3</v>
      </c>
      <c r="AJ17" s="52"/>
      <c r="AK17" s="86" t="e">
        <f>[2]!obCall("zcbondFairPrice"&amp;AE17, $AK$10, "getZeroCouponBond", [2]!obMake("", "double",AF17), [2]!obMake("", "double", $AF$115))</f>
        <v>#VALUE!</v>
      </c>
      <c r="AL17" s="86" t="e">
        <f>[2]!obGet([2]!obCall("", AK17, "get",$AQ$10))</f>
        <v>#VALUE!</v>
      </c>
      <c r="AM17" s="52"/>
      <c r="AN17" s="86" t="str">
        <f>[2]!obCall("swapPrice"&amp;AE17,  $AH$10,"getFairValue", [2]!obMake("","int",AE17) )</f>
        <v>swapPrice2 
[61033]</v>
      </c>
      <c r="AO17" s="86">
        <f>[2]!obGet([2]!obCall("",  AN17,"get", $AQ$10))</f>
        <v>5.0660503703473525E-3</v>
      </c>
      <c r="AP17" s="52"/>
      <c r="AQ17" s="86" t="str">
        <f>[2]!obCall("intensity"&amp;AE17, $T$54, "getIntensity", [2]!obMake("", "int", AE17))</f>
        <v>intensity2 
[60931]</v>
      </c>
      <c r="AR17" s="86">
        <f>[2]!obGet([2]!obCall("", AQ17, "get",$AQ$10))</f>
        <v>9.2183186605985946E-3</v>
      </c>
      <c r="AS17" s="52"/>
      <c r="AT17" s="86" t="str">
        <f>[2]!obCall("expOfIntegratedIntensity"&amp;AE17, $T$54, "getExpOfIntegratedIntensity", [2]!obMake("", "int", AE17))</f>
        <v>expOfIntegratedIntensity2 
[61439]</v>
      </c>
      <c r="AU17" s="86">
        <f>[2]!obGet([2]!obCall("", AT17, "get",$AQ$10))</f>
        <v>1.0020628859651382</v>
      </c>
      <c r="AV17" s="18"/>
      <c r="AW17" s="18"/>
      <c r="AX17" s="86" t="str">
        <f>[2]!obCall("intensityLando"&amp;AE17, $W$53, "getIntensity", [2]!obMake("", "int", AE17))</f>
        <v>intensityLando2 
[61002]</v>
      </c>
      <c r="AY17" s="86">
        <f>[2]!obGet([2]!obCall("", AX17, "get",$AQ$10))</f>
        <v>0</v>
      </c>
      <c r="AZ17" s="52"/>
      <c r="BA17" s="86" t="str">
        <f>[2]!obCall("expOfIntegratedIntensityLando"&amp;AE17, $W$53, "getExpOfIntegratedIntensity", [2]!obMake("", "int", AE17))</f>
        <v>expOfIntegratedIntensityLando2 
[60898]</v>
      </c>
      <c r="BB17" s="86">
        <f>[2]!obGet([2]!obCall("", BA17, "get",$AQ$10))</f>
        <v>1.0005545514073313</v>
      </c>
      <c r="BC17" s="19"/>
    </row>
    <row r="18" spans="2:72" ht="21.6" thickBot="1" x14ac:dyDescent="0.45">
      <c r="B18" s="50"/>
      <c r="C18" s="18"/>
      <c r="D18" s="18"/>
      <c r="E18" s="18"/>
      <c r="F18" s="18"/>
      <c r="G18" s="18"/>
      <c r="H18" s="63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6">
        <v>3</v>
      </c>
      <c r="AF18" s="86">
        <f>[2]!obGet([2]!obCall("",$AE$10, "getTime",[2]!obMake("", "int", AE18)))</f>
        <v>0.3</v>
      </c>
      <c r="AG18" s="52"/>
      <c r="AH18" s="86" t="str">
        <f>[2]!obCall("underlyingModelFromNPVAndDefault"&amp;AE18, $AH$10, "getUnderlying",  [2]!obMake("", "int", AE18), [2]!obMake("","int", 0))</f>
        <v>underlyingModelFromNPVAndDefault3 
[61481]</v>
      </c>
      <c r="AI18" s="86">
        <f>[2]!obGet([2]!obCall("",AH18,"get", $AQ$10))</f>
        <v>-7.3905243805019206E-3</v>
      </c>
      <c r="AJ18" s="52"/>
      <c r="AK18" s="86" t="e">
        <f>[2]!obCall("zcbondFairPrice"&amp;AE18, $AK$10, "getZeroCouponBond", [2]!obMake("", "double",AF18), [2]!obMake("", "double", $AF$115))</f>
        <v>#VALUE!</v>
      </c>
      <c r="AL18" s="86" t="e">
        <f>[2]!obGet([2]!obCall("", AK18, "get",$AQ$10))</f>
        <v>#VALUE!</v>
      </c>
      <c r="AM18" s="52"/>
      <c r="AN18" s="86" t="str">
        <f>[2]!obCall("swapPrice"&amp;AE18,  $AH$10,"getFairValue", [2]!obMake("","int",AE18) )</f>
        <v>swapPrice3 
[61331]</v>
      </c>
      <c r="AO18" s="86">
        <f>[2]!obGet([2]!obCall("",  AN18,"get", $AQ$10))</f>
        <v>-4.5361194538255933E-3</v>
      </c>
      <c r="AP18" s="52"/>
      <c r="AQ18" s="86" t="str">
        <f>[2]!obCall("intensity"&amp;AE18, $T$54, "getIntensity", [2]!obMake("", "int", AE18))</f>
        <v>intensity3 
[61561]</v>
      </c>
      <c r="AR18" s="86">
        <f>[2]!obGet([2]!obCall("", AQ18, "get",$AQ$10))</f>
        <v>8.0909217495805773E-3</v>
      </c>
      <c r="AS18" s="52"/>
      <c r="AT18" s="86" t="str">
        <f>[2]!obCall("expOfIntegratedIntensity"&amp;AE18, $T$54, "getExpOfIntegratedIntensity", [2]!obMake("", "int", AE18))</f>
        <v>expOfIntegratedIntensity3 
[61319]</v>
      </c>
      <c r="AU18" s="86">
        <f>[2]!obGet([2]!obCall("", AT18, "get",$AQ$10))</f>
        <v>1.0029305087282216</v>
      </c>
      <c r="AV18" s="18"/>
      <c r="AW18" s="18"/>
      <c r="AX18" s="86" t="str">
        <f>[2]!obCall("intensityLando"&amp;AE18, $W$53, "getIntensity", [2]!obMake("", "int", AE18))</f>
        <v>intensityLando3 
[61197]</v>
      </c>
      <c r="AY18" s="86">
        <f>[2]!obGet([2]!obCall("", AX18, "get",$AQ$10))</f>
        <v>0</v>
      </c>
      <c r="AZ18" s="52"/>
      <c r="BA18" s="86" t="str">
        <f>[2]!obCall("expOfIntegratedIntensityLando"&amp;AE18, $W$53, "getExpOfIntegratedIntensity", [2]!obMake("", "int", AE18))</f>
        <v>expOfIntegratedIntensityLando3 
[60875]</v>
      </c>
      <c r="BB18" s="86">
        <f>[2]!obGet([2]!obCall("", BA18, "get",$AQ$10))</f>
        <v>1.0005545514073313</v>
      </c>
      <c r="BC18" s="19"/>
    </row>
    <row r="19" spans="2:72" x14ac:dyDescent="0.3">
      <c r="B19" s="50"/>
      <c r="C19" s="18"/>
      <c r="D19" s="18"/>
      <c r="E19" s="18"/>
      <c r="F19" s="18"/>
      <c r="G19" s="18"/>
      <c r="H19" s="63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6">
        <v>4</v>
      </c>
      <c r="AF19" s="86">
        <f>[2]!obGet([2]!obCall("",$AE$10, "getTime",[2]!obMake("", "int", AE19)))</f>
        <v>0.39999999999999997</v>
      </c>
      <c r="AG19" s="52"/>
      <c r="AH19" s="86" t="str">
        <f>[2]!obCall("underlyingModelFromNPVAndDefault"&amp;AE19, $AH$10, "getUnderlying",  [2]!obMake("", "int", AE19), [2]!obMake("","int", 0))</f>
        <v>underlyingModelFromNPVAndDefault4 
[61055]</v>
      </c>
      <c r="AI19" s="86">
        <f>[2]!obGet([2]!obCall("",AH19,"get", $AQ$10))</f>
        <v>-1.9538595934666626E-3</v>
      </c>
      <c r="AJ19" s="52"/>
      <c r="AK19" s="86" t="e">
        <f>[2]!obCall("zcbondFairPrice"&amp;AE19, $AK$10, "getZeroCouponBond", [2]!obMake("", "double",AF19), [2]!obMake("", "double", $AF$115))</f>
        <v>#VALUE!</v>
      </c>
      <c r="AL19" s="86" t="e">
        <f>[2]!obGet([2]!obCall("", AK19, "get",$AQ$10))</f>
        <v>#VALUE!</v>
      </c>
      <c r="AM19" s="52"/>
      <c r="AN19" s="86" t="str">
        <f>[2]!obCall("swapPrice"&amp;AE19,  $AH$10,"getFairValue", [2]!obMake("","int",AE19) )</f>
        <v>swapPrice4 
[61156]</v>
      </c>
      <c r="AO19" s="86">
        <f>[2]!obGet([2]!obCall("",  AN19,"get", $AQ$10))</f>
        <v>-1.7858375563568618E-3</v>
      </c>
      <c r="AP19" s="52"/>
      <c r="AQ19" s="86" t="str">
        <f>[2]!obCall("intensity"&amp;AE19, $T$54, "getIntensity", [2]!obMake("", "int", AE19))</f>
        <v>intensity4 
[61219]</v>
      </c>
      <c r="AR19" s="86">
        <f>[2]!obGet([2]!obCall("", AQ19, "get",$AQ$10))</f>
        <v>8.8344443393402715E-3</v>
      </c>
      <c r="AS19" s="52"/>
      <c r="AT19" s="86" t="str">
        <f>[2]!obCall("expOfIntegratedIntensity"&amp;AE19, $T$54, "getExpOfIntegratedIntensity", [2]!obMake("", "int", AE19))</f>
        <v>expOfIntegratedIntensity4 
[61215]</v>
      </c>
      <c r="AU19" s="86">
        <f>[2]!obGet([2]!obCall("", AT19, "get",$AQ$10))</f>
        <v>1.0037796162650425</v>
      </c>
      <c r="AV19" s="18"/>
      <c r="AW19" s="18"/>
      <c r="AX19" s="86" t="str">
        <f>[2]!obCall("intensityLando"&amp;AE19, $W$53, "getIntensity", [2]!obMake("", "int", AE19))</f>
        <v>intensityLando4 
[61116]</v>
      </c>
      <c r="AY19" s="86">
        <f>[2]!obGet([2]!obCall("", AX19, "get",$AQ$10))</f>
        <v>0</v>
      </c>
      <c r="AZ19" s="52"/>
      <c r="BA19" s="86" t="str">
        <f>[2]!obCall("expOfIntegratedIntensityLando"&amp;AE19, $W$53, "getExpOfIntegratedIntensity", [2]!obMake("", "int", AE19))</f>
        <v>expOfIntegratedIntensityLando4 
[60978]</v>
      </c>
      <c r="BB19" s="86">
        <f>[2]!obGet([2]!obCall("", BA19, "get",$AQ$10))</f>
        <v>1.0005545514073313</v>
      </c>
      <c r="BC19" s="19"/>
    </row>
    <row r="20" spans="2:72" ht="15" thickBot="1" x14ac:dyDescent="0.35">
      <c r="B20" s="50"/>
      <c r="C20" s="18"/>
      <c r="D20" s="18"/>
      <c r="E20" s="18"/>
      <c r="F20" s="18"/>
      <c r="G20" s="18"/>
      <c r="H20" s="63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6">
        <v>5</v>
      </c>
      <c r="AF20" s="86">
        <f>[2]!obGet([2]!obCall("",$AE$10, "getTime",[2]!obMake("", "int", AE20)))</f>
        <v>0.5</v>
      </c>
      <c r="AG20" s="52"/>
      <c r="AH20" s="86" t="str">
        <f>[2]!obCall("underlyingModelFromNPVAndDefault"&amp;AE20, $AH$10, "getUnderlying",  [2]!obMake("", "int", AE20), [2]!obMake("","int", 0))</f>
        <v>underlyingModelFromNPVAndDefault5 
[61051]</v>
      </c>
      <c r="AI20" s="86">
        <f>[2]!obGet([2]!obCall("",AH20,"get", $AQ$10))</f>
        <v>-2.2493743309911843E-3</v>
      </c>
      <c r="AJ20" s="57"/>
      <c r="AK20" s="86" t="e">
        <f>[2]!obCall("zcbondFairPrice"&amp;AE20, $AK$10, "getZeroCouponBond", [2]!obMake("", "double",AF20), [2]!obMake("", "double", $AF$115))</f>
        <v>#VALUE!</v>
      </c>
      <c r="AL20" s="86" t="e">
        <f>[2]!obGet([2]!obCall("", AK20, "get",$AQ$10))</f>
        <v>#VALUE!</v>
      </c>
      <c r="AM20" s="52"/>
      <c r="AN20" s="86" t="str">
        <f>[2]!obCall("swapPrice"&amp;AE20,  $AH$10,"getFairValue", [2]!obMake("","int",AE20) )</f>
        <v>swapPrice5 
[61446]</v>
      </c>
      <c r="AO20" s="86">
        <f>[2]!obGet([2]!obCall("",  AN20,"get", $AQ$10))</f>
        <v>-1.1887418342948486E-3</v>
      </c>
      <c r="AP20" s="52"/>
      <c r="AQ20" s="86" t="str">
        <f>[2]!obCall("intensity"&amp;AE20, $T$54, "getIntensity", [2]!obMake("", "int", AE20))</f>
        <v>intensity5 
[60907]</v>
      </c>
      <c r="AR20" s="86">
        <f>[2]!obGet([2]!obCall("", AQ20, "get",$AQ$10))</f>
        <v>9.0892892166229578E-3</v>
      </c>
      <c r="AS20" s="52"/>
      <c r="AT20" s="86" t="str">
        <f>[2]!obCall("expOfIntegratedIntensity"&amp;AE20, $T$54, "getExpOfIntegratedIntensity", [2]!obMake("", "int", AE20))</f>
        <v>expOfIntegratedIntensity5 
[61314]</v>
      </c>
      <c r="AU20" s="86">
        <f>[2]!obGet([2]!obCall("", AT20, "get",$AQ$10))</f>
        <v>1.0046795933981083</v>
      </c>
      <c r="AV20" s="18"/>
      <c r="AW20" s="18"/>
      <c r="AX20" s="86" t="str">
        <f>[2]!obCall("intensityLando"&amp;AE20, $W$53, "getIntensity", [2]!obMake("", "int", AE20))</f>
        <v>intensityLando5 
[61210]</v>
      </c>
      <c r="AY20" s="86">
        <f>[2]!obGet([2]!obCall("", AX20, "get",$AQ$10))</f>
        <v>0</v>
      </c>
      <c r="AZ20" s="52"/>
      <c r="BA20" s="86" t="str">
        <f>[2]!obCall("expOfIntegratedIntensityLando"&amp;AE20, $W$53, "getExpOfIntegratedIntensity", [2]!obMake("", "int", AE20))</f>
        <v>expOfIntegratedIntensityLando5 
[60911]</v>
      </c>
      <c r="BB20" s="86">
        <f>[2]!obGet([2]!obCall("", BA20, "get",$AQ$10))</f>
        <v>1.0005545514073313</v>
      </c>
      <c r="BC20" s="19"/>
    </row>
    <row r="21" spans="2:72" x14ac:dyDescent="0.3">
      <c r="B21" s="50"/>
      <c r="C21" s="18"/>
      <c r="D21" s="18"/>
      <c r="E21" s="18"/>
      <c r="F21" s="18"/>
      <c r="G21" s="18"/>
      <c r="H21" s="63"/>
      <c r="K21" s="17"/>
      <c r="L21" s="71" t="str">
        <f>O16</f>
        <v>brownianMotion 
[59688]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6">
        <v>6</v>
      </c>
      <c r="AF21" s="86">
        <f>[2]!obGet([2]!obCall("",$AE$10, "getTime",[2]!obMake("", "int", AE21)))</f>
        <v>0.6</v>
      </c>
      <c r="AG21" s="52"/>
      <c r="AH21" s="86" t="str">
        <f>[2]!obCall("underlyingModelFromNPVAndDefault"&amp;AE21, $AH$10, "getUnderlying",  [2]!obMake("", "int", AE21), [2]!obMake("","int", 0))</f>
        <v>underlyingModelFromNPVAndDefault6 
[61467]</v>
      </c>
      <c r="AI21" s="86">
        <f>[2]!obGet([2]!obCall("",AH21,"get", $AQ$10))</f>
        <v>9.7796412254799181E-3</v>
      </c>
      <c r="AJ21" s="52"/>
      <c r="AK21" s="86" t="e">
        <f>[2]!obCall("zcbondFairPrice"&amp;AE21, $AK$10, "getZeroCouponBond", [2]!obMake("", "double",AF21), [2]!obMake("", "double", $AF$115))</f>
        <v>#VALUE!</v>
      </c>
      <c r="AL21" s="86" t="e">
        <f>[2]!obGet([2]!obCall("", AK21, "get",$AQ$10))</f>
        <v>#VALUE!</v>
      </c>
      <c r="AM21" s="52"/>
      <c r="AN21" s="86" t="str">
        <f>[2]!obCall("swapPrice"&amp;AE21,  $AH$10,"getFairValue", [2]!obMake("","int",AE21) )</f>
        <v>swapPrice6 
[61070]</v>
      </c>
      <c r="AO21" s="86">
        <f>[2]!obGet([2]!obCall("",  AN21,"get", $AQ$10))</f>
        <v>3.7494681757329618E-3</v>
      </c>
      <c r="AP21" s="52"/>
      <c r="AQ21" s="86" t="str">
        <f>[2]!obCall("intensity"&amp;AE21, $T$54, "getIntensity", [2]!obMake("", "int", AE21))</f>
        <v>intensity6 
[61441]</v>
      </c>
      <c r="AR21" s="86">
        <f>[2]!obGet([2]!obCall("", AQ21, "get",$AQ$10))</f>
        <v>9.5584190954421527E-3</v>
      </c>
      <c r="AS21" s="52"/>
      <c r="AT21" s="86" t="str">
        <f>[2]!obCall("expOfIntegratedIntensity"&amp;AE21, $T$54, "getExpOfIntegratedIntensity", [2]!obMake("", "int", AE21))</f>
        <v>expOfIntegratedIntensity6 
[61200]</v>
      </c>
      <c r="AU21" s="86">
        <f>[2]!obGet([2]!obCall("", AT21, "get",$AQ$10))</f>
        <v>1.0056167788394708</v>
      </c>
      <c r="AV21" s="18"/>
      <c r="AW21" s="18"/>
      <c r="AX21" s="86" t="str">
        <f>[2]!obCall("intensityLando"&amp;AE21, $W$53, "getIntensity", [2]!obMake("", "int", AE21))</f>
        <v>intensityLando6 
[61087]</v>
      </c>
      <c r="AY21" s="86">
        <f>[2]!obGet([2]!obCall("", AX21, "get",$AQ$10))</f>
        <v>0</v>
      </c>
      <c r="AZ21" s="52"/>
      <c r="BA21" s="86" t="str">
        <f>[2]!obCall("expOfIntegratedIntensityLando"&amp;AE21, $W$53, "getExpOfIntegratedIntensity", [2]!obMake("", "int", AE21))</f>
        <v>expOfIntegratedIntensityLando6 
[60883]</v>
      </c>
      <c r="BB21" s="86">
        <f>[2]!obGet([2]!obCall("", BA21, "get",$AQ$10))</f>
        <v>1.0005545514073313</v>
      </c>
      <c r="BC21" s="19"/>
    </row>
    <row r="22" spans="2:72" ht="25.8" x14ac:dyDescent="0.5">
      <c r="B22" s="50"/>
      <c r="C22" s="18"/>
      <c r="D22" s="18"/>
      <c r="E22" s="18"/>
      <c r="F22" s="18"/>
      <c r="G22" s="18"/>
      <c r="H22" s="63"/>
      <c r="K22" s="17"/>
      <c r="L22" s="18"/>
      <c r="M22" s="18"/>
      <c r="N22" s="18"/>
      <c r="O22" s="18"/>
      <c r="P22" s="18"/>
      <c r="Q22" s="19"/>
      <c r="R22" s="18"/>
      <c r="S22" s="17"/>
      <c r="T22" s="65" t="s">
        <v>36</v>
      </c>
      <c r="U22" s="18"/>
      <c r="V22" s="18"/>
      <c r="W22" s="18"/>
      <c r="X22" s="18"/>
      <c r="Y22" s="47"/>
      <c r="AD22" s="17"/>
      <c r="AE22" s="86">
        <v>7</v>
      </c>
      <c r="AF22" s="86">
        <f>[2]!obGet([2]!obCall("",$AE$10, "getTime",[2]!obMake("", "int", AE22)))</f>
        <v>0.7</v>
      </c>
      <c r="AG22" s="52"/>
      <c r="AH22" s="86" t="str">
        <f>[2]!obCall("underlyingModelFromNPVAndDefault"&amp;AE22, $AH$10, "getUnderlying",  [2]!obMake("", "int", AE22), [2]!obMake("","int", 0))</f>
        <v>underlyingModelFromNPVAndDefault7 
[61269]</v>
      </c>
      <c r="AI22" s="86">
        <f>[2]!obGet([2]!obCall("",AH22,"get", $AQ$10))</f>
        <v>5.8780572529785287E-3</v>
      </c>
      <c r="AJ22" s="52"/>
      <c r="AK22" s="86" t="e">
        <f>[2]!obCall("zcbondFairPrice"&amp;AE22, $AK$10, "getZeroCouponBond", [2]!obMake("", "double",AF22), [2]!obMake("", "double", $AF$115))</f>
        <v>#VALUE!</v>
      </c>
      <c r="AL22" s="86" t="e">
        <f>[2]!obGet([2]!obCall("", AK22, "get",$AQ$10))</f>
        <v>#VALUE!</v>
      </c>
      <c r="AM22" s="52"/>
      <c r="AN22" s="86" t="str">
        <f>[2]!obCall("swapPrice"&amp;AE22,  $AH$10,"getFairValue", [2]!obMake("","int",AE22) )</f>
        <v>swapPrice7 
[61694]</v>
      </c>
      <c r="AO22" s="86">
        <f>[2]!obGet([2]!obCall("",  AN22,"get", $AQ$10))</f>
        <v>2.827189585780765E-3</v>
      </c>
      <c r="AP22" s="52"/>
      <c r="AQ22" s="86" t="str">
        <f>[2]!obCall("intensity"&amp;AE22, $T$54, "getIntensity", [2]!obMake("", "int", AE22))</f>
        <v>intensity7 
[61030]</v>
      </c>
      <c r="AR22" s="86">
        <f>[2]!obGet([2]!obCall("", AQ22, "get",$AQ$10))</f>
        <v>9.5390226517296974E-3</v>
      </c>
      <c r="AS22" s="52"/>
      <c r="AT22" s="86" t="str">
        <f>[2]!obCall("expOfIntegratedIntensity"&amp;AE22, $T$54, "getExpOfIntegratedIntensity", [2]!obMake("", "int", AE22))</f>
        <v>expOfIntegratedIntensity7 
[61323]</v>
      </c>
      <c r="AU22" s="86">
        <f>[2]!obGet([2]!obCall("", AT22, "get",$AQ$10))</f>
        <v>1.0065774728291064</v>
      </c>
      <c r="AV22" s="18"/>
      <c r="AW22" s="18"/>
      <c r="AX22" s="86" t="str">
        <f>[2]!obCall("intensityLando"&amp;AE22, $W$53, "getIntensity", [2]!obMake("", "int", AE22))</f>
        <v>intensityLando7 
[61172]</v>
      </c>
      <c r="AY22" s="86">
        <f>[2]!obGet([2]!obCall("", AX22, "get",$AQ$10))</f>
        <v>0</v>
      </c>
      <c r="AZ22" s="52"/>
      <c r="BA22" s="86" t="str">
        <f>[2]!obCall("expOfIntegratedIntensityLando"&amp;AE22, $W$53, "getExpOfIntegratedIntensity", [2]!obMake("", "int", AE22))</f>
        <v>expOfIntegratedIntensityLando7 
[60913]</v>
      </c>
      <c r="BB22" s="86">
        <f>[2]!obGet([2]!obCall("", BA22, "get",$AQ$10))</f>
        <v>1.0005545514073313</v>
      </c>
      <c r="BC22" s="19"/>
    </row>
    <row r="23" spans="2:72" x14ac:dyDescent="0.3">
      <c r="B23" s="50"/>
      <c r="C23" s="18"/>
      <c r="D23" s="18"/>
      <c r="E23" s="18"/>
      <c r="F23" s="18"/>
      <c r="G23" s="18"/>
      <c r="H23" s="63"/>
      <c r="K23" s="17"/>
      <c r="L23" s="49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6">
        <v>8</v>
      </c>
      <c r="AF23" s="86">
        <f>[2]!obGet([2]!obCall("",$AE$10, "getTime",[2]!obMake("", "int", AE23)))</f>
        <v>0.79999999999999993</v>
      </c>
      <c r="AG23" s="52"/>
      <c r="AH23" s="86" t="str">
        <f>[2]!obCall("underlyingModelFromNPVAndDefault"&amp;AE23, $AH$10, "getUnderlying",  [2]!obMake("", "int", AE23), [2]!obMake("","int", 0))</f>
        <v>underlyingModelFromNPVAndDefault8 
[61659]</v>
      </c>
      <c r="AI23" s="86">
        <f>[2]!obGet([2]!obCall("",AH23,"get", $AQ$10))</f>
        <v>-4.4906891007011141E-3</v>
      </c>
      <c r="AJ23" s="52"/>
      <c r="AK23" s="86" t="e">
        <f>[2]!obCall("zcbondFairPrice"&amp;AE23, $AK$10, "getZeroCouponBond", [2]!obMake("", "double",AF23), [2]!obMake("", "double", $AF$115))</f>
        <v>#VALUE!</v>
      </c>
      <c r="AL23" s="86" t="e">
        <f>[2]!obGet([2]!obCall("", AK23, "get",$AQ$10))</f>
        <v>#VALUE!</v>
      </c>
      <c r="AM23" s="52"/>
      <c r="AN23" s="86" t="str">
        <f>[2]!obCall("swapPrice"&amp;AE23,  $AH$10,"getFairValue", [2]!obMake("","int",AE23) )</f>
        <v>swapPrice8 
[61161]</v>
      </c>
      <c r="AO23" s="86">
        <f>[2]!obGet([2]!obCall("",  AN23,"get", $AQ$10))</f>
        <v>-2.2166935107459373E-4</v>
      </c>
      <c r="AP23" s="52"/>
      <c r="AQ23" s="86" t="str">
        <f>[2]!obCall("intensity"&amp;AE23, $T$54, "getIntensity", [2]!obMake("", "int", AE23))</f>
        <v>intensity8 
[61703]</v>
      </c>
      <c r="AR23" s="86">
        <f>[2]!obGet([2]!obCall("", AQ23, "get",$AQ$10))</f>
        <v>8.9454579252820979E-3</v>
      </c>
      <c r="AS23" s="52"/>
      <c r="AT23" s="86" t="str">
        <f>[2]!obCall("expOfIntegratedIntensity"&amp;AE23, $T$54, "getExpOfIntegratedIntensity", [2]!obMake("", "int", AE23))</f>
        <v>expOfIntegratedIntensity8 
[61394]</v>
      </c>
      <c r="AU23" s="86">
        <f>[2]!obGet([2]!obCall("", AT23, "get",$AQ$10))</f>
        <v>1.0075082059531015</v>
      </c>
      <c r="AV23" s="18"/>
      <c r="AW23" s="18"/>
      <c r="AX23" s="86" t="str">
        <f>[2]!obCall("intensityLando"&amp;AE23, $W$53, "getIntensity", [2]!obMake("", "int", AE23))</f>
        <v>intensityLando8 
[61726]</v>
      </c>
      <c r="AY23" s="86">
        <f>[2]!obGet([2]!obCall("", AX23, "get",$AQ$10))</f>
        <v>0</v>
      </c>
      <c r="AZ23" s="52"/>
      <c r="BA23" s="86" t="str">
        <f>[2]!obCall("expOfIntegratedIntensityLando"&amp;AE23, $W$53, "getExpOfIntegratedIntensity", [2]!obMake("", "int", AE23))</f>
        <v>expOfIntegratedIntensityLando8 
[60989]</v>
      </c>
      <c r="BB23" s="86">
        <f>[2]!obGet([2]!obCall("", BA23, "get",$AQ$10))</f>
        <v>1.0005545514073313</v>
      </c>
      <c r="BC23" s="19"/>
    </row>
    <row r="24" spans="2:72" x14ac:dyDescent="0.3">
      <c r="B24" s="50"/>
      <c r="C24" s="18"/>
      <c r="D24" s="18"/>
      <c r="E24" s="18"/>
      <c r="F24" s="18"/>
      <c r="G24" s="18"/>
      <c r="H24" s="63"/>
      <c r="K24" s="17"/>
      <c r="L24" s="71" t="str">
        <f>[2]!obMake("process", obLibs&amp;"net.finmath.montecarlo.process.ProcessEulerScheme", O16)</f>
        <v>process 
[59689]</v>
      </c>
      <c r="M24" s="13"/>
      <c r="N24" s="18"/>
      <c r="O24" s="18"/>
      <c r="P24" s="18"/>
      <c r="Q24" s="26"/>
      <c r="R24" s="18"/>
      <c r="S24" s="17"/>
      <c r="T24" s="42" t="s">
        <v>59</v>
      </c>
      <c r="U24" s="18"/>
      <c r="V24" s="25" t="s">
        <v>60</v>
      </c>
      <c r="W24" s="18"/>
      <c r="X24" s="18"/>
      <c r="Y24" s="19"/>
      <c r="AD24" s="24"/>
      <c r="AE24" s="86">
        <v>9</v>
      </c>
      <c r="AF24" s="86">
        <f>[2]!obGet([2]!obCall("",$AE$10, "getTime",[2]!obMake("", "int", AE24)))</f>
        <v>0.9</v>
      </c>
      <c r="AG24" s="52"/>
      <c r="AH24" s="86" t="str">
        <f>[2]!obCall("underlyingModelFromNPVAndDefault"&amp;AE24, $AH$10, "getUnderlying",  [2]!obMake("", "int", AE24), [2]!obMake("","int", 0))</f>
        <v>underlyingModelFromNPVAndDefault9 
[61074]</v>
      </c>
      <c r="AI24" s="86">
        <f>[2]!obGet([2]!obCall("",AH24,"get", $AQ$10))</f>
        <v>1.7764631112510958E-3</v>
      </c>
      <c r="AJ24" s="84"/>
      <c r="AK24" s="86" t="e">
        <f>[2]!obCall("zcbondFairPrice"&amp;AE24, $AK$10, "getZeroCouponBond", [2]!obMake("", "double",AF24), [2]!obMake("", "double", $AF$115))</f>
        <v>#VALUE!</v>
      </c>
      <c r="AL24" s="86" t="e">
        <f>[2]!obGet([2]!obCall("", AK24, "get",$AQ$10))</f>
        <v>#VALUE!</v>
      </c>
      <c r="AM24" s="52"/>
      <c r="AN24" s="86" t="str">
        <f>[2]!obCall("swapPrice"&amp;AE24,  $AH$10,"getFairValue", [2]!obMake("","int",AE24) )</f>
        <v>swapPrice9 
[60938]</v>
      </c>
      <c r="AO24" s="86">
        <f>[2]!obGet([2]!obCall("",  AN24,"get", $AQ$10))</f>
        <v>-2.1197517025250967E-4</v>
      </c>
      <c r="AP24" s="52"/>
      <c r="AQ24" s="86" t="str">
        <f>[2]!obCall("intensity"&amp;AE24, $T$54, "getIntensity", [2]!obMake("", "int", AE24))</f>
        <v>intensity9 
[60996]</v>
      </c>
      <c r="AR24" s="86">
        <f>[2]!obGet([2]!obCall("", AQ24, "get",$AQ$10))</f>
        <v>9.4825857875488542E-3</v>
      </c>
      <c r="AS24" s="52"/>
      <c r="AT24" s="86" t="str">
        <f>[2]!obCall("expOfIntegratedIntensity"&amp;AE24, $T$54, "getExpOfIntegratedIntensity", [2]!obMake("", "int", AE24))</f>
        <v>expOfIntegratedIntensity9 
[61221]</v>
      </c>
      <c r="AU24" s="86">
        <f>[2]!obGet([2]!obCall("", AT24, "get",$AQ$10))</f>
        <v>1.0084369540256628</v>
      </c>
      <c r="AV24" s="18"/>
      <c r="AW24" s="18"/>
      <c r="AX24" s="86" t="str">
        <f>[2]!obCall("intensityLando"&amp;AE24, $W$53, "getIntensity", [2]!obMake("", "int", AE24))</f>
        <v>intensityLando9 
[60976]</v>
      </c>
      <c r="AY24" s="86">
        <f>[2]!obGet([2]!obCall("", AX24, "get",$AQ$10))</f>
        <v>0</v>
      </c>
      <c r="AZ24" s="52"/>
      <c r="BA24" s="86" t="str">
        <f>[2]!obCall("expOfIntegratedIntensityLando"&amp;AE24, $W$53, "getExpOfIntegratedIntensity", [2]!obMake("", "int", AE24))</f>
        <v>expOfIntegratedIntensityLando9 
[61212]</v>
      </c>
      <c r="BB24" s="86">
        <f>[2]!obGet([2]!obCall("", BA24, "get",$AQ$10))</f>
        <v>1.0005545514073313</v>
      </c>
      <c r="BC24" s="19"/>
    </row>
    <row r="25" spans="2:72" ht="15" thickBot="1" x14ac:dyDescent="0.35">
      <c r="B25" s="64"/>
      <c r="C25" s="92"/>
      <c r="D25" s="92"/>
      <c r="E25" s="92"/>
      <c r="F25" s="92"/>
      <c r="G25" s="92"/>
      <c r="H25" s="93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6">
        <v>10</v>
      </c>
      <c r="AF25" s="86">
        <f>[2]!obGet([2]!obCall("",$AE$10, "getTime",[2]!obMake("", "int", AE25)))</f>
        <v>1</v>
      </c>
      <c r="AG25" s="52"/>
      <c r="AH25" s="86" t="str">
        <f>[2]!obCall("underlyingModelFromNPVAndDefault"&amp;AE25, $AH$10, "getUnderlying",  [2]!obMake("", "int", AE25), [2]!obMake("","int", 0))</f>
        <v>underlyingModelFromNPVAndDefault10 
[61239]</v>
      </c>
      <c r="AI25" s="86">
        <f>[2]!obGet([2]!obCall("",AH25,"get", $AQ$10))</f>
        <v>2.6523417558331291E-2</v>
      </c>
      <c r="AJ25" s="52"/>
      <c r="AK25" s="86" t="e">
        <f>[2]!obCall("zcbondFairPrice"&amp;AE25, $AK$10, "getZeroCouponBond", [2]!obMake("", "double",AF25), [2]!obMake("", "double", $AF$115))</f>
        <v>#VALUE!</v>
      </c>
      <c r="AL25" s="86" t="e">
        <f>[2]!obGet([2]!obCall("", AK25, "get",$AQ$10))</f>
        <v>#VALUE!</v>
      </c>
      <c r="AM25" s="52"/>
      <c r="AN25" s="86" t="str">
        <f>[2]!obCall("swapPrice"&amp;AE25,  $AH$10,"getFairValue", [2]!obMake("","int",AE25) )</f>
        <v>swapPrice10 
[61705]</v>
      </c>
      <c r="AO25" s="86">
        <f>[2]!obGet([2]!obCall("",  AN25,"get", $AQ$10))</f>
        <v>2.0922744892115652E-4</v>
      </c>
      <c r="AP25" s="52"/>
      <c r="AQ25" s="86" t="str">
        <f>[2]!obCall("intensity"&amp;AE25, $T$54, "getIntensity", [2]!obMake("", "int", AE25))</f>
        <v>intensity10 
[61744]</v>
      </c>
      <c r="AR25" s="86">
        <f>[2]!obGet([2]!obCall("", AQ25, "get",$AQ$10))</f>
        <v>1.1828919727645177E-2</v>
      </c>
      <c r="AS25" s="52"/>
      <c r="AT25" s="86" t="str">
        <f>[2]!obCall("expOfIntegratedIntensity"&amp;AE25, $T$54, "getExpOfIntegratedIntensity", [2]!obMake("", "int", AE25))</f>
        <v>expOfIntegratedIntensity10 
[61515]</v>
      </c>
      <c r="AU25" s="86">
        <f>[2]!obGet([2]!obCall("", AT25, "get",$AQ$10))</f>
        <v>1.0095120922296485</v>
      </c>
      <c r="AV25" s="18"/>
      <c r="AW25" s="18"/>
      <c r="AX25" s="86" t="str">
        <f>[2]!obCall("intensityLando"&amp;AE25, $W$53, "getIntensity", [2]!obMake("", "int", AE25))</f>
        <v>intensityLando10 
[61384]</v>
      </c>
      <c r="AY25" s="86">
        <f>[2]!obGet([2]!obCall("", AX25, "get",$AQ$10))</f>
        <v>1.652341755833129E-2</v>
      </c>
      <c r="AZ25" s="52"/>
      <c r="BA25" s="86" t="str">
        <f>[2]!obCall("expOfIntegratedIntensityLando"&amp;AE25, $W$53, "getExpOfIntegratedIntensity", [2]!obMake("", "int", AE25))</f>
        <v>expOfIntegratedIntensityLando10 
[61548]</v>
      </c>
      <c r="BB25" s="86">
        <f>[2]!obGet([2]!obCall("", BA25, "get",$AQ$10))</f>
        <v>1.001381522001944</v>
      </c>
      <c r="BC25" s="19"/>
    </row>
    <row r="26" spans="2:72" ht="15" thickTop="1" x14ac:dyDescent="0.3">
      <c r="S26" s="17"/>
      <c r="T26" s="39" t="s">
        <v>35</v>
      </c>
      <c r="U26" s="13"/>
      <c r="V26" s="117" t="str">
        <f>[2]!obMake("fixingAndPaymentDatesSwap", "double[]", V27:V36)</f>
        <v>fixingAndPaymentDatesSwap 
[50421]</v>
      </c>
      <c r="W26" s="102" t="s">
        <v>61</v>
      </c>
      <c r="X26" s="103"/>
      <c r="Y26" s="19"/>
      <c r="AD26" s="17"/>
      <c r="AE26" s="86">
        <v>11</v>
      </c>
      <c r="AF26" s="86" t="e">
        <f>[2]!obGet([2]!obCall("",$AE$10, "getTime",[2]!obMake("", "int", AE26)))</f>
        <v>#VALUE!</v>
      </c>
      <c r="AG26" s="52"/>
      <c r="AH26" s="86" t="e">
        <f>[2]!obCall("underlyingModelFromNPVAndDefault"&amp;AE26, $AH$10, "getUnderlying",  [2]!obMake("", "int", AE26), [2]!obMake("","int", 0))</f>
        <v>#VALUE!</v>
      </c>
      <c r="AI26" s="86" t="e">
        <f>[2]!obGet([2]!obCall("",AH26,"get", $AQ$10))</f>
        <v>#VALUE!</v>
      </c>
      <c r="AJ26" s="52"/>
      <c r="AK26" s="86" t="e">
        <f>[2]!obCall("zcbondFairPrice"&amp;AE26, $AK$10, "getZeroCouponBond", [2]!obMake("", "double",AF26), [2]!obMake("", "double", $AF$115))</f>
        <v>#VALUE!</v>
      </c>
      <c r="AL26" s="86" t="e">
        <f>[2]!obGet([2]!obCall("", AK26, "get",$AQ$10))</f>
        <v>#VALUE!</v>
      </c>
      <c r="AM26" s="52"/>
      <c r="AN26" s="86" t="e">
        <f>[2]!obCall("swapPrice"&amp;AE26,  $AH$10,"getFairValue", [2]!obMake("","int",AE26) )</f>
        <v>#VALUE!</v>
      </c>
      <c r="AO26" s="86" t="e">
        <f>[2]!obGet([2]!obCall("",  AN26,"get", $AQ$10))</f>
        <v>#VALUE!</v>
      </c>
      <c r="AP26" s="52"/>
      <c r="AQ26" s="86" t="e">
        <f>[2]!obCall("intensity"&amp;AE26, $T$54, "getIntensity", [2]!obMake("", "int", AE26))</f>
        <v>#VALUE!</v>
      </c>
      <c r="AR26" s="86" t="e">
        <f>[2]!obGet([2]!obCall("", AQ26, "get",$AQ$10))</f>
        <v>#VALUE!</v>
      </c>
      <c r="AS26" s="52"/>
      <c r="AT26" s="86" t="e">
        <f>[2]!obCall("expOfIntegratedIntensity"&amp;AE26, $T$54, "getExpOfIntegratedIntensity", [2]!obMake("", "int", AE26))</f>
        <v>#VALUE!</v>
      </c>
      <c r="AU26" s="86" t="e">
        <f>[2]!obGet([2]!obCall("", AT26, "get",$AQ$10))</f>
        <v>#VALUE!</v>
      </c>
      <c r="AV26" s="18"/>
      <c r="AW26" s="18"/>
      <c r="AX26" s="86" t="e">
        <f>[2]!obCall("intensityLando"&amp;AE26, $W$53, "getIntensity", [2]!obMake("", "int", AE26))</f>
        <v>#VALUE!</v>
      </c>
      <c r="AY26" s="86" t="e">
        <f>[2]!obGet([2]!obCall("", AX26, "get",$AQ$10))</f>
        <v>#VALUE!</v>
      </c>
      <c r="AZ26" s="52"/>
      <c r="BA26" s="86" t="e">
        <f>[2]!obCall("expOfIntegratedIntensityLando"&amp;AE26, $W$53, "getExpOfIntegratedIntensity", [2]!obMake("", "int", AE26))</f>
        <v>#VALUE!</v>
      </c>
      <c r="BB26" s="86" t="e">
        <f>[2]!obGet([2]!obCall("", BA26, "get",$AQ$10))</f>
        <v>#VALUE!</v>
      </c>
      <c r="BC26" s="19"/>
    </row>
    <row r="27" spans="2:72" ht="15" thickBot="1" x14ac:dyDescent="0.35">
      <c r="S27" s="17"/>
      <c r="T27" s="37" t="str">
        <f>L44</f>
        <v>hullWhiteModel 
[59686]</v>
      </c>
      <c r="U27" s="13"/>
      <c r="V27" s="53">
        <v>0.1</v>
      </c>
      <c r="W27" s="115">
        <v>0.01</v>
      </c>
      <c r="X27" s="56"/>
      <c r="Y27" s="19"/>
      <c r="AD27" s="17"/>
      <c r="AE27" s="86">
        <v>12</v>
      </c>
      <c r="AF27" s="86" t="e">
        <f>[2]!obGet([2]!obCall("",$AE$10, "getTime",[2]!obMake("", "int", AE27)))</f>
        <v>#VALUE!</v>
      </c>
      <c r="AG27" s="52"/>
      <c r="AH27" s="86" t="e">
        <f>[2]!obCall("underlyingModelFromNPVAndDefault"&amp;AE27, $AH$10, "getUnderlying",  [2]!obMake("", "int", AE27), [2]!obMake("","int", 0))</f>
        <v>#VALUE!</v>
      </c>
      <c r="AI27" s="86" t="e">
        <f>[2]!obGet([2]!obCall("",AH27,"get", $AQ$10))</f>
        <v>#VALUE!</v>
      </c>
      <c r="AJ27" s="52"/>
      <c r="AK27" s="86" t="e">
        <f>[2]!obCall("zcbondFairPrice"&amp;AE27, $AK$10, "getZeroCouponBond", [2]!obMake("", "double",AF27), [2]!obMake("", "double", $AF$115))</f>
        <v>#VALUE!</v>
      </c>
      <c r="AL27" s="86" t="e">
        <f>[2]!obGet([2]!obCall("", AK27, "get",$AQ$10))</f>
        <v>#VALUE!</v>
      </c>
      <c r="AM27" s="52"/>
      <c r="AN27" s="86" t="e">
        <f>[2]!obCall("swapPrice"&amp;AE27,  $AH$10,"getFairValue", [2]!obMake("","int",AE27) )</f>
        <v>#VALUE!</v>
      </c>
      <c r="AO27" s="86" t="e">
        <f>[2]!obGet([2]!obCall("",  AN27,"get", $AQ$10))</f>
        <v>#VALUE!</v>
      </c>
      <c r="AP27" s="52"/>
      <c r="AQ27" s="86" t="e">
        <f>[2]!obCall("intensity"&amp;AE27, $T$54, "getIntensity", [2]!obMake("", "int", AE27))</f>
        <v>#VALUE!</v>
      </c>
      <c r="AR27" s="86" t="e">
        <f>[2]!obGet([2]!obCall("", AQ27, "get",$AQ$10))</f>
        <v>#VALUE!</v>
      </c>
      <c r="AS27" s="52"/>
      <c r="AT27" s="86" t="e">
        <f>[2]!obCall("expOfIntegratedIntensity"&amp;AE27, $T$54, "getExpOfIntegratedIntensity", [2]!obMake("", "int", AE27))</f>
        <v>#VALUE!</v>
      </c>
      <c r="AU27" s="86" t="e">
        <f>[2]!obGet([2]!obCall("", AT27, "get",$AQ$10))</f>
        <v>#VALUE!</v>
      </c>
      <c r="AV27" s="18"/>
      <c r="AW27" s="18"/>
      <c r="AX27" s="86" t="e">
        <f>[2]!obCall("intensityLando"&amp;AE27, $W$53, "getIntensity", [2]!obMake("", "int", AE27))</f>
        <v>#VALUE!</v>
      </c>
      <c r="AY27" s="86" t="e">
        <f>[2]!obGet([2]!obCall("", AX27, "get",$AQ$10))</f>
        <v>#VALUE!</v>
      </c>
      <c r="AZ27" s="52"/>
      <c r="BA27" s="86" t="e">
        <f>[2]!obCall("expOfIntegratedIntensityLando"&amp;AE27, $W$53, "getExpOfIntegratedIntensity", [2]!obMake("", "int", AE27))</f>
        <v>#VALUE!</v>
      </c>
      <c r="BB27" s="86" t="e">
        <f>[2]!obGet([2]!obCall("", BA27, "get",$AQ$10))</f>
        <v>#VALUE!</v>
      </c>
      <c r="BC27" s="19"/>
    </row>
    <row r="28" spans="2:72" ht="15" thickTop="1" x14ac:dyDescent="0.3">
      <c r="B28" s="60"/>
      <c r="C28" s="61"/>
      <c r="D28" s="61"/>
      <c r="E28" s="61"/>
      <c r="F28" s="61"/>
      <c r="G28" s="61"/>
      <c r="H28" s="62"/>
      <c r="K28" s="32"/>
      <c r="L28" s="15"/>
      <c r="M28" s="15"/>
      <c r="N28" s="15"/>
      <c r="O28" s="15"/>
      <c r="P28" s="15"/>
      <c r="Q28" s="23"/>
      <c r="S28" s="17"/>
      <c r="T28" s="37" t="str">
        <f>V26</f>
        <v>fixingAndPaymentDatesSwap 
[50421]</v>
      </c>
      <c r="U28" s="18"/>
      <c r="V28" s="54">
        <v>0.2</v>
      </c>
      <c r="W28" s="114"/>
      <c r="X28" s="56"/>
      <c r="Y28" s="19"/>
      <c r="AD28" s="24"/>
      <c r="AE28" s="86">
        <v>13</v>
      </c>
      <c r="AF28" s="86" t="e">
        <f>[2]!obGet([2]!obCall("",$AE$10, "getTime",[2]!obMake("", "int", AE28)))</f>
        <v>#VALUE!</v>
      </c>
      <c r="AG28" s="52"/>
      <c r="AH28" s="86" t="e">
        <f>[2]!obCall("underlyingModelFromNPVAndDefault"&amp;AE28, $AH$10, "getUnderlying",  [2]!obMake("", "int", AE28), [2]!obMake("","int", 0))</f>
        <v>#VALUE!</v>
      </c>
      <c r="AI28" s="86" t="e">
        <f>[2]!obGet([2]!obCall("",AH28,"get", $AQ$10))</f>
        <v>#VALUE!</v>
      </c>
      <c r="AJ28" s="52"/>
      <c r="AK28" s="86" t="e">
        <f>[2]!obCall("zcbondFairPrice"&amp;AE28, $AK$10, "getZeroCouponBond", [2]!obMake("", "double",AF28), [2]!obMake("", "double", $AF$115))</f>
        <v>#VALUE!</v>
      </c>
      <c r="AL28" s="86" t="e">
        <f>[2]!obGet([2]!obCall("", AK28, "get",$AQ$10))</f>
        <v>#VALUE!</v>
      </c>
      <c r="AM28" s="52"/>
      <c r="AN28" s="86" t="e">
        <f>[2]!obCall("swapPrice"&amp;AE28,  $AH$10,"getFairValue", [2]!obMake("","int",AE28) )</f>
        <v>#VALUE!</v>
      </c>
      <c r="AO28" s="86" t="e">
        <f>[2]!obGet([2]!obCall("",  AN28,"get", $AQ$10))</f>
        <v>#VALUE!</v>
      </c>
      <c r="AP28" s="52"/>
      <c r="AQ28" s="86" t="e">
        <f>[2]!obCall("intensity"&amp;AE28, $T$54, "getIntensity", [2]!obMake("", "int", AE28))</f>
        <v>#VALUE!</v>
      </c>
      <c r="AR28" s="86" t="e">
        <f>[2]!obGet([2]!obCall("", AQ28, "get",$AQ$10))</f>
        <v>#VALUE!</v>
      </c>
      <c r="AS28" s="52"/>
      <c r="AT28" s="86" t="e">
        <f>[2]!obCall("expOfIntegratedIntensity"&amp;AE28, $T$54, "getExpOfIntegratedIntensity", [2]!obMake("", "int", AE28))</f>
        <v>#VALUE!</v>
      </c>
      <c r="AU28" s="86" t="e">
        <f>[2]!obGet([2]!obCall("", AT28, "get",$AQ$10))</f>
        <v>#VALUE!</v>
      </c>
      <c r="AV28" s="18"/>
      <c r="AW28" s="18"/>
      <c r="AX28" s="86" t="e">
        <f>[2]!obCall("intensityLando"&amp;AE28, $W$53, "getIntensity", [2]!obMake("", "int", AE28))</f>
        <v>#VALUE!</v>
      </c>
      <c r="AY28" s="86" t="e">
        <f>[2]!obGet([2]!obCall("", AX28, "get",$AQ$10))</f>
        <v>#VALUE!</v>
      </c>
      <c r="AZ28" s="52"/>
      <c r="BA28" s="86" t="e">
        <f>[2]!obCall("expOfIntegratedIntensityLando"&amp;AE28, $W$53, "getExpOfIntegratedIntensity", [2]!obMake("", "int", AE28))</f>
        <v>#VALUE!</v>
      </c>
      <c r="BB28" s="86" t="e">
        <f>[2]!obGet([2]!obCall("", BA28, "get",$AQ$10))</f>
        <v>#VALUE!</v>
      </c>
      <c r="BC28" s="19"/>
    </row>
    <row r="29" spans="2:72" ht="25.8" x14ac:dyDescent="0.5">
      <c r="B29" s="50"/>
      <c r="C29" s="18"/>
      <c r="D29" s="18"/>
      <c r="E29" s="18"/>
      <c r="F29" s="18"/>
      <c r="G29" s="68"/>
      <c r="H29" s="63"/>
      <c r="K29" s="17"/>
      <c r="L29" s="65" t="s">
        <v>41</v>
      </c>
      <c r="M29" s="18"/>
      <c r="N29" s="33"/>
      <c r="O29" s="33"/>
      <c r="P29" s="18"/>
      <c r="Q29" s="19"/>
      <c r="S29" s="17"/>
      <c r="T29" s="44" t="str">
        <f>[2]!obMake("swapRate","double", W27)</f>
        <v>swapRate 
[14439]</v>
      </c>
      <c r="U29" s="18"/>
      <c r="V29" s="54">
        <v>0.3</v>
      </c>
      <c r="W29" s="114"/>
      <c r="X29" s="56"/>
      <c r="Y29" s="26"/>
      <c r="AD29" s="24"/>
      <c r="AE29" s="86">
        <v>14</v>
      </c>
      <c r="AF29" s="86" t="e">
        <f>[2]!obGet([2]!obCall("",$AE$10, "getTime",[2]!obMake("", "int", AE29)))</f>
        <v>#VALUE!</v>
      </c>
      <c r="AG29" s="52"/>
      <c r="AH29" s="86" t="e">
        <f>[2]!obCall("underlyingModelFromNPVAndDefault"&amp;AE29, $AH$10, "getUnderlying",  [2]!obMake("", "int", AE29), [2]!obMake("","int", 0))</f>
        <v>#VALUE!</v>
      </c>
      <c r="AI29" s="86" t="e">
        <f>[2]!obGet([2]!obCall("",AH29,"get", $AQ$10))</f>
        <v>#VALUE!</v>
      </c>
      <c r="AJ29" s="52"/>
      <c r="AK29" s="86" t="e">
        <f>[2]!obCall("zcbondFairPrice"&amp;AE29, $AK$10, "getZeroCouponBond", [2]!obMake("", "double",AF29), [2]!obMake("", "double", $AF$115))</f>
        <v>#VALUE!</v>
      </c>
      <c r="AL29" s="86" t="e">
        <f>[2]!obGet([2]!obCall("", AK29, "get",$AQ$10))</f>
        <v>#VALUE!</v>
      </c>
      <c r="AM29" s="52"/>
      <c r="AN29" s="86" t="e">
        <f>[2]!obCall("swapPrice"&amp;AE29,  $AH$10,"getFairValue", [2]!obMake("","int",AE29) )</f>
        <v>#VALUE!</v>
      </c>
      <c r="AO29" s="86" t="e">
        <f>[2]!obGet([2]!obCall("",  AN29,"get", $AQ$10))</f>
        <v>#VALUE!</v>
      </c>
      <c r="AP29" s="52"/>
      <c r="AQ29" s="86" t="e">
        <f>[2]!obCall("intensity"&amp;AE29, $T$54, "getIntensity", [2]!obMake("", "int", AE29))</f>
        <v>#VALUE!</v>
      </c>
      <c r="AR29" s="86" t="e">
        <f>[2]!obGet([2]!obCall("", AQ29, "get",$AQ$10))</f>
        <v>#VALUE!</v>
      </c>
      <c r="AS29" s="52"/>
      <c r="AT29" s="86" t="e">
        <f>[2]!obCall("expOfIntegratedIntensity"&amp;AE29, $T$54, "getExpOfIntegratedIntensity", [2]!obMake("", "int", AE29))</f>
        <v>#VALUE!</v>
      </c>
      <c r="AU29" s="86" t="e">
        <f>[2]!obGet([2]!obCall("", AT29, "get",$AQ$10))</f>
        <v>#VALUE!</v>
      </c>
      <c r="AV29" s="18"/>
      <c r="AW29" s="18"/>
      <c r="AX29" s="86" t="e">
        <f>[2]!obCall("intensityLando"&amp;AE29, $W$53, "getIntensity", [2]!obMake("", "int", AE29))</f>
        <v>#VALUE!</v>
      </c>
      <c r="AY29" s="86" t="e">
        <f>[2]!obGet([2]!obCall("", AX29, "get",$AQ$10))</f>
        <v>#VALUE!</v>
      </c>
      <c r="AZ29" s="52"/>
      <c r="BA29" s="86" t="e">
        <f>[2]!obCall("expOfIntegratedIntensityLando"&amp;AE29, $W$53, "getExpOfIntegratedIntensity", [2]!obMake("", "int", AE29))</f>
        <v>#VALUE!</v>
      </c>
      <c r="BB29" s="86" t="e">
        <f>[2]!obGet([2]!obCall("", BA29, "get",$AQ$10))</f>
        <v>#VALUE!</v>
      </c>
      <c r="BC29" s="26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50"/>
      <c r="C30" s="18"/>
      <c r="D30" s="18"/>
      <c r="E30" s="18"/>
      <c r="F30" s="18"/>
      <c r="G30" s="105"/>
      <c r="H30" s="63"/>
      <c r="K30" s="17"/>
      <c r="L30" s="18"/>
      <c r="M30" s="18"/>
      <c r="N30" s="18"/>
      <c r="O30" s="18"/>
      <c r="P30" s="18"/>
      <c r="Q30" s="19"/>
      <c r="S30" s="17"/>
      <c r="T30" s="101"/>
      <c r="U30" s="18"/>
      <c r="V30" s="54">
        <v>0.4</v>
      </c>
      <c r="W30" s="114"/>
      <c r="X30" s="56"/>
      <c r="Y30" s="26"/>
      <c r="AD30" s="24"/>
      <c r="AE30" s="86">
        <v>15</v>
      </c>
      <c r="AF30" s="86" t="e">
        <f>[2]!obGet([2]!obCall("",$AE$10, "getTime",[2]!obMake("", "int", AE30)))</f>
        <v>#VALUE!</v>
      </c>
      <c r="AG30" s="52"/>
      <c r="AH30" s="86" t="e">
        <f>[2]!obCall("underlyingModelFromNPVAndDefault"&amp;AE30, $AH$10, "getUnderlying",  [2]!obMake("", "int", AE30), [2]!obMake("","int", 0))</f>
        <v>#VALUE!</v>
      </c>
      <c r="AI30" s="86" t="e">
        <f>[2]!obGet([2]!obCall("",AH30,"get", $AQ$10))</f>
        <v>#VALUE!</v>
      </c>
      <c r="AJ30" s="52"/>
      <c r="AK30" s="86" t="e">
        <f>[2]!obCall("zcbondFairPrice"&amp;AE30, $AK$10, "getZeroCouponBond", [2]!obMake("", "double",AF30), [2]!obMake("", "double", $AF$115))</f>
        <v>#VALUE!</v>
      </c>
      <c r="AL30" s="86" t="e">
        <f>[2]!obGet([2]!obCall("", AK30, "get",$AQ$10))</f>
        <v>#VALUE!</v>
      </c>
      <c r="AM30" s="52"/>
      <c r="AN30" s="86" t="e">
        <f>[2]!obCall("swapPrice"&amp;AE30,  $AH$10,"getFairValue", [2]!obMake("","int",AE30) )</f>
        <v>#VALUE!</v>
      </c>
      <c r="AO30" s="86" t="e">
        <f>[2]!obGet([2]!obCall("",  AN30,"get", $AQ$10))</f>
        <v>#VALUE!</v>
      </c>
      <c r="AP30" s="52"/>
      <c r="AQ30" s="86" t="e">
        <f>[2]!obCall("intensity"&amp;AE30, $T$54, "getIntensity", [2]!obMake("", "int", AE30))</f>
        <v>#VALUE!</v>
      </c>
      <c r="AR30" s="86" t="e">
        <f>[2]!obGet([2]!obCall("", AQ30, "get",$AQ$10))</f>
        <v>#VALUE!</v>
      </c>
      <c r="AS30" s="52"/>
      <c r="AT30" s="86" t="e">
        <f>[2]!obCall("expOfIntegratedIntensity"&amp;AE30, $T$54, "getExpOfIntegratedIntensity", [2]!obMake("", "int", AE30))</f>
        <v>#VALUE!</v>
      </c>
      <c r="AU30" s="86" t="e">
        <f>[2]!obGet([2]!obCall("", AT30, "get",$AQ$10))</f>
        <v>#VALUE!</v>
      </c>
      <c r="AV30" s="18"/>
      <c r="AW30" s="18"/>
      <c r="AX30" s="86" t="e">
        <f>[2]!obCall("intensityLando"&amp;AE30, $W$53, "getIntensity", [2]!obMake("", "int", AE30))</f>
        <v>#VALUE!</v>
      </c>
      <c r="AY30" s="86" t="e">
        <f>[2]!obGet([2]!obCall("", AX30, "get",$AQ$10))</f>
        <v>#VALUE!</v>
      </c>
      <c r="AZ30" s="52"/>
      <c r="BA30" s="86" t="e">
        <f>[2]!obCall("expOfIntegratedIntensityLando"&amp;AE30, $W$53, "getExpOfIntegratedIntensity", [2]!obMake("", "int", AE30))</f>
        <v>#VALUE!</v>
      </c>
      <c r="BB30" s="86" t="e">
        <f>[2]!obGet([2]!obCall("", BA30, "get",$AQ$10))</f>
        <v>#VALUE!</v>
      </c>
      <c r="BC30" s="19"/>
      <c r="BT30" s="10"/>
    </row>
    <row r="31" spans="2:72" x14ac:dyDescent="0.3">
      <c r="B31" s="50"/>
      <c r="C31" s="18"/>
      <c r="D31" s="18"/>
      <c r="E31" s="18"/>
      <c r="F31" s="18"/>
      <c r="G31" s="69"/>
      <c r="H31" s="63"/>
      <c r="K31" s="17"/>
      <c r="L31" s="42" t="s">
        <v>28</v>
      </c>
      <c r="M31" s="18"/>
      <c r="N31" s="42" t="s">
        <v>42</v>
      </c>
      <c r="O31" s="42"/>
      <c r="P31" s="18"/>
      <c r="Q31" s="19"/>
      <c r="S31" s="17"/>
      <c r="T31" s="18"/>
      <c r="U31" s="18"/>
      <c r="V31" s="54">
        <v>0.5</v>
      </c>
      <c r="W31" s="114"/>
      <c r="X31" s="56"/>
      <c r="Y31" s="19"/>
      <c r="AD31" s="24"/>
      <c r="AE31" s="86">
        <v>16</v>
      </c>
      <c r="AF31" s="86" t="e">
        <f>[2]!obGet([2]!obCall("",$AE$10, "getTime",[2]!obMake("", "int", AE31)))</f>
        <v>#VALUE!</v>
      </c>
      <c r="AG31" s="52"/>
      <c r="AH31" s="86" t="e">
        <f>[2]!obCall("underlyingModelFromNPVAndDefault"&amp;AE31, $AH$10, "getUnderlying",  [2]!obMake("", "int", AE31), [2]!obMake("","int", 0))</f>
        <v>#VALUE!</v>
      </c>
      <c r="AI31" s="86" t="e">
        <f>[2]!obGet([2]!obCall("",AH31,"get", $AQ$10))</f>
        <v>#VALUE!</v>
      </c>
      <c r="AJ31" s="52"/>
      <c r="AK31" s="86" t="e">
        <f>[2]!obCall("zcbondFairPrice"&amp;AE31, $AK$10, "getZeroCouponBond", [2]!obMake("", "double",AF31), [2]!obMake("", "double", $AF$115))</f>
        <v>#VALUE!</v>
      </c>
      <c r="AL31" s="86" t="e">
        <f>[2]!obGet([2]!obCall("", AK31, "get",$AQ$10))</f>
        <v>#VALUE!</v>
      </c>
      <c r="AM31" s="52"/>
      <c r="AN31" s="86" t="e">
        <f>[2]!obCall("swapPrice"&amp;AE31,  $AH$10,"getFairValue", [2]!obMake("","int",AE31) )</f>
        <v>#VALUE!</v>
      </c>
      <c r="AO31" s="86" t="e">
        <f>[2]!obGet([2]!obCall("",  AN31,"get", $AQ$10))</f>
        <v>#VALUE!</v>
      </c>
      <c r="AP31" s="52"/>
      <c r="AQ31" s="86" t="e">
        <f>[2]!obCall("intensity"&amp;AE31, $T$54, "getIntensity", [2]!obMake("", "int", AE31))</f>
        <v>#VALUE!</v>
      </c>
      <c r="AR31" s="86" t="e">
        <f>[2]!obGet([2]!obCall("", AQ31, "get",$AQ$10))</f>
        <v>#VALUE!</v>
      </c>
      <c r="AS31" s="52"/>
      <c r="AT31" s="86" t="e">
        <f>[2]!obCall("expOfIntegratedIntensity"&amp;AE31, $T$54, "getExpOfIntegratedIntensity", [2]!obMake("", "int", AE31))</f>
        <v>#VALUE!</v>
      </c>
      <c r="AU31" s="86" t="e">
        <f>[2]!obGet([2]!obCall("", AT31, "get",$AQ$10))</f>
        <v>#VALUE!</v>
      </c>
      <c r="AV31" s="18"/>
      <c r="AW31" s="18"/>
      <c r="AX31" s="86" t="e">
        <f>[2]!obCall("intensityLando"&amp;AE31, $W$53, "getIntensity", [2]!obMake("", "int", AE31))</f>
        <v>#VALUE!</v>
      </c>
      <c r="AY31" s="86" t="e">
        <f>[2]!obGet([2]!obCall("", AX31, "get",$AQ$10))</f>
        <v>#VALUE!</v>
      </c>
      <c r="AZ31" s="52"/>
      <c r="BA31" s="86" t="e">
        <f>[2]!obCall("expOfIntegratedIntensityLando"&amp;AE31, $W$53, "getExpOfIntegratedIntensity", [2]!obMake("", "int", AE31))</f>
        <v>#VALUE!</v>
      </c>
      <c r="BB31" s="86" t="e">
        <f>[2]!obGet([2]!obCall("", BA31, "get",$AQ$10))</f>
        <v>#VALUE!</v>
      </c>
      <c r="BC31" s="19"/>
      <c r="BT31" s="10"/>
    </row>
    <row r="32" spans="2:72" x14ac:dyDescent="0.3">
      <c r="B32" s="50"/>
      <c r="C32" s="18"/>
      <c r="D32" s="18"/>
      <c r="E32" s="18"/>
      <c r="F32" s="18"/>
      <c r="G32" s="18"/>
      <c r="H32" s="63"/>
      <c r="K32" s="17"/>
      <c r="L32" s="18"/>
      <c r="M32" s="18"/>
      <c r="N32" s="52"/>
      <c r="O32" s="18"/>
      <c r="P32" s="18"/>
      <c r="Q32" s="19"/>
      <c r="S32" s="17"/>
      <c r="T32" s="49" t="s">
        <v>17</v>
      </c>
      <c r="U32" s="18"/>
      <c r="V32" s="54">
        <v>0.6</v>
      </c>
      <c r="W32" s="114"/>
      <c r="X32" s="56"/>
      <c r="Y32" s="19"/>
      <c r="AD32" s="24"/>
      <c r="AE32" s="86">
        <v>17</v>
      </c>
      <c r="AF32" s="86" t="e">
        <f>[2]!obGet([2]!obCall("",$AE$10, "getTime",[2]!obMake("", "int", AE32)))</f>
        <v>#VALUE!</v>
      </c>
      <c r="AG32" s="52"/>
      <c r="AH32" s="86" t="e">
        <f>[2]!obCall("underlyingModelFromNPVAndDefault"&amp;AE32, $AH$10, "getUnderlying",  [2]!obMake("", "int", AE32), [2]!obMake("","int", 0))</f>
        <v>#VALUE!</v>
      </c>
      <c r="AI32" s="86" t="e">
        <f>[2]!obGet([2]!obCall("",AH32,"get", $AQ$10))</f>
        <v>#VALUE!</v>
      </c>
      <c r="AJ32" s="52"/>
      <c r="AK32" s="86" t="e">
        <f>[2]!obCall("zcbondFairPrice"&amp;AE32, $AK$10, "getZeroCouponBond", [2]!obMake("", "double",AF32), [2]!obMake("", "double", $AF$115))</f>
        <v>#VALUE!</v>
      </c>
      <c r="AL32" s="86" t="e">
        <f>[2]!obGet([2]!obCall("", AK32, "get",$AQ$10))</f>
        <v>#VALUE!</v>
      </c>
      <c r="AM32" s="52"/>
      <c r="AN32" s="86" t="e">
        <f>[2]!obCall("swapPrice"&amp;AE32,  $AH$10,"getFairValue", [2]!obMake("","int",AE32) )</f>
        <v>#VALUE!</v>
      </c>
      <c r="AO32" s="86" t="e">
        <f>[2]!obGet([2]!obCall("",  AN32,"get", $AQ$10))</f>
        <v>#VALUE!</v>
      </c>
      <c r="AP32" s="52"/>
      <c r="AQ32" s="86" t="e">
        <f>[2]!obCall("intensity"&amp;AE32, $T$54, "getIntensity", [2]!obMake("", "int", AE32))</f>
        <v>#VALUE!</v>
      </c>
      <c r="AR32" s="86" t="e">
        <f>[2]!obGet([2]!obCall("", AQ32, "get",$AQ$10))</f>
        <v>#VALUE!</v>
      </c>
      <c r="AS32" s="52"/>
      <c r="AT32" s="86" t="e">
        <f>[2]!obCall("expOfIntegratedIntensity"&amp;AE32, $T$54, "getExpOfIntegratedIntensity", [2]!obMake("", "int", AE32))</f>
        <v>#VALUE!</v>
      </c>
      <c r="AU32" s="86" t="e">
        <f>[2]!obGet([2]!obCall("", AT32, "get",$AQ$10))</f>
        <v>#VALUE!</v>
      </c>
      <c r="AV32" s="18"/>
      <c r="AW32" s="18"/>
      <c r="AX32" s="86" t="e">
        <f>[2]!obCall("intensityLando"&amp;AE32, $W$53, "getIntensity", [2]!obMake("", "int", AE32))</f>
        <v>#VALUE!</v>
      </c>
      <c r="AY32" s="86" t="e">
        <f>[2]!obGet([2]!obCall("", AX32, "get",$AQ$10))</f>
        <v>#VALUE!</v>
      </c>
      <c r="AZ32" s="52"/>
      <c r="BA32" s="86" t="e">
        <f>[2]!obCall("expOfIntegratedIntensityLando"&amp;AE32, $W$53, "getExpOfIntegratedIntensity", [2]!obMake("", "int", AE32))</f>
        <v>#VALUE!</v>
      </c>
      <c r="BB32" s="86" t="e">
        <f>[2]!obGet([2]!obCall("", BA32, "get",$AQ$10))</f>
        <v>#VALUE!</v>
      </c>
      <c r="BC32" s="19"/>
      <c r="BT32" s="10"/>
    </row>
    <row r="33" spans="1:114" x14ac:dyDescent="0.3">
      <c r="B33" s="50"/>
      <c r="C33" s="18"/>
      <c r="D33" s="18"/>
      <c r="E33" s="18"/>
      <c r="F33" s="18"/>
      <c r="G33" s="18"/>
      <c r="H33" s="63"/>
      <c r="K33" s="17"/>
      <c r="L33" s="39" t="s">
        <v>35</v>
      </c>
      <c r="M33" s="18"/>
      <c r="N33" s="38" t="s">
        <v>35</v>
      </c>
      <c r="O33" s="110"/>
      <c r="P33" s="111"/>
      <c r="Q33" s="19"/>
      <c r="S33" s="17"/>
      <c r="T33" s="37" t="str">
        <f>[2]!obMake("swapConditionalFairValueProcess", "main.net.finmath.antonsporrer.masterthesis.montecarlo.product.SwapConditionalFairValueProcess", T27:T28 )</f>
        <v>swapConditionalFairValueProcess 
[60871]</v>
      </c>
      <c r="U33" s="18"/>
      <c r="V33" s="54">
        <v>0.7</v>
      </c>
      <c r="W33" s="114"/>
      <c r="X33" s="56"/>
      <c r="Y33" s="19"/>
      <c r="AD33" s="24"/>
      <c r="AE33" s="86">
        <v>18</v>
      </c>
      <c r="AF33" s="86" t="e">
        <f>[2]!obGet([2]!obCall("",$AE$10, "getTime",[2]!obMake("", "int", AE33)))</f>
        <v>#VALUE!</v>
      </c>
      <c r="AG33" s="52"/>
      <c r="AH33" s="86" t="e">
        <f>[2]!obCall("underlyingModelFromNPVAndDefault"&amp;AE33, $AH$10, "getUnderlying",  [2]!obMake("", "int", AE33), [2]!obMake("","int", 0))</f>
        <v>#VALUE!</v>
      </c>
      <c r="AI33" s="86" t="e">
        <f>[2]!obGet([2]!obCall("",AH33,"get", $AQ$10))</f>
        <v>#VALUE!</v>
      </c>
      <c r="AJ33" s="52"/>
      <c r="AK33" s="86" t="e">
        <f>[2]!obCall("zcbondFairPrice"&amp;AE33, $AK$10, "getZeroCouponBond", [2]!obMake("", "double",AF33), [2]!obMake("", "double", $AF$115))</f>
        <v>#VALUE!</v>
      </c>
      <c r="AL33" s="86" t="e">
        <f>[2]!obGet([2]!obCall("", AK33, "get",$AQ$10))</f>
        <v>#VALUE!</v>
      </c>
      <c r="AM33" s="52"/>
      <c r="AN33" s="86" t="e">
        <f>[2]!obCall("swapPrice"&amp;AE33,  $AH$10,"getFairValue", [2]!obMake("","int",AE33) )</f>
        <v>#VALUE!</v>
      </c>
      <c r="AO33" s="86" t="e">
        <f>[2]!obGet([2]!obCall("",  AN33,"get", $AQ$10))</f>
        <v>#VALUE!</v>
      </c>
      <c r="AP33" s="52"/>
      <c r="AQ33" s="86" t="e">
        <f>[2]!obCall("intensity"&amp;AE33, $T$54, "getIntensity", [2]!obMake("", "int", AE33))</f>
        <v>#VALUE!</v>
      </c>
      <c r="AR33" s="86" t="e">
        <f>[2]!obGet([2]!obCall("", AQ33, "get",$AQ$10))</f>
        <v>#VALUE!</v>
      </c>
      <c r="AS33" s="52"/>
      <c r="AT33" s="86" t="e">
        <f>[2]!obCall("expOfIntegratedIntensity"&amp;AE33, $T$54, "getExpOfIntegratedIntensity", [2]!obMake("", "int", AE33))</f>
        <v>#VALUE!</v>
      </c>
      <c r="AU33" s="86" t="e">
        <f>[2]!obGet([2]!obCall("", AT33, "get",$AQ$10))</f>
        <v>#VALUE!</v>
      </c>
      <c r="AV33" s="18"/>
      <c r="AW33" s="18"/>
      <c r="AX33" s="86" t="e">
        <f>[2]!obCall("intensityLando"&amp;AE33, $W$53, "getIntensity", [2]!obMake("", "int", AE33))</f>
        <v>#VALUE!</v>
      </c>
      <c r="AY33" s="86" t="e">
        <f>[2]!obGet([2]!obCall("", AX33, "get",$AQ$10))</f>
        <v>#VALUE!</v>
      </c>
      <c r="AZ33" s="52"/>
      <c r="BA33" s="86" t="e">
        <f>[2]!obCall("expOfIntegratedIntensityLando"&amp;AE33, $W$53, "getExpOfIntegratedIntensity", [2]!obMake("", "int", AE33))</f>
        <v>#VALUE!</v>
      </c>
      <c r="BB33" s="86" t="e">
        <f>[2]!obGet([2]!obCall("", BA33, "get",$AQ$10))</f>
        <v>#VALUE!</v>
      </c>
      <c r="BC33" s="19"/>
      <c r="BT33" s="10"/>
    </row>
    <row r="34" spans="1:114" x14ac:dyDescent="0.3">
      <c r="B34" s="50"/>
      <c r="C34" s="18"/>
      <c r="D34" s="18"/>
      <c r="E34" s="18"/>
      <c r="F34" s="18"/>
      <c r="G34" s="18"/>
      <c r="H34" s="63"/>
      <c r="K34" s="17"/>
      <c r="L34" s="37" t="str">
        <f>L10</f>
        <v>td.initialTime 
[14441]</v>
      </c>
      <c r="M34" s="18"/>
      <c r="N34" s="37" t="str">
        <f>[2]!obMake("initialValue", "double", O34)</f>
        <v>initialValue 
[46869]</v>
      </c>
      <c r="O34" s="112">
        <v>0.01</v>
      </c>
      <c r="P34" s="113"/>
      <c r="Q34" s="19"/>
      <c r="S34" s="17"/>
      <c r="T34" s="18"/>
      <c r="U34" s="18"/>
      <c r="V34" s="54">
        <v>0.8</v>
      </c>
      <c r="W34" s="114"/>
      <c r="X34" s="56"/>
      <c r="Y34" s="19"/>
      <c r="AD34" s="24"/>
      <c r="AE34" s="86">
        <v>19</v>
      </c>
      <c r="AF34" s="86" t="e">
        <f>[2]!obGet([2]!obCall("",$AE$10, "getTime",[2]!obMake("", "int", AE34)))</f>
        <v>#VALUE!</v>
      </c>
      <c r="AG34" s="52"/>
      <c r="AH34" s="86" t="e">
        <f>[2]!obCall("underlyingModelFromNPVAndDefault"&amp;AE34, $AH$10, "getUnderlying",  [2]!obMake("", "int", AE34), [2]!obMake("","int", 0))</f>
        <v>#VALUE!</v>
      </c>
      <c r="AI34" s="86" t="e">
        <f>[2]!obGet([2]!obCall("",AH34,"get", $AQ$10))</f>
        <v>#VALUE!</v>
      </c>
      <c r="AJ34" s="52"/>
      <c r="AK34" s="86" t="e">
        <f>[2]!obCall("zcbondFairPrice"&amp;AE34, $AK$10, "getZeroCouponBond", [2]!obMake("", "double",AF34), [2]!obMake("", "double", $AF$115))</f>
        <v>#VALUE!</v>
      </c>
      <c r="AL34" s="86" t="e">
        <f>[2]!obGet([2]!obCall("", AK34, "get",$AQ$10))</f>
        <v>#VALUE!</v>
      </c>
      <c r="AM34" s="52"/>
      <c r="AN34" s="86" t="e">
        <f>[2]!obCall("swapPrice"&amp;AE34,  $AH$10,"getFairValue", [2]!obMake("","int",AE34) )</f>
        <v>#VALUE!</v>
      </c>
      <c r="AO34" s="86" t="e">
        <f>[2]!obGet([2]!obCall("",  AN34,"get", $AQ$10))</f>
        <v>#VALUE!</v>
      </c>
      <c r="AP34" s="52"/>
      <c r="AQ34" s="86" t="e">
        <f>[2]!obCall("intensity"&amp;AE34, $T$54, "getIntensity", [2]!obMake("", "int", AE34))</f>
        <v>#VALUE!</v>
      </c>
      <c r="AR34" s="86" t="e">
        <f>[2]!obGet([2]!obCall("", AQ34, "get",$AQ$10))</f>
        <v>#VALUE!</v>
      </c>
      <c r="AS34" s="52"/>
      <c r="AT34" s="86" t="e">
        <f>[2]!obCall("expOfIntegratedIntensity"&amp;AE34, $T$54, "getExpOfIntegratedIntensity", [2]!obMake("", "int", AE34))</f>
        <v>#VALUE!</v>
      </c>
      <c r="AU34" s="86" t="e">
        <f>[2]!obGet([2]!obCall("", AT34, "get",$AQ$10))</f>
        <v>#VALUE!</v>
      </c>
      <c r="AV34" s="18"/>
      <c r="AW34" s="18"/>
      <c r="AX34" s="86" t="e">
        <f>[2]!obCall("intensityLando"&amp;AE34, $W$53, "getIntensity", [2]!obMake("", "int", AE34))</f>
        <v>#VALUE!</v>
      </c>
      <c r="AY34" s="86" t="e">
        <f>[2]!obGet([2]!obCall("", AX34, "get",$AQ$10))</f>
        <v>#VALUE!</v>
      </c>
      <c r="AZ34" s="52"/>
      <c r="BA34" s="86" t="e">
        <f>[2]!obCall("expOfIntegratedIntensityLando"&amp;AE34, $W$53, "getExpOfIntegratedIntensity", [2]!obMake("", "int", AE34))</f>
        <v>#VALUE!</v>
      </c>
      <c r="BB34" s="86" t="e">
        <f>[2]!obGet([2]!obCall("", BA34, "get",$AQ$10))</f>
        <v>#VALUE!</v>
      </c>
      <c r="BC34" s="19"/>
      <c r="BT34" s="10"/>
    </row>
    <row r="35" spans="1:114" x14ac:dyDescent="0.3">
      <c r="B35" s="50"/>
      <c r="C35" s="18"/>
      <c r="D35" s="18"/>
      <c r="E35" s="18"/>
      <c r="F35" s="18"/>
      <c r="G35" s="18"/>
      <c r="H35" s="63"/>
      <c r="K35" s="17"/>
      <c r="L35" s="37" t="str">
        <f>L11</f>
        <v>td.numberOfTimeSteps 
[14431]</v>
      </c>
      <c r="M35" s="18"/>
      <c r="N35" s="37" t="str">
        <f>[2]!obMake("kappa","double",O35)</f>
        <v>kappa 
[47479]</v>
      </c>
      <c r="O35" s="112">
        <v>0.05</v>
      </c>
      <c r="P35" s="113"/>
      <c r="Q35" s="19"/>
      <c r="S35" s="17"/>
      <c r="T35" s="18"/>
      <c r="U35" s="18"/>
      <c r="V35" s="54">
        <v>0.9</v>
      </c>
      <c r="W35" s="114"/>
      <c r="X35" s="56"/>
      <c r="Y35" s="19"/>
      <c r="AD35" s="17"/>
      <c r="AE35" s="86">
        <v>20</v>
      </c>
      <c r="AF35" s="86" t="e">
        <f>[2]!obGet([2]!obCall("",$AE$10, "getTime",[2]!obMake("", "int", AE35)))</f>
        <v>#VALUE!</v>
      </c>
      <c r="AG35" s="52"/>
      <c r="AH35" s="86" t="e">
        <f>[2]!obCall("underlyingModelFromNPVAndDefault"&amp;AE35, $AH$10, "getUnderlying",  [2]!obMake("", "int", AE35), [2]!obMake("","int", 0))</f>
        <v>#VALUE!</v>
      </c>
      <c r="AI35" s="86" t="e">
        <f>[2]!obGet([2]!obCall("",AH35,"get", $AQ$10))</f>
        <v>#VALUE!</v>
      </c>
      <c r="AJ35" s="52"/>
      <c r="AK35" s="86" t="e">
        <f>[2]!obCall("zcbondFairPrice"&amp;AE35, $AK$10, "getZeroCouponBond", [2]!obMake("", "double",AF35), [2]!obMake("", "double", $AF$115))</f>
        <v>#VALUE!</v>
      </c>
      <c r="AL35" s="86" t="e">
        <f>[2]!obGet([2]!obCall("", AK35, "get",$AQ$10))</f>
        <v>#VALUE!</v>
      </c>
      <c r="AM35" s="52"/>
      <c r="AN35" s="86" t="e">
        <f>[2]!obCall("swapPrice"&amp;AE35,  $AH$10,"getFairValue", [2]!obMake("","int",AE35) )</f>
        <v>#VALUE!</v>
      </c>
      <c r="AO35" s="86" t="e">
        <f>[2]!obGet([2]!obCall("",  AN35,"get", $AQ$10))</f>
        <v>#VALUE!</v>
      </c>
      <c r="AP35" s="52"/>
      <c r="AQ35" s="86" t="e">
        <f>[2]!obCall("intensity"&amp;AE35, $T$54, "getIntensity", [2]!obMake("", "int", AE35))</f>
        <v>#VALUE!</v>
      </c>
      <c r="AR35" s="86" t="e">
        <f>[2]!obGet([2]!obCall("", AQ35, "get",$AQ$10))</f>
        <v>#VALUE!</v>
      </c>
      <c r="AS35" s="52"/>
      <c r="AT35" s="86" t="e">
        <f>[2]!obCall("expOfIntegratedIntensity"&amp;AE35, $T$54, "getExpOfIntegratedIntensity", [2]!obMake("", "int", AE35))</f>
        <v>#VALUE!</v>
      </c>
      <c r="AU35" s="86" t="e">
        <f>[2]!obGet([2]!obCall("", AT35, "get",$AQ$10))</f>
        <v>#VALUE!</v>
      </c>
      <c r="AV35" s="18"/>
      <c r="AW35" s="18"/>
      <c r="AX35" s="86" t="e">
        <f>[2]!obCall("intensityLando"&amp;AE35, $W$53, "getIntensity", [2]!obMake("", "int", AE35))</f>
        <v>#VALUE!</v>
      </c>
      <c r="AY35" s="86" t="e">
        <f>[2]!obGet([2]!obCall("", AX35, "get",$AQ$10))</f>
        <v>#VALUE!</v>
      </c>
      <c r="AZ35" s="52"/>
      <c r="BA35" s="86" t="e">
        <f>[2]!obCall("expOfIntegratedIntensityLando"&amp;AE35, $W$53, "getExpOfIntegratedIntensity", [2]!obMake("", "int", AE35))</f>
        <v>#VALUE!</v>
      </c>
      <c r="BB35" s="86" t="e">
        <f>[2]!obGet([2]!obCall("", BA35, "get",$AQ$10))</f>
        <v>#VALUE!</v>
      </c>
      <c r="BC35" s="19"/>
      <c r="BT35" s="10"/>
    </row>
    <row r="36" spans="1:114" x14ac:dyDescent="0.3">
      <c r="B36" s="50"/>
      <c r="C36" s="18"/>
      <c r="D36" s="18"/>
      <c r="E36" s="18"/>
      <c r="F36" s="18"/>
      <c r="G36" s="18"/>
      <c r="H36" s="63"/>
      <c r="K36" s="17"/>
      <c r="L36" s="37" t="str">
        <f>L12</f>
        <v>td.deltaT 
[59684]</v>
      </c>
      <c r="M36" s="18"/>
      <c r="N36" s="37" t="str">
        <f>[2]!obMake("mu","double",O36)</f>
        <v>mu 
[14430]</v>
      </c>
      <c r="O36" s="112">
        <v>0.01</v>
      </c>
      <c r="P36" s="113"/>
      <c r="Q36" s="19"/>
      <c r="S36" s="17"/>
      <c r="T36" s="18"/>
      <c r="U36" s="18"/>
      <c r="V36" s="55">
        <v>1</v>
      </c>
      <c r="W36" s="116"/>
      <c r="X36" s="56"/>
      <c r="Y36" s="19"/>
      <c r="AD36" s="17"/>
      <c r="AE36" s="86">
        <v>21</v>
      </c>
      <c r="AF36" s="86" t="e">
        <f>[2]!obGet([2]!obCall("",$AE$10, "getTime",[2]!obMake("", "int", AE36)))</f>
        <v>#VALUE!</v>
      </c>
      <c r="AG36" s="52"/>
      <c r="AH36" s="86" t="e">
        <f>[2]!obCall("underlyingModelFromNPVAndDefault"&amp;AE36, $AH$10, "getUnderlying",  [2]!obMake("", "int", AE36), [2]!obMake("","int", 0))</f>
        <v>#VALUE!</v>
      </c>
      <c r="AI36" s="86" t="e">
        <f>[2]!obGet([2]!obCall("",AH36,"get", $AQ$10))</f>
        <v>#VALUE!</v>
      </c>
      <c r="AJ36" s="52"/>
      <c r="AK36" s="86" t="e">
        <f>[2]!obCall("zcbondFairPrice"&amp;AE36, $AK$10, "getZeroCouponBond", [2]!obMake("", "double",AF36), [2]!obMake("", "double", $AF$115))</f>
        <v>#VALUE!</v>
      </c>
      <c r="AL36" s="86" t="e">
        <f>[2]!obGet([2]!obCall("", AK36, "get",$AQ$10))</f>
        <v>#VALUE!</v>
      </c>
      <c r="AM36" s="52"/>
      <c r="AN36" s="86" t="e">
        <f>[2]!obCall("swapPrice"&amp;AE36,  $AH$10,"getFairValue", [2]!obMake("","int",AE36) )</f>
        <v>#VALUE!</v>
      </c>
      <c r="AO36" s="86" t="e">
        <f>[2]!obGet([2]!obCall("",  AN36,"get", $AQ$10))</f>
        <v>#VALUE!</v>
      </c>
      <c r="AP36" s="52"/>
      <c r="AQ36" s="86" t="e">
        <f>[2]!obCall("intensity"&amp;AE36, $T$54, "getIntensity", [2]!obMake("", "int", AE36))</f>
        <v>#VALUE!</v>
      </c>
      <c r="AR36" s="86" t="e">
        <f>[2]!obGet([2]!obCall("", AQ36, "get",$AQ$10))</f>
        <v>#VALUE!</v>
      </c>
      <c r="AS36" s="52"/>
      <c r="AT36" s="86" t="e">
        <f>[2]!obCall("expOfIntegratedIntensity"&amp;AE36, $T$54, "getExpOfIntegratedIntensity", [2]!obMake("", "int", AE36))</f>
        <v>#VALUE!</v>
      </c>
      <c r="AU36" s="86" t="e">
        <f>[2]!obGet([2]!obCall("", AT36, "get",$AQ$10))</f>
        <v>#VALUE!</v>
      </c>
      <c r="AV36" s="18"/>
      <c r="AW36" s="18"/>
      <c r="AX36" s="86" t="e">
        <f>[2]!obCall("intensityLando"&amp;AE36, $W$53, "getIntensity", [2]!obMake("", "int", AE36))</f>
        <v>#VALUE!</v>
      </c>
      <c r="AY36" s="86" t="e">
        <f>[2]!obGet([2]!obCall("", AX36, "get",$AQ$10))</f>
        <v>#VALUE!</v>
      </c>
      <c r="AZ36" s="52"/>
      <c r="BA36" s="86" t="e">
        <f>[2]!obCall("expOfIntegratedIntensityLando"&amp;AE36, $W$53, "getExpOfIntegratedIntensity", [2]!obMake("", "int", AE36))</f>
        <v>#VALUE!</v>
      </c>
      <c r="BB36" s="86" t="e">
        <f>[2]!obGet([2]!obCall("", BA36, "get",$AQ$10))</f>
        <v>#VALUE!</v>
      </c>
      <c r="BC36" s="19"/>
      <c r="BT36" s="10"/>
    </row>
    <row r="37" spans="1:114" x14ac:dyDescent="0.3">
      <c r="B37" s="50"/>
      <c r="C37" s="18"/>
      <c r="D37" s="18"/>
      <c r="E37" s="18"/>
      <c r="F37" s="18"/>
      <c r="G37" s="18"/>
      <c r="H37" s="63"/>
      <c r="K37" s="17"/>
      <c r="L37" s="37" t="str">
        <f>L49</f>
        <v>meanReversionArrayHW 
[45887]</v>
      </c>
      <c r="M37" s="18"/>
      <c r="N37" s="37" t="str">
        <f>[2]!obMake("nu","double", O37)</f>
        <v>nu 
[48089]</v>
      </c>
      <c r="O37" s="112">
        <v>0.03</v>
      </c>
      <c r="P37" s="113"/>
      <c r="Q37" s="19"/>
      <c r="S37" s="46"/>
      <c r="T37" s="18"/>
      <c r="U37" s="18"/>
      <c r="V37" s="18"/>
      <c r="W37" s="18"/>
      <c r="X37" s="18"/>
      <c r="Y37" s="19"/>
      <c r="AD37" s="17"/>
      <c r="AE37" s="86">
        <v>22</v>
      </c>
      <c r="AF37" s="86" t="e">
        <f>[2]!obGet([2]!obCall("",$AE$10, "getTime",[2]!obMake("", "int", AE37)))</f>
        <v>#VALUE!</v>
      </c>
      <c r="AG37" s="52"/>
      <c r="AH37" s="86" t="e">
        <f>[2]!obCall("underlyingModelFromNPVAndDefault"&amp;AE37, $AH$10, "getUnderlying",  [2]!obMake("", "int", AE37), [2]!obMake("","int", 0))</f>
        <v>#VALUE!</v>
      </c>
      <c r="AI37" s="86" t="e">
        <f>[2]!obGet([2]!obCall("",AH37,"get", $AQ$10))</f>
        <v>#VALUE!</v>
      </c>
      <c r="AJ37" s="52"/>
      <c r="AK37" s="86" t="e">
        <f>[2]!obCall("zcbondFairPrice"&amp;AE37, $AK$10, "getZeroCouponBond", [2]!obMake("", "double",AF37), [2]!obMake("", "double", $AF$115))</f>
        <v>#VALUE!</v>
      </c>
      <c r="AL37" s="86" t="e">
        <f>[2]!obGet([2]!obCall("", AK37, "get",$AQ$10))</f>
        <v>#VALUE!</v>
      </c>
      <c r="AM37" s="52"/>
      <c r="AN37" s="86" t="e">
        <f>[2]!obCall("swapPrice"&amp;AE37,  $AH$10,"getFairValue", [2]!obMake("","int",AE37) )</f>
        <v>#VALUE!</v>
      </c>
      <c r="AO37" s="86" t="e">
        <f>[2]!obGet([2]!obCall("",  AN37,"get", $AQ$10))</f>
        <v>#VALUE!</v>
      </c>
      <c r="AP37" s="52"/>
      <c r="AQ37" s="86" t="e">
        <f>[2]!obCall("intensity"&amp;AE37, $T$54, "getIntensity", [2]!obMake("", "int", AE37))</f>
        <v>#VALUE!</v>
      </c>
      <c r="AR37" s="86" t="e">
        <f>[2]!obGet([2]!obCall("", AQ37, "get",$AQ$10))</f>
        <v>#VALUE!</v>
      </c>
      <c r="AS37" s="52"/>
      <c r="AT37" s="86" t="e">
        <f>[2]!obCall("expOfIntegratedIntensity"&amp;AE37, $T$54, "getExpOfIntegratedIntensity", [2]!obMake("", "int", AE37))</f>
        <v>#VALUE!</v>
      </c>
      <c r="AU37" s="86" t="e">
        <f>[2]!obGet([2]!obCall("", AT37, "get",$AQ$10))</f>
        <v>#VALUE!</v>
      </c>
      <c r="AV37" s="18"/>
      <c r="AW37" s="18"/>
      <c r="AX37" s="86" t="e">
        <f>[2]!obCall("intensityLando"&amp;AE37, $W$53, "getIntensity", [2]!obMake("", "int", AE37))</f>
        <v>#VALUE!</v>
      </c>
      <c r="AY37" s="86" t="e">
        <f>[2]!obGet([2]!obCall("", AX37, "get",$AQ$10))</f>
        <v>#VALUE!</v>
      </c>
      <c r="AZ37" s="52"/>
      <c r="BA37" s="86" t="e">
        <f>[2]!obCall("expOfIntegratedIntensityLando"&amp;AE37, $W$53, "getExpOfIntegratedIntensity", [2]!obMake("", "int", AE37))</f>
        <v>#VALUE!</v>
      </c>
      <c r="BB37" s="86" t="e">
        <f>[2]!obGet([2]!obCall("", BA37, "get",$AQ$10))</f>
        <v>#VALUE!</v>
      </c>
      <c r="BC37" s="19"/>
      <c r="BT37" s="10"/>
    </row>
    <row r="38" spans="1:114" ht="15" thickBot="1" x14ac:dyDescent="0.35">
      <c r="B38" s="50"/>
      <c r="C38" s="18"/>
      <c r="D38" s="18"/>
      <c r="E38" s="18"/>
      <c r="F38" s="18"/>
      <c r="G38" s="18"/>
      <c r="H38" s="63"/>
      <c r="K38" s="17"/>
      <c r="L38" s="37" t="str">
        <f>M49</f>
        <v>volatilitesArrayHW 
[41789]</v>
      </c>
      <c r="M38" s="18"/>
      <c r="N38" s="37" t="str">
        <f>L24</f>
        <v>process 
[59689]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6">
        <v>23</v>
      </c>
      <c r="AF38" s="86" t="e">
        <f>[2]!obGet([2]!obCall("",$AE$10, "getTime",[2]!obMake("", "int", AE38)))</f>
        <v>#VALUE!</v>
      </c>
      <c r="AG38" s="52"/>
      <c r="AH38" s="86" t="e">
        <f>[2]!obCall("underlyingModelFromNPVAndDefault"&amp;AE38, $AH$10, "getUnderlying",  [2]!obMake("", "int", AE38), [2]!obMake("","int", 0))</f>
        <v>#VALUE!</v>
      </c>
      <c r="AI38" s="86" t="e">
        <f>[2]!obGet([2]!obCall("",AH38,"get", $AQ$10))</f>
        <v>#VALUE!</v>
      </c>
      <c r="AJ38" s="52"/>
      <c r="AK38" s="86" t="e">
        <f>[2]!obCall("zcbondFairPrice"&amp;AE38, $AK$10, "getZeroCouponBond", [2]!obMake("", "double",AF38), [2]!obMake("", "double", $AF$115))</f>
        <v>#VALUE!</v>
      </c>
      <c r="AL38" s="86" t="e">
        <f>[2]!obGet([2]!obCall("", AK38, "get",$AQ$10))</f>
        <v>#VALUE!</v>
      </c>
      <c r="AM38" s="52"/>
      <c r="AN38" s="86" t="e">
        <f>[2]!obCall("swapPrice"&amp;AE38,  $AH$10,"getFairValue", [2]!obMake("","int",AE38) )</f>
        <v>#VALUE!</v>
      </c>
      <c r="AO38" s="86" t="e">
        <f>[2]!obGet([2]!obCall("",  AN38,"get", $AQ$10))</f>
        <v>#VALUE!</v>
      </c>
      <c r="AP38" s="52"/>
      <c r="AQ38" s="86" t="e">
        <f>[2]!obCall("intensity"&amp;AE38, $T$54, "getIntensity", [2]!obMake("", "int", AE38))</f>
        <v>#VALUE!</v>
      </c>
      <c r="AR38" s="86" t="e">
        <f>[2]!obGet([2]!obCall("", AQ38, "get",$AQ$10))</f>
        <v>#VALUE!</v>
      </c>
      <c r="AS38" s="52"/>
      <c r="AT38" s="86" t="e">
        <f>[2]!obCall("expOfIntegratedIntensity"&amp;AE38, $T$54, "getExpOfIntegratedIntensity", [2]!obMake("", "int", AE38))</f>
        <v>#VALUE!</v>
      </c>
      <c r="AU38" s="86" t="e">
        <f>[2]!obGet([2]!obCall("", AT38, "get",$AQ$10))</f>
        <v>#VALUE!</v>
      </c>
      <c r="AV38" s="18"/>
      <c r="AW38" s="18"/>
      <c r="AX38" s="86" t="e">
        <f>[2]!obCall("intensityLando"&amp;AE38, $W$53, "getIntensity", [2]!obMake("", "int", AE38))</f>
        <v>#VALUE!</v>
      </c>
      <c r="AY38" s="86" t="e">
        <f>[2]!obGet([2]!obCall("", AX38, "get",$AQ$10))</f>
        <v>#VALUE!</v>
      </c>
      <c r="AZ38" s="52"/>
      <c r="BA38" s="86" t="e">
        <f>[2]!obCall("expOfIntegratedIntensityLando"&amp;AE38, $W$53, "getExpOfIntegratedIntensity", [2]!obMake("", "int", AE38))</f>
        <v>#VALUE!</v>
      </c>
      <c r="BB38" s="86" t="e">
        <f>[2]!obGet([2]!obCall("", BA38, "get",$AQ$10))</f>
        <v>#VALUE!</v>
      </c>
      <c r="BC38" s="19"/>
      <c r="BT38" s="10"/>
    </row>
    <row r="39" spans="1:114" x14ac:dyDescent="0.3">
      <c r="B39" s="50"/>
      <c r="C39" s="18"/>
      <c r="D39" s="18"/>
      <c r="E39" s="18"/>
      <c r="F39" s="18"/>
      <c r="G39" s="18"/>
      <c r="H39" s="63"/>
      <c r="K39" s="17"/>
      <c r="L39" s="37" t="str">
        <f>N49</f>
        <v>forwardRatesArrayHW 
[44801]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6">
        <v>24</v>
      </c>
      <c r="AF39" s="86" t="e">
        <f>[2]!obGet([2]!obCall("",$AE$10, "getTime",[2]!obMake("", "int", AE39)))</f>
        <v>#VALUE!</v>
      </c>
      <c r="AG39" s="52"/>
      <c r="AH39" s="86" t="e">
        <f>[2]!obCall("underlyingModelFromNPVAndDefault"&amp;AE39, $AH$10, "getUnderlying",  [2]!obMake("", "int", AE39), [2]!obMake("","int", 0))</f>
        <v>#VALUE!</v>
      </c>
      <c r="AI39" s="86" t="e">
        <f>[2]!obGet([2]!obCall("",AH39,"get", $AQ$10))</f>
        <v>#VALUE!</v>
      </c>
      <c r="AJ39" s="52"/>
      <c r="AK39" s="86" t="e">
        <f>[2]!obCall("zcbondFairPrice"&amp;AE39, $AK$10, "getZeroCouponBond", [2]!obMake("", "double",AF39), [2]!obMake("", "double", $AF$115))</f>
        <v>#VALUE!</v>
      </c>
      <c r="AL39" s="86" t="e">
        <f>[2]!obGet([2]!obCall("", AK39, "get",$AQ$10))</f>
        <v>#VALUE!</v>
      </c>
      <c r="AM39" s="52"/>
      <c r="AN39" s="86" t="e">
        <f>[2]!obCall("swapPrice"&amp;AE39,  $AH$10,"getFairValue", [2]!obMake("","int",AE39) )</f>
        <v>#VALUE!</v>
      </c>
      <c r="AO39" s="86" t="e">
        <f>[2]!obGet([2]!obCall("",  AN39,"get", $AQ$10))</f>
        <v>#VALUE!</v>
      </c>
      <c r="AP39" s="52"/>
      <c r="AQ39" s="86" t="e">
        <f>[2]!obCall("intensity"&amp;AE39, $T$54, "getIntensity", [2]!obMake("", "int", AE39))</f>
        <v>#VALUE!</v>
      </c>
      <c r="AR39" s="86" t="e">
        <f>[2]!obGet([2]!obCall("", AQ39, "get",$AQ$10))</f>
        <v>#VALUE!</v>
      </c>
      <c r="AS39" s="52"/>
      <c r="AT39" s="86" t="e">
        <f>[2]!obCall("expOfIntegratedIntensity"&amp;AE39, $T$54, "getExpOfIntegratedIntensity", [2]!obMake("", "int", AE39))</f>
        <v>#VALUE!</v>
      </c>
      <c r="AU39" s="86" t="e">
        <f>[2]!obGet([2]!obCall("", AT39, "get",$AQ$10))</f>
        <v>#VALUE!</v>
      </c>
      <c r="AV39" s="18"/>
      <c r="AW39" s="18"/>
      <c r="AX39" s="86" t="e">
        <f>[2]!obCall("intensityLando"&amp;AE39, $W$53, "getIntensity", [2]!obMake("", "int", AE39))</f>
        <v>#VALUE!</v>
      </c>
      <c r="AY39" s="86" t="e">
        <f>[2]!obGet([2]!obCall("", AX39, "get",$AQ$10))</f>
        <v>#VALUE!</v>
      </c>
      <c r="AZ39" s="52"/>
      <c r="BA39" s="86" t="e">
        <f>[2]!obCall("expOfIntegratedIntensityLando"&amp;AE39, $W$53, "getExpOfIntegratedIntensity", [2]!obMake("", "int", AE39))</f>
        <v>#VALUE!</v>
      </c>
      <c r="BB39" s="86" t="e">
        <f>[2]!obGet([2]!obCall("", BA39, "get",$AQ$10))</f>
        <v>#VALUE!</v>
      </c>
      <c r="BC39" s="19"/>
      <c r="BT39" s="10"/>
    </row>
    <row r="40" spans="1:114" ht="15" thickBot="1" x14ac:dyDescent="0.35">
      <c r="B40" s="50"/>
      <c r="C40" s="18"/>
      <c r="D40" s="18"/>
      <c r="E40" s="18"/>
      <c r="F40" s="18"/>
      <c r="G40" s="18"/>
      <c r="H40" s="63"/>
      <c r="I40" s="18"/>
      <c r="K40" s="17"/>
      <c r="L40" s="37" t="str">
        <f>O12</f>
        <v>numberOfPaths 
[30755]</v>
      </c>
      <c r="M40" s="18"/>
      <c r="N40" s="49" t="s">
        <v>17</v>
      </c>
      <c r="O40" s="56"/>
      <c r="P40" s="57"/>
      <c r="Q40" s="19"/>
      <c r="S40" s="18"/>
      <c r="T40" s="18"/>
      <c r="U40" s="18"/>
      <c r="V40" s="18"/>
      <c r="AD40" s="17"/>
      <c r="AE40" s="86">
        <v>25</v>
      </c>
      <c r="AF40" s="86" t="e">
        <f>[2]!obGet([2]!obCall("",$AE$10, "getTime",[2]!obMake("", "int", AE40)))</f>
        <v>#VALUE!</v>
      </c>
      <c r="AG40" s="52"/>
      <c r="AH40" s="86" t="e">
        <f>[2]!obCall("underlyingModelFromNPVAndDefault"&amp;AE40, $AH$10, "getUnderlying",  [2]!obMake("", "int", AE40), [2]!obMake("","int", 0))</f>
        <v>#VALUE!</v>
      </c>
      <c r="AI40" s="86" t="e">
        <f>[2]!obGet([2]!obCall("",AH40,"get", $AQ$10))</f>
        <v>#VALUE!</v>
      </c>
      <c r="AJ40" s="52"/>
      <c r="AK40" s="86" t="e">
        <f>[2]!obCall("zcbondFairPrice"&amp;AE40, $AK$10, "getZeroCouponBond", [2]!obMake("", "double",AF40), [2]!obMake("", "double", $AF$115))</f>
        <v>#VALUE!</v>
      </c>
      <c r="AL40" s="86" t="e">
        <f>[2]!obGet([2]!obCall("", AK40, "get",$AQ$10))</f>
        <v>#VALUE!</v>
      </c>
      <c r="AM40" s="52"/>
      <c r="AN40" s="86" t="e">
        <f>[2]!obCall("swapPrice"&amp;AE40,  $AH$10,"getFairValue", [2]!obMake("","int",AE40) )</f>
        <v>#VALUE!</v>
      </c>
      <c r="AO40" s="86" t="e">
        <f>[2]!obGet([2]!obCall("",  AN40,"get", $AQ$10))</f>
        <v>#VALUE!</v>
      </c>
      <c r="AP40" s="52"/>
      <c r="AQ40" s="86" t="e">
        <f>[2]!obCall("intensity"&amp;AE40, $T$54, "getIntensity", [2]!obMake("", "int", AE40))</f>
        <v>#VALUE!</v>
      </c>
      <c r="AR40" s="86" t="e">
        <f>[2]!obGet([2]!obCall("", AQ40, "get",$AQ$10))</f>
        <v>#VALUE!</v>
      </c>
      <c r="AS40" s="52"/>
      <c r="AT40" s="86" t="e">
        <f>[2]!obCall("expOfIntegratedIntensity"&amp;AE40, $T$54, "getExpOfIntegratedIntensity", [2]!obMake("", "int", AE40))</f>
        <v>#VALUE!</v>
      </c>
      <c r="AU40" s="86" t="e">
        <f>[2]!obGet([2]!obCall("", AT40, "get",$AQ$10))</f>
        <v>#VALUE!</v>
      </c>
      <c r="AV40" s="18"/>
      <c r="AW40" s="18"/>
      <c r="AX40" s="86" t="e">
        <f>[2]!obCall("intensityLando"&amp;AE40, $W$53, "getIntensity", [2]!obMake("", "int", AE40))</f>
        <v>#VALUE!</v>
      </c>
      <c r="AY40" s="86" t="e">
        <f>[2]!obGet([2]!obCall("", AX40, "get",$AQ$10))</f>
        <v>#VALUE!</v>
      </c>
      <c r="AZ40" s="52"/>
      <c r="BA40" s="86" t="e">
        <f>[2]!obCall("expOfIntegratedIntensityLando"&amp;AE40, $W$53, "getExpOfIntegratedIntensity", [2]!obMake("", "int", AE40))</f>
        <v>#VALUE!</v>
      </c>
      <c r="BB40" s="86" t="e">
        <f>[2]!obGet([2]!obCall("", BA40, "get",$AQ$10))</f>
        <v>#VALUE!</v>
      </c>
      <c r="BC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50"/>
      <c r="C41" s="18"/>
      <c r="D41" s="18"/>
      <c r="E41" s="18"/>
      <c r="F41" s="18"/>
      <c r="G41" s="18"/>
      <c r="H41" s="63"/>
      <c r="I41" s="18"/>
      <c r="K41" s="17"/>
      <c r="L41" s="37" t="str">
        <f>[2]!obMake("hullWhiteCreationHelper",  "test.net.finmath.antonsporrer.masterthesis.montecarlo.HullWhiteCreationHelper",)</f>
        <v>hullWhiteCreationHelper 
[14426]</v>
      </c>
      <c r="M41" s="18"/>
      <c r="N41" s="37" t="str">
        <f>[2]!obMake("cirModel",obLibs&amp;"main.net.finmath.antonsporrer.masterthesis.montecarlo.intensitymodel.CIRModel",N34:N37,L24)</f>
        <v>cirModel 
[59690]</v>
      </c>
      <c r="O41" s="56"/>
      <c r="P41" s="57"/>
      <c r="Q41" s="19"/>
      <c r="S41" s="32"/>
      <c r="T41" s="15"/>
      <c r="U41" s="15"/>
      <c r="V41" s="15"/>
      <c r="W41" s="15"/>
      <c r="X41" s="15"/>
      <c r="Y41" s="23"/>
      <c r="AD41" s="17"/>
      <c r="AE41" s="86">
        <v>26</v>
      </c>
      <c r="AF41" s="86" t="e">
        <f>[2]!obGet([2]!obCall("",$AE$10, "getTime",[2]!obMake("", "int", AE41)))</f>
        <v>#VALUE!</v>
      </c>
      <c r="AG41" s="52"/>
      <c r="AH41" s="86" t="e">
        <f>[2]!obCall("underlyingModelFromNPVAndDefault"&amp;AE41, $AH$10, "getUnderlying",  [2]!obMake("", "int", AE41), [2]!obMake("","int", 0))</f>
        <v>#VALUE!</v>
      </c>
      <c r="AI41" s="86" t="e">
        <f>[2]!obGet([2]!obCall("",AH41,"get", $AQ$10))</f>
        <v>#VALUE!</v>
      </c>
      <c r="AJ41" s="52"/>
      <c r="AK41" s="86" t="e">
        <f>[2]!obCall("zcbondFairPrice"&amp;AE41, $AK$10, "getZeroCouponBond", [2]!obMake("", "double",AF41), [2]!obMake("", "double", $AF$115))</f>
        <v>#VALUE!</v>
      </c>
      <c r="AL41" s="86" t="e">
        <f>[2]!obGet([2]!obCall("", AK41, "get",$AQ$10))</f>
        <v>#VALUE!</v>
      </c>
      <c r="AM41" s="52"/>
      <c r="AN41" s="86" t="e">
        <f>[2]!obCall("swapPrice"&amp;AE41,  $AH$10,"getFairValue", [2]!obMake("","int",AE41) )</f>
        <v>#VALUE!</v>
      </c>
      <c r="AO41" s="86" t="e">
        <f>[2]!obGet([2]!obCall("",  AN41,"get", $AQ$10))</f>
        <v>#VALUE!</v>
      </c>
      <c r="AP41" s="52"/>
      <c r="AQ41" s="86" t="e">
        <f>[2]!obCall("intensity"&amp;AE41, $T$54, "getIntensity", [2]!obMake("", "int", AE41))</f>
        <v>#VALUE!</v>
      </c>
      <c r="AR41" s="86" t="e">
        <f>[2]!obGet([2]!obCall("", AQ41, "get",$AQ$10))</f>
        <v>#VALUE!</v>
      </c>
      <c r="AS41" s="52"/>
      <c r="AT41" s="86" t="e">
        <f>[2]!obCall("expOfIntegratedIntensity"&amp;AE41, $T$54, "getExpOfIntegratedIntensity", [2]!obMake("", "int", AE41))</f>
        <v>#VALUE!</v>
      </c>
      <c r="AU41" s="86" t="e">
        <f>[2]!obGet([2]!obCall("", AT41, "get",$AQ$10))</f>
        <v>#VALUE!</v>
      </c>
      <c r="AV41" s="18"/>
      <c r="AW41" s="18"/>
      <c r="AX41" s="86" t="e">
        <f>[2]!obCall("intensityLando"&amp;AE41, $W$53, "getIntensity", [2]!obMake("", "int", AE41))</f>
        <v>#VALUE!</v>
      </c>
      <c r="AY41" s="86" t="e">
        <f>[2]!obGet([2]!obCall("", AX41, "get",$AQ$10))</f>
        <v>#VALUE!</v>
      </c>
      <c r="AZ41" s="52"/>
      <c r="BA41" s="86" t="e">
        <f>[2]!obCall("expOfIntegratedIntensityLando"&amp;AE41, $W$53, "getExpOfIntegratedIntensity", [2]!obMake("", "int", AE41))</f>
        <v>#VALUE!</v>
      </c>
      <c r="BB41" s="86" t="e">
        <f>[2]!obGet([2]!obCall("", BA41, "get",$AQ$10))</f>
        <v>#VALUE!</v>
      </c>
      <c r="BC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50"/>
      <c r="C42" s="18"/>
      <c r="D42" s="18"/>
      <c r="E42" s="18"/>
      <c r="F42" s="18"/>
      <c r="G42" s="18"/>
      <c r="H42" s="63"/>
      <c r="I42" s="18"/>
      <c r="K42" s="17"/>
      <c r="L42" s="18"/>
      <c r="M42" s="18"/>
      <c r="N42" s="18"/>
      <c r="O42" s="18"/>
      <c r="P42" s="18"/>
      <c r="Q42" s="19"/>
      <c r="S42" s="17"/>
      <c r="T42" s="65" t="s">
        <v>49</v>
      </c>
      <c r="U42" s="18"/>
      <c r="V42" s="18"/>
      <c r="W42" s="18"/>
      <c r="X42" s="18"/>
      <c r="Y42" s="19"/>
      <c r="AD42" s="17"/>
      <c r="AE42" s="86">
        <v>27</v>
      </c>
      <c r="AF42" s="86" t="e">
        <f>[2]!obGet([2]!obCall("",$AE$10, "getTime",[2]!obMake("", "int", AE42)))</f>
        <v>#VALUE!</v>
      </c>
      <c r="AG42" s="52"/>
      <c r="AH42" s="86" t="e">
        <f>[2]!obCall("underlyingModelFromNPVAndDefault"&amp;AE42, $AH$10, "getUnderlying",  [2]!obMake("", "int", AE42), [2]!obMake("","int", 0))</f>
        <v>#VALUE!</v>
      </c>
      <c r="AI42" s="86" t="e">
        <f>[2]!obGet([2]!obCall("",AH42,"get", $AQ$10))</f>
        <v>#VALUE!</v>
      </c>
      <c r="AJ42" s="52"/>
      <c r="AK42" s="86" t="e">
        <f>[2]!obCall("zcbondFairPrice"&amp;AE42, $AK$10, "getZeroCouponBond", [2]!obMake("", "double",AF42), [2]!obMake("", "double", $AF$115))</f>
        <v>#VALUE!</v>
      </c>
      <c r="AL42" s="86" t="e">
        <f>[2]!obGet([2]!obCall("", AK42, "get",$AQ$10))</f>
        <v>#VALUE!</v>
      </c>
      <c r="AM42" s="52"/>
      <c r="AN42" s="86" t="e">
        <f>[2]!obCall("swapPrice"&amp;AE42,  $AH$10,"getFairValue", [2]!obMake("","int",AE42) )</f>
        <v>#VALUE!</v>
      </c>
      <c r="AO42" s="86" t="e">
        <f>[2]!obGet([2]!obCall("",  AN42,"get", $AQ$10))</f>
        <v>#VALUE!</v>
      </c>
      <c r="AP42" s="52"/>
      <c r="AQ42" s="86" t="e">
        <f>[2]!obCall("intensity"&amp;AE42, $T$54, "getIntensity", [2]!obMake("", "int", AE42))</f>
        <v>#VALUE!</v>
      </c>
      <c r="AR42" s="86" t="e">
        <f>[2]!obGet([2]!obCall("", AQ42, "get",$AQ$10))</f>
        <v>#VALUE!</v>
      </c>
      <c r="AS42" s="52"/>
      <c r="AT42" s="86" t="e">
        <f>[2]!obCall("expOfIntegratedIntensity"&amp;AE42, $T$54, "getExpOfIntegratedIntensity", [2]!obMake("", "int", AE42))</f>
        <v>#VALUE!</v>
      </c>
      <c r="AU42" s="86" t="e">
        <f>[2]!obGet([2]!obCall("", AT42, "get",$AQ$10))</f>
        <v>#VALUE!</v>
      </c>
      <c r="AV42" s="18"/>
      <c r="AW42" s="18"/>
      <c r="AX42" s="86" t="e">
        <f>[2]!obCall("intensityLando"&amp;AE42, $W$53, "getIntensity", [2]!obMake("", "int", AE42))</f>
        <v>#VALUE!</v>
      </c>
      <c r="AY42" s="86" t="e">
        <f>[2]!obGet([2]!obCall("", AX42, "get",$AQ$10))</f>
        <v>#VALUE!</v>
      </c>
      <c r="AZ42" s="52"/>
      <c r="BA42" s="86" t="e">
        <f>[2]!obCall("expOfIntegratedIntensityLando"&amp;AE42, $W$53, "getExpOfIntegratedIntensity", [2]!obMake("", "int", AE42))</f>
        <v>#VALUE!</v>
      </c>
      <c r="BB42" s="86" t="e">
        <f>[2]!obGet([2]!obCall("", BA42, "get",$AQ$10))</f>
        <v>#VALUE!</v>
      </c>
      <c r="BC42" s="26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50"/>
      <c r="C43" s="18"/>
      <c r="D43" s="18"/>
      <c r="E43" s="18"/>
      <c r="F43" s="18"/>
      <c r="G43" s="18"/>
      <c r="H43" s="63"/>
      <c r="I43" s="18"/>
      <c r="K43" s="17"/>
      <c r="L43" s="49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6">
        <v>28</v>
      </c>
      <c r="AF43" s="86" t="e">
        <f>[2]!obGet([2]!obCall("",$AE$10, "getTime",[2]!obMake("", "int", AE43)))</f>
        <v>#VALUE!</v>
      </c>
      <c r="AG43" s="52"/>
      <c r="AH43" s="86" t="e">
        <f>[2]!obCall("underlyingModelFromNPVAndDefault"&amp;AE43, $AH$10, "getUnderlying",  [2]!obMake("", "int", AE43), [2]!obMake("","int", 0))</f>
        <v>#VALUE!</v>
      </c>
      <c r="AI43" s="86" t="e">
        <f>[2]!obGet([2]!obCall("",AH43,"get", $AQ$10))</f>
        <v>#VALUE!</v>
      </c>
      <c r="AJ43" s="52"/>
      <c r="AK43" s="86" t="e">
        <f>[2]!obCall("zcbondFairPrice"&amp;AE43, $AK$10, "getZeroCouponBond", [2]!obMake("", "double",AF43), [2]!obMake("", "double", $AF$115))</f>
        <v>#VALUE!</v>
      </c>
      <c r="AL43" s="86" t="e">
        <f>[2]!obGet([2]!obCall("", AK43, "get",$AQ$10))</f>
        <v>#VALUE!</v>
      </c>
      <c r="AM43" s="52"/>
      <c r="AN43" s="86" t="e">
        <f>[2]!obCall("swapPrice"&amp;AE43,  $AH$10,"getFairValue", [2]!obMake("","int",AE43) )</f>
        <v>#VALUE!</v>
      </c>
      <c r="AO43" s="86" t="e">
        <f>[2]!obGet([2]!obCall("",  AN43,"get", $AQ$10))</f>
        <v>#VALUE!</v>
      </c>
      <c r="AP43" s="52"/>
      <c r="AQ43" s="86" t="e">
        <f>[2]!obCall("intensity"&amp;AE43, $T$54, "getIntensity", [2]!obMake("", "int", AE43))</f>
        <v>#VALUE!</v>
      </c>
      <c r="AR43" s="86" t="e">
        <f>[2]!obGet([2]!obCall("", AQ43, "get",$AQ$10))</f>
        <v>#VALUE!</v>
      </c>
      <c r="AS43" s="52"/>
      <c r="AT43" s="86" t="e">
        <f>[2]!obCall("expOfIntegratedIntensity"&amp;AE43, $T$54, "getExpOfIntegratedIntensity", [2]!obMake("", "int", AE43))</f>
        <v>#VALUE!</v>
      </c>
      <c r="AU43" s="86" t="e">
        <f>[2]!obGet([2]!obCall("", AT43, "get",$AQ$10))</f>
        <v>#VALUE!</v>
      </c>
      <c r="AV43" s="18"/>
      <c r="AW43" s="18"/>
      <c r="AX43" s="86" t="e">
        <f>[2]!obCall("intensityLando"&amp;AE43, $W$53, "getIntensity", [2]!obMake("", "int", AE43))</f>
        <v>#VALUE!</v>
      </c>
      <c r="AY43" s="86" t="e">
        <f>[2]!obGet([2]!obCall("", AX43, "get",$AQ$10))</f>
        <v>#VALUE!</v>
      </c>
      <c r="AZ43" s="52"/>
      <c r="BA43" s="86" t="e">
        <f>[2]!obCall("expOfIntegratedIntensityLando"&amp;AE43, $W$53, "getExpOfIntegratedIntensity", [2]!obMake("", "int", AE43))</f>
        <v>#VALUE!</v>
      </c>
      <c r="BB43" s="86" t="e">
        <f>[2]!obGet([2]!obCall("", BA43, "get",$AQ$10))</f>
        <v>#VALUE!</v>
      </c>
      <c r="BC43" s="26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50"/>
      <c r="C44" s="18"/>
      <c r="D44" s="18"/>
      <c r="E44" s="18"/>
      <c r="F44" s="18"/>
      <c r="G44" s="18"/>
      <c r="H44" s="63"/>
      <c r="I44" s="18"/>
      <c r="K44" s="17"/>
      <c r="L44" s="37" t="str">
        <f>[2]!obCall("hullWhiteModel",L41,"createHullWhiteModel",L34,L35,L36,L37:L39, L40)</f>
        <v>hullWhiteModel 
[59686]</v>
      </c>
      <c r="M44" s="18"/>
      <c r="N44" s="18"/>
      <c r="O44" s="18"/>
      <c r="P44" s="18"/>
      <c r="Q44" s="19"/>
      <c r="S44" s="17"/>
      <c r="T44" s="25" t="s">
        <v>30</v>
      </c>
      <c r="U44" s="18"/>
      <c r="V44" s="18"/>
      <c r="W44" s="25" t="s">
        <v>31</v>
      </c>
      <c r="X44" s="18"/>
      <c r="Y44" s="19"/>
      <c r="AD44" s="17"/>
      <c r="AE44" s="86">
        <v>29</v>
      </c>
      <c r="AF44" s="86" t="e">
        <f>[2]!obGet([2]!obCall("",$AE$10, "getTime",[2]!obMake("", "int", AE44)))</f>
        <v>#VALUE!</v>
      </c>
      <c r="AG44" s="52"/>
      <c r="AH44" s="86" t="e">
        <f>[2]!obCall("underlyingModelFromNPVAndDefault"&amp;AE44, $AH$10, "getUnderlying",  [2]!obMake("", "int", AE44), [2]!obMake("","int", 0))</f>
        <v>#VALUE!</v>
      </c>
      <c r="AI44" s="86" t="e">
        <f>[2]!obGet([2]!obCall("",AH44,"get", $AQ$10))</f>
        <v>#VALUE!</v>
      </c>
      <c r="AJ44" s="52"/>
      <c r="AK44" s="86" t="e">
        <f>[2]!obCall("zcbondFairPrice"&amp;AE44, $AK$10, "getZeroCouponBond", [2]!obMake("", "double",AF44), [2]!obMake("", "double", $AF$115))</f>
        <v>#VALUE!</v>
      </c>
      <c r="AL44" s="86" t="e">
        <f>[2]!obGet([2]!obCall("", AK44, "get",$AQ$10))</f>
        <v>#VALUE!</v>
      </c>
      <c r="AM44" s="52"/>
      <c r="AN44" s="86" t="e">
        <f>[2]!obCall("swapPrice"&amp;AE44,  $AH$10,"getFairValue", [2]!obMake("","int",AE44) )</f>
        <v>#VALUE!</v>
      </c>
      <c r="AO44" s="86" t="e">
        <f>[2]!obGet([2]!obCall("",  AN44,"get", $AQ$10))</f>
        <v>#VALUE!</v>
      </c>
      <c r="AP44" s="52"/>
      <c r="AQ44" s="86" t="e">
        <f>[2]!obCall("intensity"&amp;AE44, $T$54, "getIntensity", [2]!obMake("", "int", AE44))</f>
        <v>#VALUE!</v>
      </c>
      <c r="AR44" s="86" t="e">
        <f>[2]!obGet([2]!obCall("", AQ44, "get",$AQ$10))</f>
        <v>#VALUE!</v>
      </c>
      <c r="AS44" s="52"/>
      <c r="AT44" s="86" t="e">
        <f>[2]!obCall("expOfIntegratedIntensity"&amp;AE44, $T$54, "getExpOfIntegratedIntensity", [2]!obMake("", "int", AE44))</f>
        <v>#VALUE!</v>
      </c>
      <c r="AU44" s="86" t="e">
        <f>[2]!obGet([2]!obCall("", AT44, "get",$AQ$10))</f>
        <v>#VALUE!</v>
      </c>
      <c r="AV44" s="18"/>
      <c r="AW44" s="18"/>
      <c r="AX44" s="86" t="e">
        <f>[2]!obCall("intensityLando"&amp;AE44, $W$53, "getIntensity", [2]!obMake("", "int", AE44))</f>
        <v>#VALUE!</v>
      </c>
      <c r="AY44" s="86" t="e">
        <f>[2]!obGet([2]!obCall("", AX44, "get",$AQ$10))</f>
        <v>#VALUE!</v>
      </c>
      <c r="AZ44" s="52"/>
      <c r="BA44" s="86" t="e">
        <f>[2]!obCall("expOfIntegratedIntensityLando"&amp;AE44, $W$53, "getExpOfIntegratedIntensity", [2]!obMake("", "int", AE44))</f>
        <v>#VALUE!</v>
      </c>
      <c r="BB44" s="86" t="e">
        <f>[2]!obGet([2]!obCall("", BA44, "get",$AQ$10))</f>
        <v>#VALUE!</v>
      </c>
      <c r="BC44" s="26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50"/>
      <c r="C45" s="18"/>
      <c r="D45" s="18"/>
      <c r="E45" s="18"/>
      <c r="F45" s="18"/>
      <c r="G45" s="18"/>
      <c r="H45" s="63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6">
        <v>30</v>
      </c>
      <c r="AF45" s="86" t="e">
        <f>[2]!obGet([2]!obCall("",$AE$10, "getTime",[2]!obMake("", "int", AE45)))</f>
        <v>#VALUE!</v>
      </c>
      <c r="AG45" s="52"/>
      <c r="AH45" s="86" t="e">
        <f>[2]!obCall("underlyingModelFromNPVAndDefault"&amp;AE45, $AH$10, "getUnderlying",  [2]!obMake("", "int", AE45), [2]!obMake("","int", 0))</f>
        <v>#VALUE!</v>
      </c>
      <c r="AI45" s="86" t="e">
        <f>[2]!obGet([2]!obCall("",AH45,"get", $AQ$10))</f>
        <v>#VALUE!</v>
      </c>
      <c r="AJ45" s="52"/>
      <c r="AK45" s="86" t="e">
        <f>[2]!obCall("zcbondFairPrice"&amp;AE45, $AK$10, "getZeroCouponBond", [2]!obMake("", "double",AF45), [2]!obMake("", "double", $AF$115))</f>
        <v>#VALUE!</v>
      </c>
      <c r="AL45" s="86" t="e">
        <f>[2]!obGet([2]!obCall("", AK45, "get",$AQ$10))</f>
        <v>#VALUE!</v>
      </c>
      <c r="AM45" s="52"/>
      <c r="AN45" s="86" t="e">
        <f>[2]!obCall("swapPrice"&amp;AE45,  $AH$10,"getFairValue", [2]!obMake("","int",AE45) )</f>
        <v>#VALUE!</v>
      </c>
      <c r="AO45" s="86" t="e">
        <f>[2]!obGet([2]!obCall("",  AN45,"get", $AQ$10))</f>
        <v>#VALUE!</v>
      </c>
      <c r="AP45" s="52"/>
      <c r="AQ45" s="86" t="e">
        <f>[2]!obCall("intensity"&amp;AE45, $T$54, "getIntensity", [2]!obMake("", "int", AE45))</f>
        <v>#VALUE!</v>
      </c>
      <c r="AR45" s="86" t="e">
        <f>[2]!obGet([2]!obCall("", AQ45, "get",$AQ$10))</f>
        <v>#VALUE!</v>
      </c>
      <c r="AS45" s="52"/>
      <c r="AT45" s="86" t="e">
        <f>[2]!obCall("expOfIntegratedIntensity"&amp;AE45, $T$54, "getExpOfIntegratedIntensity", [2]!obMake("", "int", AE45))</f>
        <v>#VALUE!</v>
      </c>
      <c r="AU45" s="86" t="e">
        <f>[2]!obGet([2]!obCall("", AT45, "get",$AQ$10))</f>
        <v>#VALUE!</v>
      </c>
      <c r="AV45" s="18"/>
      <c r="AW45" s="18"/>
      <c r="AX45" s="86" t="e">
        <f>[2]!obCall("intensityLando"&amp;AE45, $W$53, "getIntensity", [2]!obMake("", "int", AE45))</f>
        <v>#VALUE!</v>
      </c>
      <c r="AY45" s="86" t="e">
        <f>[2]!obGet([2]!obCall("", AX45, "get",$AQ$10))</f>
        <v>#VALUE!</v>
      </c>
      <c r="AZ45" s="52"/>
      <c r="BA45" s="86" t="e">
        <f>[2]!obCall("expOfIntegratedIntensityLando"&amp;AE45, $W$53, "getExpOfIntegratedIntensity", [2]!obMake("", "int", AE45))</f>
        <v>#VALUE!</v>
      </c>
      <c r="BB45" s="86" t="e">
        <f>[2]!obGet([2]!obCall("", BA45, "get",$AQ$10))</f>
        <v>#VALUE!</v>
      </c>
      <c r="BC45" s="26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50"/>
      <c r="C46" s="18"/>
      <c r="D46" s="18"/>
      <c r="E46" s="18"/>
      <c r="F46" s="18"/>
      <c r="G46" s="18"/>
      <c r="H46" s="63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35</v>
      </c>
      <c r="U46" s="41"/>
      <c r="V46" s="18"/>
      <c r="W46" s="39" t="s">
        <v>35</v>
      </c>
      <c r="X46" s="13"/>
      <c r="Y46" s="19"/>
      <c r="AD46" s="17"/>
      <c r="AE46" s="86">
        <v>31</v>
      </c>
      <c r="AF46" s="86" t="e">
        <f>[2]!obGet([2]!obCall("",$AE$10, "getTime",[2]!obMake("", "int", AE46)))</f>
        <v>#VALUE!</v>
      </c>
      <c r="AG46" s="52"/>
      <c r="AH46" s="86" t="e">
        <f>[2]!obCall("underlyingModelFromNPVAndDefault"&amp;AE46, $AH$10, "getUnderlying",  [2]!obMake("", "int", AE46), [2]!obMake("","int", 0))</f>
        <v>#VALUE!</v>
      </c>
      <c r="AI46" s="86" t="e">
        <f>[2]!obGet([2]!obCall("",AH46,"get", $AQ$10))</f>
        <v>#VALUE!</v>
      </c>
      <c r="AJ46" s="52"/>
      <c r="AK46" s="86" t="e">
        <f>[2]!obCall("zcbondFairPrice"&amp;AE46, $AK$10, "getZeroCouponBond", [2]!obMake("", "double",AF46), [2]!obMake("", "double", $AF$115))</f>
        <v>#VALUE!</v>
      </c>
      <c r="AL46" s="86" t="e">
        <f>[2]!obGet([2]!obCall("", AK46, "get",$AQ$10))</f>
        <v>#VALUE!</v>
      </c>
      <c r="AM46" s="52"/>
      <c r="AN46" s="86" t="e">
        <f>[2]!obCall("swapPrice"&amp;AE46,  $AH$10,"getFairValue", [2]!obMake("","int",AE46) )</f>
        <v>#VALUE!</v>
      </c>
      <c r="AO46" s="86" t="e">
        <f>[2]!obGet([2]!obCall("",  AN46,"get", $AQ$10))</f>
        <v>#VALUE!</v>
      </c>
      <c r="AP46" s="52"/>
      <c r="AQ46" s="86" t="e">
        <f>[2]!obCall("intensity"&amp;AE46, $T$54, "getIntensity", [2]!obMake("", "int", AE46))</f>
        <v>#VALUE!</v>
      </c>
      <c r="AR46" s="86" t="e">
        <f>[2]!obGet([2]!obCall("", AQ46, "get",$AQ$10))</f>
        <v>#VALUE!</v>
      </c>
      <c r="AS46" s="52"/>
      <c r="AT46" s="86" t="e">
        <f>[2]!obCall("expOfIntegratedIntensity"&amp;AE46, $T$54, "getExpOfIntegratedIntensity", [2]!obMake("", "int", AE46))</f>
        <v>#VALUE!</v>
      </c>
      <c r="AU46" s="86" t="e">
        <f>[2]!obGet([2]!obCall("", AT46, "get",$AQ$10))</f>
        <v>#VALUE!</v>
      </c>
      <c r="AV46" s="18"/>
      <c r="AW46" s="18"/>
      <c r="AX46" s="86" t="e">
        <f>[2]!obCall("intensityLando"&amp;AE46, $W$53, "getIntensity", [2]!obMake("", "int", AE46))</f>
        <v>#VALUE!</v>
      </c>
      <c r="AY46" s="86" t="e">
        <f>[2]!obGet([2]!obCall("", AX46, "get",$AQ$10))</f>
        <v>#VALUE!</v>
      </c>
      <c r="AZ46" s="52"/>
      <c r="BA46" s="86" t="e">
        <f>[2]!obCall("expOfIntegratedIntensityLando"&amp;AE46, $W$53, "getExpOfIntegratedIntensity", [2]!obMake("", "int", AE46))</f>
        <v>#VALUE!</v>
      </c>
      <c r="BB46" s="86" t="e">
        <f>[2]!obGet([2]!obCall("", BA46, "get",$AQ$10))</f>
        <v>#VALUE!</v>
      </c>
      <c r="BC46" s="26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ht="15" thickBot="1" x14ac:dyDescent="0.35">
      <c r="B47" s="64"/>
      <c r="C47" s="92"/>
      <c r="D47" s="92"/>
      <c r="E47" s="92"/>
      <c r="F47" s="92"/>
      <c r="G47" s="92"/>
      <c r="H47" s="93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2" t="str">
        <f>T27</f>
        <v>hullWhiteModel 
[59686]</v>
      </c>
      <c r="U47" s="89"/>
      <c r="V47" s="18"/>
      <c r="W47" s="71" t="str">
        <f>T27</f>
        <v>hullWhiteModel 
[59686]</v>
      </c>
      <c r="X47" s="18"/>
      <c r="Y47" s="19"/>
      <c r="AD47" s="17"/>
      <c r="AE47" s="86">
        <v>32</v>
      </c>
      <c r="AF47" s="86" t="e">
        <f>[2]!obGet([2]!obCall("",$AE$10, "getTime",[2]!obMake("", "int", AE47)))</f>
        <v>#VALUE!</v>
      </c>
      <c r="AG47" s="52"/>
      <c r="AH47" s="86" t="e">
        <f>[2]!obCall("underlyingModelFromNPVAndDefault"&amp;AE47, $AH$10, "getUnderlying",  [2]!obMake("", "int", AE47), [2]!obMake("","int", 0))</f>
        <v>#VALUE!</v>
      </c>
      <c r="AI47" s="86" t="e">
        <f>[2]!obGet([2]!obCall("",AH47,"get", $AQ$10))</f>
        <v>#VALUE!</v>
      </c>
      <c r="AJ47" s="52"/>
      <c r="AK47" s="86" t="e">
        <f>[2]!obCall("zcbondFairPrice"&amp;AE47, $AK$10, "getZeroCouponBond", [2]!obMake("", "double",AF47), [2]!obMake("", "double", $AF$115))</f>
        <v>#VALUE!</v>
      </c>
      <c r="AL47" s="86" t="e">
        <f>[2]!obGet([2]!obCall("", AK47, "get",$AQ$10))</f>
        <v>#VALUE!</v>
      </c>
      <c r="AM47" s="52"/>
      <c r="AN47" s="86" t="e">
        <f>[2]!obCall("swapPrice"&amp;AE47,  $AH$10,"getFairValue", [2]!obMake("","int",AE47) )</f>
        <v>#VALUE!</v>
      </c>
      <c r="AO47" s="86" t="e">
        <f>[2]!obGet([2]!obCall("",  AN47,"get", $AQ$10))</f>
        <v>#VALUE!</v>
      </c>
      <c r="AP47" s="52"/>
      <c r="AQ47" s="86" t="e">
        <f>[2]!obCall("intensity"&amp;AE47, $T$54, "getIntensity", [2]!obMake("", "int", AE47))</f>
        <v>#VALUE!</v>
      </c>
      <c r="AR47" s="86" t="e">
        <f>[2]!obGet([2]!obCall("", AQ47, "get",$AQ$10))</f>
        <v>#VALUE!</v>
      </c>
      <c r="AS47" s="52"/>
      <c r="AT47" s="86" t="e">
        <f>[2]!obCall("expOfIntegratedIntensity"&amp;AE47, $T$54, "getExpOfIntegratedIntensity", [2]!obMake("", "int", AE47))</f>
        <v>#VALUE!</v>
      </c>
      <c r="AU47" s="86" t="e">
        <f>[2]!obGet([2]!obCall("", AT47, "get",$AQ$10))</f>
        <v>#VALUE!</v>
      </c>
      <c r="AV47" s="18"/>
      <c r="AW47" s="18"/>
      <c r="AX47" s="86" t="e">
        <f>[2]!obCall("intensityLando"&amp;AE47, $W$53, "getIntensity", [2]!obMake("", "int", AE47))</f>
        <v>#VALUE!</v>
      </c>
      <c r="AY47" s="86" t="e">
        <f>[2]!obGet([2]!obCall("", AX47, "get",$AQ$10))</f>
        <v>#VALUE!</v>
      </c>
      <c r="AZ47" s="52"/>
      <c r="BA47" s="86" t="e">
        <f>[2]!obCall("expOfIntegratedIntensityLando"&amp;AE47, $W$53, "getExpOfIntegratedIntensity", [2]!obMake("", "int", AE47))</f>
        <v>#VALUE!</v>
      </c>
      <c r="BB47" s="86" t="e">
        <f>[2]!obGet([2]!obCall("", BA47, "get",$AQ$10))</f>
        <v>#VALUE!</v>
      </c>
      <c r="BC47" s="26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Top="1" x14ac:dyDescent="0.3"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0" t="str">
        <f>T33</f>
        <v>swapConditionalFairValueProcess 
[60871]</v>
      </c>
      <c r="U48" s="90"/>
      <c r="V48" s="18"/>
      <c r="W48" s="71" t="str">
        <f>T33</f>
        <v>swapConditionalFairValueProcess 
[60871]</v>
      </c>
      <c r="X48" s="18"/>
      <c r="Y48" s="19"/>
      <c r="AD48" s="17"/>
      <c r="AE48" s="86">
        <v>33</v>
      </c>
      <c r="AF48" s="86" t="e">
        <f>[2]!obGet([2]!obCall("",$AE$10, "getTime",[2]!obMake("", "int", AE48)))</f>
        <v>#VALUE!</v>
      </c>
      <c r="AG48" s="52"/>
      <c r="AH48" s="86" t="e">
        <f>[2]!obCall("underlyingModelFromNPVAndDefault"&amp;AE48, $AH$10, "getUnderlying",  [2]!obMake("", "int", AE48), [2]!obMake("","int", 0))</f>
        <v>#VALUE!</v>
      </c>
      <c r="AI48" s="86" t="e">
        <f>[2]!obGet([2]!obCall("",AH48,"get", $AQ$10))</f>
        <v>#VALUE!</v>
      </c>
      <c r="AJ48" s="52"/>
      <c r="AK48" s="86" t="e">
        <f>[2]!obCall("zcbondFairPrice"&amp;AE48, $AK$10, "getZeroCouponBond", [2]!obMake("", "double",AF48), [2]!obMake("", "double", $AF$115))</f>
        <v>#VALUE!</v>
      </c>
      <c r="AL48" s="86" t="e">
        <f>[2]!obGet([2]!obCall("", AK48, "get",$AQ$10))</f>
        <v>#VALUE!</v>
      </c>
      <c r="AM48" s="52"/>
      <c r="AN48" s="86" t="e">
        <f>[2]!obCall("swapPrice"&amp;AE48,  $AH$10,"getFairValue", [2]!obMake("","int",AE48) )</f>
        <v>#VALUE!</v>
      </c>
      <c r="AO48" s="86" t="e">
        <f>[2]!obGet([2]!obCall("",  AN48,"get", $AQ$10))</f>
        <v>#VALUE!</v>
      </c>
      <c r="AP48" s="52"/>
      <c r="AQ48" s="86" t="e">
        <f>[2]!obCall("intensity"&amp;AE48, $T$54, "getIntensity", [2]!obMake("", "int", AE48))</f>
        <v>#VALUE!</v>
      </c>
      <c r="AR48" s="86" t="e">
        <f>[2]!obGet([2]!obCall("", AQ48, "get",$AQ$10))</f>
        <v>#VALUE!</v>
      </c>
      <c r="AS48" s="52"/>
      <c r="AT48" s="86" t="e">
        <f>[2]!obCall("expOfIntegratedIntensity"&amp;AE48, $T$54, "getExpOfIntegratedIntensity", [2]!obMake("", "int", AE48))</f>
        <v>#VALUE!</v>
      </c>
      <c r="AU48" s="86" t="e">
        <f>[2]!obGet([2]!obCall("", AT48, "get",$AQ$10))</f>
        <v>#VALUE!</v>
      </c>
      <c r="AV48" s="18"/>
      <c r="AW48" s="18"/>
      <c r="AX48" s="86" t="e">
        <f>[2]!obCall("intensityLando"&amp;AE48, $W$53, "getIntensity", [2]!obMake("", "int", AE48))</f>
        <v>#VALUE!</v>
      </c>
      <c r="AY48" s="86" t="e">
        <f>[2]!obGet([2]!obCall("", AX48, "get",$AQ$10))</f>
        <v>#VALUE!</v>
      </c>
      <c r="AZ48" s="52"/>
      <c r="BA48" s="86" t="e">
        <f>[2]!obCall("expOfIntegratedIntensityLando"&amp;AE48, $W$53, "getExpOfIntegratedIntensity", [2]!obMake("", "int", AE48))</f>
        <v>#VALUE!</v>
      </c>
      <c r="BB48" s="86" t="e">
        <f>[2]!obGet([2]!obCall("", BA48, "get",$AQ$10))</f>
        <v>#VALUE!</v>
      </c>
      <c r="BC48" s="26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I49" s="18"/>
      <c r="J49" s="18"/>
      <c r="K49" s="17"/>
      <c r="L49" s="109" t="str">
        <f>[2]!obMake("meanReversionArrayHW", "double[]",L50:L60)</f>
        <v>meanReversionArrayHW 
[45887]</v>
      </c>
      <c r="M49" s="31" t="str">
        <f>[2]!obMake("volatilitesArrayHW", "double[]",M50:M60)</f>
        <v>volatilitesArrayHW 
[41789]</v>
      </c>
      <c r="N49" s="31" t="str">
        <f>[2]!obMake("forwardRatesArrayHW", "double[]",N50:N54)</f>
        <v>forwardRatesArrayHW 
[44801]</v>
      </c>
      <c r="O49" s="13"/>
      <c r="P49" s="18"/>
      <c r="Q49" s="19"/>
      <c r="S49" s="17"/>
      <c r="T49" s="70" t="str">
        <f>N41</f>
        <v>cirModel 
[59690]</v>
      </c>
      <c r="U49" s="90"/>
      <c r="V49" s="18"/>
      <c r="W49" s="71" t="str">
        <f>[2]!obMake("seed_LandosIntensitySimulation", "int", U51)</f>
        <v>seed_LandosIntensitySimulation 
[14437]</v>
      </c>
      <c r="X49" s="18"/>
      <c r="Y49" s="19"/>
      <c r="AD49" s="17"/>
      <c r="AE49" s="86">
        <v>34</v>
      </c>
      <c r="AF49" s="86" t="e">
        <f>[2]!obGet([2]!obCall("",$AE$10, "getTime",[2]!obMake("", "int", AE49)))</f>
        <v>#VALUE!</v>
      </c>
      <c r="AG49" s="52"/>
      <c r="AH49" s="86" t="e">
        <f>[2]!obCall("underlyingModelFromNPVAndDefault"&amp;AE49, $AH$10, "getUnderlying",  [2]!obMake("", "int", AE49), [2]!obMake("","int", 0))</f>
        <v>#VALUE!</v>
      </c>
      <c r="AI49" s="86" t="e">
        <f>[2]!obGet([2]!obCall("",AH49,"get", $AQ$10))</f>
        <v>#VALUE!</v>
      </c>
      <c r="AJ49" s="52"/>
      <c r="AK49" s="86" t="e">
        <f>[2]!obCall("zcbondFairPrice"&amp;AE49, $AK$10, "getZeroCouponBond", [2]!obMake("", "double",AF49), [2]!obMake("", "double", $AF$115))</f>
        <v>#VALUE!</v>
      </c>
      <c r="AL49" s="86" t="e">
        <f>[2]!obGet([2]!obCall("", AK49, "get",$AQ$10))</f>
        <v>#VALUE!</v>
      </c>
      <c r="AM49" s="52"/>
      <c r="AN49" s="86" t="e">
        <f>[2]!obCall("swapPrice"&amp;AE49,  $AH$10,"getFairValue", [2]!obMake("","int",AE49) )</f>
        <v>#VALUE!</v>
      </c>
      <c r="AO49" s="86" t="e">
        <f>[2]!obGet([2]!obCall("",  AN49,"get", $AQ$10))</f>
        <v>#VALUE!</v>
      </c>
      <c r="AP49" s="52"/>
      <c r="AQ49" s="86" t="e">
        <f>[2]!obCall("intensity"&amp;AE49, $T$54, "getIntensity", [2]!obMake("", "int", AE49))</f>
        <v>#VALUE!</v>
      </c>
      <c r="AR49" s="86" t="e">
        <f>[2]!obGet([2]!obCall("", AQ49, "get",$AQ$10))</f>
        <v>#VALUE!</v>
      </c>
      <c r="AS49" s="52"/>
      <c r="AT49" s="86" t="e">
        <f>[2]!obCall("expOfIntegratedIntensity"&amp;AE49, $T$54, "getExpOfIntegratedIntensity", [2]!obMake("", "int", AE49))</f>
        <v>#VALUE!</v>
      </c>
      <c r="AU49" s="86" t="e">
        <f>[2]!obGet([2]!obCall("", AT49, "get",$AQ$10))</f>
        <v>#VALUE!</v>
      </c>
      <c r="AV49" s="18"/>
      <c r="AW49" s="18"/>
      <c r="AX49" s="86" t="e">
        <f>[2]!obCall("intensityLando"&amp;AE49, $W$53, "getIntensity", [2]!obMake("", "int", AE49))</f>
        <v>#VALUE!</v>
      </c>
      <c r="AY49" s="86" t="e">
        <f>[2]!obGet([2]!obCall("", AX49, "get",$AQ$10))</f>
        <v>#VALUE!</v>
      </c>
      <c r="AZ49" s="52"/>
      <c r="BA49" s="86" t="e">
        <f>[2]!obCall("expOfIntegratedIntensityLando"&amp;AE49, $W$53, "getExpOfIntegratedIntensity", [2]!obMake("", "int", AE49))</f>
        <v>#VALUE!</v>
      </c>
      <c r="BB49" s="86" t="e">
        <f>[2]!obGet([2]!obCall("", BA49, "get",$AQ$10))</f>
        <v>#VALUE!</v>
      </c>
      <c r="BC49" s="26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ht="15" thickTop="1" x14ac:dyDescent="0.3">
      <c r="B50" s="60"/>
      <c r="C50" s="61"/>
      <c r="D50" s="61"/>
      <c r="E50" s="61"/>
      <c r="F50" s="61"/>
      <c r="G50" s="95"/>
      <c r="H50" s="62"/>
      <c r="I50" s="18"/>
      <c r="J50" s="18"/>
      <c r="K50" s="17"/>
      <c r="L50" s="53">
        <v>0.05</v>
      </c>
      <c r="M50" s="106">
        <v>0.03</v>
      </c>
      <c r="N50" s="53">
        <v>0.02</v>
      </c>
      <c r="O50" s="13"/>
      <c r="P50" s="18"/>
      <c r="Q50" s="19"/>
      <c r="S50" s="17"/>
      <c r="T50" s="70" t="str">
        <f>T16</f>
        <v>correlation 
[32482]</v>
      </c>
      <c r="U50" s="73"/>
      <c r="V50" s="18"/>
      <c r="W50" s="71" t="str">
        <f>W16</f>
        <v>intensityFunctionSwitchShiftFloor 
[14454]</v>
      </c>
      <c r="X50" s="18"/>
      <c r="Y50" s="19"/>
      <c r="AD50" s="17"/>
      <c r="AE50" s="86">
        <v>35</v>
      </c>
      <c r="AF50" s="86" t="e">
        <f>[2]!obGet([2]!obCall("",$AE$10, "getTime",[2]!obMake("", "int", AE50)))</f>
        <v>#VALUE!</v>
      </c>
      <c r="AG50" s="52"/>
      <c r="AH50" s="86" t="e">
        <f>[2]!obCall("underlyingModelFromNPVAndDefault"&amp;AE50, $AH$10, "getUnderlying",  [2]!obMake("", "int", AE50), [2]!obMake("","int", 0))</f>
        <v>#VALUE!</v>
      </c>
      <c r="AI50" s="86" t="e">
        <f>[2]!obGet([2]!obCall("",AH50,"get", $AQ$10))</f>
        <v>#VALUE!</v>
      </c>
      <c r="AJ50" s="52"/>
      <c r="AK50" s="86" t="e">
        <f>[2]!obCall("zcbondFairPrice"&amp;AE50, $AK$10, "getZeroCouponBond", [2]!obMake("", "double",AF50), [2]!obMake("", "double", $AF$115))</f>
        <v>#VALUE!</v>
      </c>
      <c r="AL50" s="86" t="e">
        <f>[2]!obGet([2]!obCall("", AK50, "get",$AQ$10))</f>
        <v>#VALUE!</v>
      </c>
      <c r="AM50" s="52"/>
      <c r="AN50" s="86" t="e">
        <f>[2]!obCall("swapPrice"&amp;AE50,  $AH$10,"getFairValue", [2]!obMake("","int",AE50) )</f>
        <v>#VALUE!</v>
      </c>
      <c r="AO50" s="86" t="e">
        <f>[2]!obGet([2]!obCall("",  AN50,"get", $AQ$10))</f>
        <v>#VALUE!</v>
      </c>
      <c r="AP50" s="52"/>
      <c r="AQ50" s="86" t="e">
        <f>[2]!obCall("intensity"&amp;AE50, $T$54, "getIntensity", [2]!obMake("", "int", AE50))</f>
        <v>#VALUE!</v>
      </c>
      <c r="AR50" s="86" t="e">
        <f>[2]!obGet([2]!obCall("", AQ50, "get",$AQ$10))</f>
        <v>#VALUE!</v>
      </c>
      <c r="AS50" s="52"/>
      <c r="AT50" s="86" t="e">
        <f>[2]!obCall("expOfIntegratedIntensity"&amp;AE50, $T$54, "getExpOfIntegratedIntensity", [2]!obMake("", "int", AE50))</f>
        <v>#VALUE!</v>
      </c>
      <c r="AU50" s="86" t="e">
        <f>[2]!obGet([2]!obCall("", AT50, "get",$AQ$10))</f>
        <v>#VALUE!</v>
      </c>
      <c r="AV50" s="18"/>
      <c r="AW50" s="18"/>
      <c r="AX50" s="86" t="e">
        <f>[2]!obCall("intensityLando"&amp;AE50, $W$53, "getIntensity", [2]!obMake("", "int", AE50))</f>
        <v>#VALUE!</v>
      </c>
      <c r="AY50" s="86" t="e">
        <f>[2]!obGet([2]!obCall("", AX50, "get",$AQ$10))</f>
        <v>#VALUE!</v>
      </c>
      <c r="AZ50" s="52"/>
      <c r="BA50" s="86" t="e">
        <f>[2]!obCall("expOfIntegratedIntensityLando"&amp;AE50, $W$53, "getExpOfIntegratedIntensity", [2]!obMake("", "int", AE50))</f>
        <v>#VALUE!</v>
      </c>
      <c r="BB50" s="86" t="e">
        <f>[2]!obGet([2]!obCall("", BA50, "get",$AQ$10))</f>
        <v>#VALUE!</v>
      </c>
      <c r="BC50" s="26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ht="21" x14ac:dyDescent="0.4">
      <c r="A51" s="10"/>
      <c r="B51" s="50"/>
      <c r="C51" s="33" t="s">
        <v>50</v>
      </c>
      <c r="D51" s="18"/>
      <c r="E51" s="18"/>
      <c r="F51" s="33"/>
      <c r="G51" s="18"/>
      <c r="H51" s="63"/>
      <c r="K51" s="17"/>
      <c r="L51" s="54">
        <v>0.05</v>
      </c>
      <c r="M51" s="107">
        <v>0.03</v>
      </c>
      <c r="N51" s="54">
        <v>0.05</v>
      </c>
      <c r="O51" s="13"/>
      <c r="P51" s="18"/>
      <c r="Q51" s="19"/>
      <c r="S51" s="17"/>
      <c r="T51" s="70" t="str">
        <f>[2]!obMake("seed2", "int", U51)</f>
        <v>seed2 
[14423]</v>
      </c>
      <c r="U51" s="97">
        <v>132</v>
      </c>
      <c r="V51" s="18"/>
      <c r="W51" s="18"/>
      <c r="X51" s="18"/>
      <c r="Y51" s="19"/>
      <c r="AD51" s="17"/>
      <c r="AE51" s="86">
        <v>36</v>
      </c>
      <c r="AF51" s="86" t="e">
        <f>[2]!obGet([2]!obCall("",$AE$10, "getTime",[2]!obMake("", "int", AE51)))</f>
        <v>#VALUE!</v>
      </c>
      <c r="AG51" s="52"/>
      <c r="AH51" s="86" t="e">
        <f>[2]!obCall("underlyingModelFromNPVAndDefault"&amp;AE51, $AH$10, "getUnderlying",  [2]!obMake("", "int", AE51), [2]!obMake("","int", 0))</f>
        <v>#VALUE!</v>
      </c>
      <c r="AI51" s="86" t="e">
        <f>[2]!obGet([2]!obCall("",AH51,"get", $AQ$10))</f>
        <v>#VALUE!</v>
      </c>
      <c r="AJ51" s="52"/>
      <c r="AK51" s="86" t="e">
        <f>[2]!obCall("zcbondFairPrice"&amp;AE51, $AK$10, "getZeroCouponBond", [2]!obMake("", "double",AF51), [2]!obMake("", "double", $AF$115))</f>
        <v>#VALUE!</v>
      </c>
      <c r="AL51" s="86" t="e">
        <f>[2]!obGet([2]!obCall("", AK51, "get",$AQ$10))</f>
        <v>#VALUE!</v>
      </c>
      <c r="AM51" s="52"/>
      <c r="AN51" s="86" t="e">
        <f>[2]!obCall("swapPrice"&amp;AE51,  $AH$10,"getFairValue", [2]!obMake("","int",AE51) )</f>
        <v>#VALUE!</v>
      </c>
      <c r="AO51" s="86" t="e">
        <f>[2]!obGet([2]!obCall("",  AN51,"get", $AQ$10))</f>
        <v>#VALUE!</v>
      </c>
      <c r="AP51" s="52"/>
      <c r="AQ51" s="86" t="e">
        <f>[2]!obCall("intensity"&amp;AE51, $T$54, "getIntensity", [2]!obMake("", "int", AE51))</f>
        <v>#VALUE!</v>
      </c>
      <c r="AR51" s="86" t="e">
        <f>[2]!obGet([2]!obCall("", AQ51, "get",$AQ$10))</f>
        <v>#VALUE!</v>
      </c>
      <c r="AS51" s="52"/>
      <c r="AT51" s="86" t="e">
        <f>[2]!obCall("expOfIntegratedIntensity"&amp;AE51, $T$54, "getExpOfIntegratedIntensity", [2]!obMake("", "int", AE51))</f>
        <v>#VALUE!</v>
      </c>
      <c r="AU51" s="86" t="e">
        <f>[2]!obGet([2]!obCall("", AT51, "get",$AQ$10))</f>
        <v>#VALUE!</v>
      </c>
      <c r="AV51" s="18"/>
      <c r="AW51" s="18"/>
      <c r="AX51" s="86" t="e">
        <f>[2]!obCall("intensityLando"&amp;AE51, $W$53, "getIntensity", [2]!obMake("", "int", AE51))</f>
        <v>#VALUE!</v>
      </c>
      <c r="AY51" s="86" t="e">
        <f>[2]!obGet([2]!obCall("", AX51, "get",$AQ$10))</f>
        <v>#VALUE!</v>
      </c>
      <c r="AZ51" s="52"/>
      <c r="BA51" s="86" t="e">
        <f>[2]!obCall("expOfIntegratedIntensityLando"&amp;AE51, $W$53, "getExpOfIntegratedIntensity", [2]!obMake("", "int", AE51))</f>
        <v>#VALUE!</v>
      </c>
      <c r="BB51" s="86" t="e">
        <f>[2]!obGet([2]!obCall("", BA51, "get",$AQ$10))</f>
        <v>#VALUE!</v>
      </c>
      <c r="BC51" s="26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50"/>
      <c r="C52" s="18"/>
      <c r="D52" s="18"/>
      <c r="E52" s="18"/>
      <c r="F52" s="18"/>
      <c r="G52" s="18"/>
      <c r="H52" s="63"/>
      <c r="K52" s="17"/>
      <c r="L52" s="54">
        <v>0.05</v>
      </c>
      <c r="M52" s="107">
        <v>0.03</v>
      </c>
      <c r="N52" s="54">
        <v>0.01</v>
      </c>
      <c r="O52" s="13"/>
      <c r="P52" s="18"/>
      <c r="Q52" s="19"/>
      <c r="S52" s="17"/>
      <c r="T52" s="18"/>
      <c r="U52" s="18"/>
      <c r="V52" s="18"/>
      <c r="W52" s="49" t="s">
        <v>17</v>
      </c>
      <c r="X52" s="13"/>
      <c r="Y52" s="19"/>
      <c r="AD52" s="17"/>
      <c r="AE52" s="86">
        <v>37</v>
      </c>
      <c r="AF52" s="86" t="e">
        <f>[2]!obGet([2]!obCall("",$AE$10, "getTime",[2]!obMake("", "int", AE52)))</f>
        <v>#VALUE!</v>
      </c>
      <c r="AG52" s="52"/>
      <c r="AH52" s="86" t="e">
        <f>[2]!obCall("underlyingModelFromNPVAndDefault"&amp;AE52, $AH$10, "getUnderlying",  [2]!obMake("", "int", AE52), [2]!obMake("","int", 0))</f>
        <v>#VALUE!</v>
      </c>
      <c r="AI52" s="86" t="e">
        <f>[2]!obGet([2]!obCall("",AH52,"get", $AQ$10))</f>
        <v>#VALUE!</v>
      </c>
      <c r="AJ52" s="52"/>
      <c r="AK52" s="86" t="e">
        <f>[2]!obCall("zcbondFairPrice"&amp;AE52, $AK$10, "getZeroCouponBond", [2]!obMake("", "double",AF52), [2]!obMake("", "double", $AF$115))</f>
        <v>#VALUE!</v>
      </c>
      <c r="AL52" s="86" t="e">
        <f>[2]!obGet([2]!obCall("", AK52, "get",$AQ$10))</f>
        <v>#VALUE!</v>
      </c>
      <c r="AM52" s="52"/>
      <c r="AN52" s="86" t="e">
        <f>[2]!obCall("swapPrice"&amp;AE52,  $AH$10,"getFairValue", [2]!obMake("","int",AE52) )</f>
        <v>#VALUE!</v>
      </c>
      <c r="AO52" s="86" t="e">
        <f>[2]!obGet([2]!obCall("",  AN52,"get", $AQ$10))</f>
        <v>#VALUE!</v>
      </c>
      <c r="AP52" s="52"/>
      <c r="AQ52" s="86" t="e">
        <f>[2]!obCall("intensity"&amp;AE52, $T$54, "getIntensity", [2]!obMake("", "int", AE52))</f>
        <v>#VALUE!</v>
      </c>
      <c r="AR52" s="86" t="e">
        <f>[2]!obGet([2]!obCall("", AQ52, "get",$AQ$10))</f>
        <v>#VALUE!</v>
      </c>
      <c r="AS52" s="52"/>
      <c r="AT52" s="86" t="e">
        <f>[2]!obCall("expOfIntegratedIntensity"&amp;AE52, $T$54, "getExpOfIntegratedIntensity", [2]!obMake("", "int", AE52))</f>
        <v>#VALUE!</v>
      </c>
      <c r="AU52" s="86" t="e">
        <f>[2]!obGet([2]!obCall("", AT52, "get",$AQ$10))</f>
        <v>#VALUE!</v>
      </c>
      <c r="AV52" s="18"/>
      <c r="AW52" s="18"/>
      <c r="AX52" s="86" t="e">
        <f>[2]!obCall("intensityLando"&amp;AE52, $W$53, "getIntensity", [2]!obMake("", "int", AE52))</f>
        <v>#VALUE!</v>
      </c>
      <c r="AY52" s="86" t="e">
        <f>[2]!obGet([2]!obCall("", AX52, "get",$AQ$10))</f>
        <v>#VALUE!</v>
      </c>
      <c r="AZ52" s="52"/>
      <c r="BA52" s="86" t="e">
        <f>[2]!obCall("expOfIntegratedIntensityLando"&amp;AE52, $W$53, "getExpOfIntegratedIntensity", [2]!obMake("", "int", AE52))</f>
        <v>#VALUE!</v>
      </c>
      <c r="BB52" s="86" t="e">
        <f>[2]!obGet([2]!obCall("", BA52, "get",$AQ$10))</f>
        <v>#VALUE!</v>
      </c>
      <c r="BC52" s="26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ht="15.6" x14ac:dyDescent="0.3">
      <c r="B53" s="50"/>
      <c r="C53" s="82" t="s">
        <v>47</v>
      </c>
      <c r="D53" s="18"/>
      <c r="E53" s="18"/>
      <c r="F53" s="82" t="s">
        <v>32</v>
      </c>
      <c r="G53" s="18"/>
      <c r="H53" s="63"/>
      <c r="K53" s="17"/>
      <c r="L53" s="54">
        <v>0.05</v>
      </c>
      <c r="M53" s="107">
        <v>0.03</v>
      </c>
      <c r="N53" s="54">
        <v>0.05</v>
      </c>
      <c r="O53" s="13"/>
      <c r="P53" s="18"/>
      <c r="Q53" s="19"/>
      <c r="S53" s="17"/>
      <c r="T53" s="49" t="s">
        <v>17</v>
      </c>
      <c r="U53" s="13"/>
      <c r="V53" s="18"/>
      <c r="W53" s="71" t="str">
        <f>[2]!obMake("npvAndDefaultIntensityFunctionSimulationCB","main.net.finmath.antonsporrer.masterthesis.montecarlo.cva.NPVAndDefaultsimulation.NPVAndDefaultIntensityFunctionSimulation", W47:W50)</f>
        <v>npvAndDefaultIntensityFunctionSimulationCB 
[60872]</v>
      </c>
      <c r="X53" s="18"/>
      <c r="Y53" s="19"/>
      <c r="AD53" s="17"/>
      <c r="AE53" s="86">
        <v>38</v>
      </c>
      <c r="AF53" s="86" t="e">
        <f>[2]!obGet([2]!obCall("",$AE$10, "getTime",[2]!obMake("", "int", AE53)))</f>
        <v>#VALUE!</v>
      </c>
      <c r="AG53" s="52"/>
      <c r="AH53" s="86" t="e">
        <f>[2]!obCall("underlyingModelFromNPVAndDefault"&amp;AE53, $AH$10, "getUnderlying",  [2]!obMake("", "int", AE53), [2]!obMake("","int", 0))</f>
        <v>#VALUE!</v>
      </c>
      <c r="AI53" s="86" t="e">
        <f>[2]!obGet([2]!obCall("",AH53,"get", $AQ$10))</f>
        <v>#VALUE!</v>
      </c>
      <c r="AJ53" s="52"/>
      <c r="AK53" s="86" t="e">
        <f>[2]!obCall("zcbondFairPrice"&amp;AE53, $AK$10, "getZeroCouponBond", [2]!obMake("", "double",AF53), [2]!obMake("", "double", $AF$115))</f>
        <v>#VALUE!</v>
      </c>
      <c r="AL53" s="86" t="e">
        <f>[2]!obGet([2]!obCall("", AK53, "get",$AQ$10))</f>
        <v>#VALUE!</v>
      </c>
      <c r="AM53" s="52"/>
      <c r="AN53" s="86" t="e">
        <f>[2]!obCall("swapPrice"&amp;AE53,  $AH$10,"getFairValue", [2]!obMake("","int",AE53) )</f>
        <v>#VALUE!</v>
      </c>
      <c r="AO53" s="86" t="e">
        <f>[2]!obGet([2]!obCall("",  AN53,"get", $AQ$10))</f>
        <v>#VALUE!</v>
      </c>
      <c r="AP53" s="52"/>
      <c r="AQ53" s="86" t="e">
        <f>[2]!obCall("intensity"&amp;AE53, $T$54, "getIntensity", [2]!obMake("", "int", AE53))</f>
        <v>#VALUE!</v>
      </c>
      <c r="AR53" s="86" t="e">
        <f>[2]!obGet([2]!obCall("", AQ53, "get",$AQ$10))</f>
        <v>#VALUE!</v>
      </c>
      <c r="AS53" s="52"/>
      <c r="AT53" s="86" t="e">
        <f>[2]!obCall("expOfIntegratedIntensity"&amp;AE53, $T$54, "getExpOfIntegratedIntensity", [2]!obMake("", "int", AE53))</f>
        <v>#VALUE!</v>
      </c>
      <c r="AU53" s="86" t="e">
        <f>[2]!obGet([2]!obCall("", AT53, "get",$AQ$10))</f>
        <v>#VALUE!</v>
      </c>
      <c r="AV53" s="18"/>
      <c r="AW53" s="18"/>
      <c r="AX53" s="86" t="e">
        <f>[2]!obCall("intensityLando"&amp;AE53, $W$53, "getIntensity", [2]!obMake("", "int", AE53))</f>
        <v>#VALUE!</v>
      </c>
      <c r="AY53" s="86" t="e">
        <f>[2]!obGet([2]!obCall("", AX53, "get",$AQ$10))</f>
        <v>#VALUE!</v>
      </c>
      <c r="AZ53" s="52"/>
      <c r="BA53" s="86" t="e">
        <f>[2]!obCall("expOfIntegratedIntensityLando"&amp;AE53, $W$53, "getExpOfIntegratedIntensity", [2]!obMake("", "int", AE53))</f>
        <v>#VALUE!</v>
      </c>
      <c r="BB53" s="86" t="e">
        <f>[2]!obGet([2]!obCall("", BA53, "get",$AQ$10))</f>
        <v>#VALUE!</v>
      </c>
      <c r="BC53" s="26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50"/>
      <c r="C54" s="18"/>
      <c r="D54" s="18"/>
      <c r="E54" s="18"/>
      <c r="F54" s="18"/>
      <c r="G54" s="18"/>
      <c r="H54" s="63"/>
      <c r="K54" s="17"/>
      <c r="L54" s="54">
        <v>0.05</v>
      </c>
      <c r="M54" s="107">
        <v>0.03</v>
      </c>
      <c r="N54" s="55">
        <v>0.01</v>
      </c>
      <c r="O54" s="13"/>
      <c r="P54" s="18"/>
      <c r="Q54" s="19"/>
      <c r="S54" s="24"/>
      <c r="T54" s="71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[60880]</v>
      </c>
      <c r="U54" s="18"/>
      <c r="V54" s="18"/>
      <c r="W54" s="18"/>
      <c r="X54" s="18"/>
      <c r="Y54" s="19"/>
      <c r="AD54" s="17"/>
      <c r="AE54" s="86">
        <v>39</v>
      </c>
      <c r="AF54" s="86" t="e">
        <f>[2]!obGet([2]!obCall("",$AE$10, "getTime",[2]!obMake("", "int", AE54)))</f>
        <v>#VALUE!</v>
      </c>
      <c r="AG54" s="52"/>
      <c r="AH54" s="86" t="e">
        <f>[2]!obCall("underlyingModelFromNPVAndDefault"&amp;AE54, $AH$10, "getUnderlying",  [2]!obMake("", "int", AE54), [2]!obMake("","int", 0))</f>
        <v>#VALUE!</v>
      </c>
      <c r="AI54" s="86" t="e">
        <f>[2]!obGet([2]!obCall("",AH54,"get", $AQ$10))</f>
        <v>#VALUE!</v>
      </c>
      <c r="AJ54" s="52"/>
      <c r="AK54" s="86" t="e">
        <f>[2]!obCall("zcbondFairPrice"&amp;AE54, $AK$10, "getZeroCouponBond", [2]!obMake("", "double",AF54), [2]!obMake("", "double", $AF$115))</f>
        <v>#VALUE!</v>
      </c>
      <c r="AL54" s="86" t="e">
        <f>[2]!obGet([2]!obCall("", AK54, "get",$AQ$10))</f>
        <v>#VALUE!</v>
      </c>
      <c r="AM54" s="52"/>
      <c r="AN54" s="86" t="e">
        <f>[2]!obCall("swapPrice"&amp;AE54,  $AH$10,"getFairValue", [2]!obMake("","int",AE54) )</f>
        <v>#VALUE!</v>
      </c>
      <c r="AO54" s="86" t="e">
        <f>[2]!obGet([2]!obCall("",  AN54,"get", $AQ$10))</f>
        <v>#VALUE!</v>
      </c>
      <c r="AP54" s="52"/>
      <c r="AQ54" s="86" t="e">
        <f>[2]!obCall("intensity"&amp;AE54, $T$54, "getIntensity", [2]!obMake("", "int", AE54))</f>
        <v>#VALUE!</v>
      </c>
      <c r="AR54" s="86" t="e">
        <f>[2]!obGet([2]!obCall("", AQ54, "get",$AQ$10))</f>
        <v>#VALUE!</v>
      </c>
      <c r="AS54" s="52"/>
      <c r="AT54" s="86" t="e">
        <f>[2]!obCall("expOfIntegratedIntensity"&amp;AE54, $T$54, "getExpOfIntegratedIntensity", [2]!obMake("", "int", AE54))</f>
        <v>#VALUE!</v>
      </c>
      <c r="AU54" s="86" t="e">
        <f>[2]!obGet([2]!obCall("", AT54, "get",$AQ$10))</f>
        <v>#VALUE!</v>
      </c>
      <c r="AV54" s="18"/>
      <c r="AW54" s="18"/>
      <c r="AX54" s="86" t="e">
        <f>[2]!obCall("intensityLando"&amp;AE54, $W$53, "getIntensity", [2]!obMake("", "int", AE54))</f>
        <v>#VALUE!</v>
      </c>
      <c r="AY54" s="86" t="e">
        <f>[2]!obGet([2]!obCall("", AX54, "get",$AQ$10))</f>
        <v>#VALUE!</v>
      </c>
      <c r="AZ54" s="52"/>
      <c r="BA54" s="86" t="e">
        <f>[2]!obCall("expOfIntegratedIntensityLando"&amp;AE54, $W$53, "getExpOfIntegratedIntensity", [2]!obMake("", "int", AE54))</f>
        <v>#VALUE!</v>
      </c>
      <c r="BB54" s="86" t="e">
        <f>[2]!obGet([2]!obCall("", BA54, "get",$AQ$10))</f>
        <v>#VALUE!</v>
      </c>
      <c r="BC54" s="26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50"/>
      <c r="C55" s="39" t="s">
        <v>35</v>
      </c>
      <c r="D55" s="39"/>
      <c r="E55" s="18"/>
      <c r="F55" s="39" t="s">
        <v>34</v>
      </c>
      <c r="G55" s="18"/>
      <c r="H55" s="63"/>
      <c r="K55" s="17"/>
      <c r="L55" s="54">
        <v>0.05</v>
      </c>
      <c r="M55" s="107">
        <v>0.03</v>
      </c>
      <c r="N55" s="52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6">
        <v>40</v>
      </c>
      <c r="AF55" s="86" t="e">
        <f>[2]!obGet([2]!obCall("",$AE$10, "getTime",[2]!obMake("", "int", AE55)))</f>
        <v>#VALUE!</v>
      </c>
      <c r="AG55" s="52"/>
      <c r="AH55" s="86" t="e">
        <f>[2]!obCall("underlyingModelFromNPVAndDefault"&amp;AE55, $AH$10, "getUnderlying",  [2]!obMake("", "int", AE55), [2]!obMake("","int", 0))</f>
        <v>#VALUE!</v>
      </c>
      <c r="AI55" s="86" t="e">
        <f>[2]!obGet([2]!obCall("",AH55,"get", $AQ$10))</f>
        <v>#VALUE!</v>
      </c>
      <c r="AJ55" s="52"/>
      <c r="AK55" s="86" t="e">
        <f>[2]!obCall("zcbondFairPrice"&amp;AE55, $AK$10, "getZeroCouponBond", [2]!obMake("", "double",AF55), [2]!obMake("", "double", $AF$115))</f>
        <v>#VALUE!</v>
      </c>
      <c r="AL55" s="86" t="e">
        <f>[2]!obGet([2]!obCall("", AK55, "get",$AQ$10))</f>
        <v>#VALUE!</v>
      </c>
      <c r="AM55" s="52"/>
      <c r="AN55" s="86" t="e">
        <f>[2]!obCall("swapPrice"&amp;AE55,  $AH$10,"getFairValue", [2]!obMake("","int",AE55) )</f>
        <v>#VALUE!</v>
      </c>
      <c r="AO55" s="86" t="e">
        <f>[2]!obGet([2]!obCall("",  AN55,"get", $AQ$10))</f>
        <v>#VALUE!</v>
      </c>
      <c r="AP55" s="52"/>
      <c r="AQ55" s="86" t="e">
        <f>[2]!obCall("intensity"&amp;AE55, $T$54, "getIntensity", [2]!obMake("", "int", AE55))</f>
        <v>#VALUE!</v>
      </c>
      <c r="AR55" s="86" t="e">
        <f>[2]!obGet([2]!obCall("", AQ55, "get",$AQ$10))</f>
        <v>#VALUE!</v>
      </c>
      <c r="AS55" s="52"/>
      <c r="AT55" s="86" t="e">
        <f>[2]!obCall("expOfIntegratedIntensity"&amp;AE55, $T$54, "getExpOfIntegratedIntensity", [2]!obMake("", "int", AE55))</f>
        <v>#VALUE!</v>
      </c>
      <c r="AU55" s="86" t="e">
        <f>[2]!obGet([2]!obCall("", AT55, "get",$AQ$10))</f>
        <v>#VALUE!</v>
      </c>
      <c r="AV55" s="18"/>
      <c r="AW55" s="18"/>
      <c r="AX55" s="86" t="e">
        <f>[2]!obCall("intensityLando"&amp;AE55, $W$53, "getIntensity", [2]!obMake("", "int", AE55))</f>
        <v>#VALUE!</v>
      </c>
      <c r="AY55" s="86" t="e">
        <f>[2]!obGet([2]!obCall("", AX55, "get",$AQ$10))</f>
        <v>#VALUE!</v>
      </c>
      <c r="AZ55" s="52"/>
      <c r="BA55" s="86" t="e">
        <f>[2]!obCall("expOfIntegratedIntensityLando"&amp;AE55, $W$53, "getExpOfIntegratedIntensity", [2]!obMake("", "int", AE55))</f>
        <v>#VALUE!</v>
      </c>
      <c r="BB55" s="86" t="e">
        <f>[2]!obGet([2]!obCall("", BA55, "get",$AQ$10))</f>
        <v>#VALUE!</v>
      </c>
      <c r="BC55" s="26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50"/>
      <c r="C56" s="70" t="str">
        <f>[2]!obMake("lossGivenDefault1", "double", D56)</f>
        <v>lossGivenDefault1 
[14442]</v>
      </c>
      <c r="D56" s="97">
        <v>1</v>
      </c>
      <c r="E56" s="18"/>
      <c r="F56" s="71" t="str">
        <f>C56</f>
        <v>lossGivenDefault1 
[14442]</v>
      </c>
      <c r="G56" s="18"/>
      <c r="H56" s="63"/>
      <c r="I56" s="10"/>
      <c r="J56" s="29"/>
      <c r="K56" s="17"/>
      <c r="L56" s="54">
        <v>0.05</v>
      </c>
      <c r="M56" s="107">
        <v>0.03</v>
      </c>
      <c r="N56" s="52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6">
        <v>41</v>
      </c>
      <c r="AF56" s="86" t="e">
        <f>[2]!obGet([2]!obCall("",$AE$10, "getTime",[2]!obMake("", "int", AE56)))</f>
        <v>#VALUE!</v>
      </c>
      <c r="AG56" s="52"/>
      <c r="AH56" s="86" t="e">
        <f>[2]!obCall("underlyingModelFromNPVAndDefault"&amp;AE56, $AH$10, "getUnderlying",  [2]!obMake("", "int", AE56), [2]!obMake("","int", 0))</f>
        <v>#VALUE!</v>
      </c>
      <c r="AI56" s="86" t="e">
        <f>[2]!obGet([2]!obCall("",AH56,"get", $AQ$10))</f>
        <v>#VALUE!</v>
      </c>
      <c r="AJ56" s="52"/>
      <c r="AK56" s="86" t="e">
        <f>[2]!obCall("zcbondFairPrice"&amp;AE56, $AK$10, "getZeroCouponBond", [2]!obMake("", "double",AF56), [2]!obMake("", "double", $AF$115))</f>
        <v>#VALUE!</v>
      </c>
      <c r="AL56" s="86" t="e">
        <f>[2]!obGet([2]!obCall("", AK56, "get",$AQ$10))</f>
        <v>#VALUE!</v>
      </c>
      <c r="AM56" s="52"/>
      <c r="AN56" s="86" t="e">
        <f>[2]!obCall("swapPrice"&amp;AE56,  $AH$10,"getFairValue", [2]!obMake("","int",AE56) )</f>
        <v>#VALUE!</v>
      </c>
      <c r="AO56" s="86" t="e">
        <f>[2]!obGet([2]!obCall("",  AN56,"get", $AQ$10))</f>
        <v>#VALUE!</v>
      </c>
      <c r="AP56" s="52"/>
      <c r="AQ56" s="86" t="e">
        <f>[2]!obCall("intensity"&amp;AE56, $T$54, "getIntensity", [2]!obMake("", "int", AE56))</f>
        <v>#VALUE!</v>
      </c>
      <c r="AR56" s="86" t="e">
        <f>[2]!obGet([2]!obCall("", AQ56, "get",$AQ$10))</f>
        <v>#VALUE!</v>
      </c>
      <c r="AS56" s="52"/>
      <c r="AT56" s="86" t="e">
        <f>[2]!obCall("expOfIntegratedIntensity"&amp;AE56, $T$54, "getExpOfIntegratedIntensity", [2]!obMake("", "int", AE56))</f>
        <v>#VALUE!</v>
      </c>
      <c r="AU56" s="86" t="e">
        <f>[2]!obGet([2]!obCall("", AT56, "get",$AQ$10))</f>
        <v>#VALUE!</v>
      </c>
      <c r="AV56" s="18"/>
      <c r="AW56" s="18"/>
      <c r="AX56" s="86" t="e">
        <f>[2]!obCall("intensityLando"&amp;AE56, $W$53, "getIntensity", [2]!obMake("", "int", AE56))</f>
        <v>#VALUE!</v>
      </c>
      <c r="AY56" s="86" t="e">
        <f>[2]!obGet([2]!obCall("", AX56, "get",$AQ$10))</f>
        <v>#VALUE!</v>
      </c>
      <c r="AZ56" s="52"/>
      <c r="BA56" s="86" t="e">
        <f>[2]!obCall("expOfIntegratedIntensityLando"&amp;AE56, $W$53, "getExpOfIntegratedIntensity", [2]!obMake("", "int", AE56))</f>
        <v>#VALUE!</v>
      </c>
      <c r="BB56" s="86" t="e">
        <f>[2]!obGet([2]!obCall("", BA56, "get",$AQ$10))</f>
        <v>#VALUE!</v>
      </c>
      <c r="BC56" s="26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50"/>
      <c r="C57" s="18"/>
      <c r="D57" s="18"/>
      <c r="E57" s="18"/>
      <c r="F57" s="18"/>
      <c r="G57" s="18"/>
      <c r="H57" s="63"/>
      <c r="I57" s="10"/>
      <c r="J57" s="29"/>
      <c r="K57" s="17"/>
      <c r="L57" s="54">
        <v>0.05</v>
      </c>
      <c r="M57" s="107">
        <v>0.03</v>
      </c>
      <c r="N57" s="52"/>
      <c r="O57" s="18"/>
      <c r="P57" s="34"/>
      <c r="Q57" s="26"/>
      <c r="R57" s="10"/>
      <c r="AD57" s="17"/>
      <c r="AE57" s="86">
        <v>42</v>
      </c>
      <c r="AF57" s="86" t="e">
        <f>[2]!obGet([2]!obCall("",$AE$10, "getTime",[2]!obMake("", "int", AE57)))</f>
        <v>#VALUE!</v>
      </c>
      <c r="AG57" s="52"/>
      <c r="AH57" s="86" t="e">
        <f>[2]!obCall("underlyingModelFromNPVAndDefault"&amp;AE57, $AH$10, "getUnderlying",  [2]!obMake("", "int", AE57), [2]!obMake("","int", 0))</f>
        <v>#VALUE!</v>
      </c>
      <c r="AI57" s="86" t="e">
        <f>[2]!obGet([2]!obCall("",AH57,"get", $AQ$10))</f>
        <v>#VALUE!</v>
      </c>
      <c r="AJ57" s="52"/>
      <c r="AK57" s="86" t="e">
        <f>[2]!obCall("zcbondFairPrice"&amp;AE57, $AK$10, "getZeroCouponBond", [2]!obMake("", "double",AF57), [2]!obMake("", "double", $AF$115))</f>
        <v>#VALUE!</v>
      </c>
      <c r="AL57" s="86" t="e">
        <f>[2]!obGet([2]!obCall("", AK57, "get",$AQ$10))</f>
        <v>#VALUE!</v>
      </c>
      <c r="AM57" s="52"/>
      <c r="AN57" s="86" t="e">
        <f>[2]!obCall("swapPrice"&amp;AE57,  $AH$10,"getFairValue", [2]!obMake("","int",AE57) )</f>
        <v>#VALUE!</v>
      </c>
      <c r="AO57" s="86" t="e">
        <f>[2]!obGet([2]!obCall("",  AN57,"get", $AQ$10))</f>
        <v>#VALUE!</v>
      </c>
      <c r="AP57" s="52"/>
      <c r="AQ57" s="86" t="e">
        <f>[2]!obCall("intensity"&amp;AE57, $T$54, "getIntensity", [2]!obMake("", "int", AE57))</f>
        <v>#VALUE!</v>
      </c>
      <c r="AR57" s="86" t="e">
        <f>[2]!obGet([2]!obCall("", AQ57, "get",$AQ$10))</f>
        <v>#VALUE!</v>
      </c>
      <c r="AS57" s="52"/>
      <c r="AT57" s="86" t="e">
        <f>[2]!obCall("expOfIntegratedIntensity"&amp;AE57, $T$54, "getExpOfIntegratedIntensity", [2]!obMake("", "int", AE57))</f>
        <v>#VALUE!</v>
      </c>
      <c r="AU57" s="86" t="e">
        <f>[2]!obGet([2]!obCall("", AT57, "get",$AQ$10))</f>
        <v>#VALUE!</v>
      </c>
      <c r="AV57" s="18"/>
      <c r="AW57" s="18"/>
      <c r="AX57" s="86" t="e">
        <f>[2]!obCall("intensityLando"&amp;AE57, $W$53, "getIntensity", [2]!obMake("", "int", AE57))</f>
        <v>#VALUE!</v>
      </c>
      <c r="AY57" s="86" t="e">
        <f>[2]!obGet([2]!obCall("", AX57, "get",$AQ$10))</f>
        <v>#VALUE!</v>
      </c>
      <c r="AZ57" s="52"/>
      <c r="BA57" s="86" t="e">
        <f>[2]!obCall("expOfIntegratedIntensityLando"&amp;AE57, $W$53, "getExpOfIntegratedIntensity", [2]!obMake("", "int", AE57))</f>
        <v>#VALUE!</v>
      </c>
      <c r="BB57" s="86" t="e">
        <f>[2]!obGet([2]!obCall("", BA57, "get",$AQ$10))</f>
        <v>#VALUE!</v>
      </c>
      <c r="BC57" s="26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50"/>
      <c r="C58" s="49" t="s">
        <v>17</v>
      </c>
      <c r="D58" s="13"/>
      <c r="E58" s="18"/>
      <c r="F58" s="49" t="s">
        <v>17</v>
      </c>
      <c r="G58" s="13"/>
      <c r="H58" s="63"/>
      <c r="I58" s="10"/>
      <c r="J58" s="10"/>
      <c r="K58" s="17"/>
      <c r="L58" s="54">
        <v>0.05</v>
      </c>
      <c r="M58" s="107">
        <v>0.03</v>
      </c>
      <c r="N58" s="52"/>
      <c r="O58" s="18"/>
      <c r="P58" s="13"/>
      <c r="Q58" s="26"/>
      <c r="R58" s="10"/>
      <c r="AD58" s="17"/>
      <c r="AE58" s="86">
        <v>43</v>
      </c>
      <c r="AF58" s="86" t="e">
        <f>[2]!obGet([2]!obCall("",$AE$10, "getTime",[2]!obMake("", "int", AE58)))</f>
        <v>#VALUE!</v>
      </c>
      <c r="AG58" s="52"/>
      <c r="AH58" s="86" t="e">
        <f>[2]!obCall("underlyingModelFromNPVAndDefault"&amp;AE58, $AH$10, "getUnderlying",  [2]!obMake("", "int", AE58), [2]!obMake("","int", 0))</f>
        <v>#VALUE!</v>
      </c>
      <c r="AI58" s="86" t="e">
        <f>[2]!obGet([2]!obCall("",AH58,"get", $AQ$10))</f>
        <v>#VALUE!</v>
      </c>
      <c r="AJ58" s="52"/>
      <c r="AK58" s="86" t="e">
        <f>[2]!obCall("zcbondFairPrice"&amp;AE58, $AK$10, "getZeroCouponBond", [2]!obMake("", "double",AF58), [2]!obMake("", "double", $AF$115))</f>
        <v>#VALUE!</v>
      </c>
      <c r="AL58" s="86" t="e">
        <f>[2]!obGet([2]!obCall("", AK58, "get",$AQ$10))</f>
        <v>#VALUE!</v>
      </c>
      <c r="AM58" s="52"/>
      <c r="AN58" s="86" t="e">
        <f>[2]!obCall("swapPrice"&amp;AE58,  $AH$10,"getFairValue", [2]!obMake("","int",AE58) )</f>
        <v>#VALUE!</v>
      </c>
      <c r="AO58" s="86" t="e">
        <f>[2]!obGet([2]!obCall("",  AN58,"get", $AQ$10))</f>
        <v>#VALUE!</v>
      </c>
      <c r="AP58" s="52"/>
      <c r="AQ58" s="86" t="e">
        <f>[2]!obCall("intensity"&amp;AE58, $T$54, "getIntensity", [2]!obMake("", "int", AE58))</f>
        <v>#VALUE!</v>
      </c>
      <c r="AR58" s="86" t="e">
        <f>[2]!obGet([2]!obCall("", AQ58, "get",$AQ$10))</f>
        <v>#VALUE!</v>
      </c>
      <c r="AS58" s="52"/>
      <c r="AT58" s="86" t="e">
        <f>[2]!obCall("expOfIntegratedIntensity"&amp;AE58, $T$54, "getExpOfIntegratedIntensity", [2]!obMake("", "int", AE58))</f>
        <v>#VALUE!</v>
      </c>
      <c r="AU58" s="86" t="e">
        <f>[2]!obGet([2]!obCall("", AT58, "get",$AQ$10))</f>
        <v>#VALUE!</v>
      </c>
      <c r="AV58" s="18"/>
      <c r="AW58" s="18"/>
      <c r="AX58" s="86" t="e">
        <f>[2]!obCall("intensityLando"&amp;AE58, $W$53, "getIntensity", [2]!obMake("", "int", AE58))</f>
        <v>#VALUE!</v>
      </c>
      <c r="AY58" s="86" t="e">
        <f>[2]!obGet([2]!obCall("", AX58, "get",$AQ$10))</f>
        <v>#VALUE!</v>
      </c>
      <c r="AZ58" s="52"/>
      <c r="BA58" s="86" t="e">
        <f>[2]!obCall("expOfIntegratedIntensityLando"&amp;AE58, $W$53, "getExpOfIntegratedIntensity", [2]!obMake("", "int", AE58))</f>
        <v>#VALUE!</v>
      </c>
      <c r="BB58" s="86" t="e">
        <f>[2]!obGet([2]!obCall("", BA58, "get",$AQ$10))</f>
        <v>#VALUE!</v>
      </c>
      <c r="BC58" s="26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x14ac:dyDescent="0.3">
      <c r="B59" s="50"/>
      <c r="C59" s="71" t="str">
        <f>[2]!obMake("intensityBasedCVA1", "main.net.finmath.antonsporrer.masterthesis.montecarlo.cva.IntensityBasedCVA", C56)</f>
        <v>intensityBasedCVA1 
[14451]</v>
      </c>
      <c r="D59" s="18"/>
      <c r="E59" s="18"/>
      <c r="F59" s="71" t="str">
        <f>[2]!obMake("constraintWorstCaseCVA","main.net.finmath.antonsporrer.masterthesis.montecarlo.cva.ConstrainedWorstCaseCVA", F56)</f>
        <v>constraintWorstCaseCVA 
[14453]</v>
      </c>
      <c r="G59" s="18"/>
      <c r="H59" s="63"/>
      <c r="K59" s="17"/>
      <c r="L59" s="54">
        <v>0.05</v>
      </c>
      <c r="M59" s="107">
        <v>0.03</v>
      </c>
      <c r="N59" s="52"/>
      <c r="O59" s="18"/>
      <c r="P59" s="13"/>
      <c r="Q59" s="26"/>
      <c r="R59" s="10"/>
      <c r="AD59" s="17"/>
      <c r="AE59" s="86">
        <v>44</v>
      </c>
      <c r="AF59" s="86" t="e">
        <f>[2]!obGet([2]!obCall("",$AE$10, "getTime",[2]!obMake("", "int", AE59)))</f>
        <v>#VALUE!</v>
      </c>
      <c r="AG59" s="52"/>
      <c r="AH59" s="86" t="e">
        <f>[2]!obCall("underlyingModelFromNPVAndDefault"&amp;AE59, $AH$10, "getUnderlying",  [2]!obMake("", "int", AE59), [2]!obMake("","int", 0))</f>
        <v>#VALUE!</v>
      </c>
      <c r="AI59" s="86" t="e">
        <f>[2]!obGet([2]!obCall("",AH59,"get", $AQ$10))</f>
        <v>#VALUE!</v>
      </c>
      <c r="AJ59" s="52"/>
      <c r="AK59" s="86" t="e">
        <f>[2]!obCall("zcbondFairPrice"&amp;AE59, $AK$10, "getZeroCouponBond", [2]!obMake("", "double",AF59), [2]!obMake("", "double", $AF$115))</f>
        <v>#VALUE!</v>
      </c>
      <c r="AL59" s="86" t="e">
        <f>[2]!obGet([2]!obCall("", AK59, "get",$AQ$10))</f>
        <v>#VALUE!</v>
      </c>
      <c r="AM59" s="52"/>
      <c r="AN59" s="86" t="e">
        <f>[2]!obCall("swapPrice"&amp;AE59,  $AH$10,"getFairValue", [2]!obMake("","int",AE59) )</f>
        <v>#VALUE!</v>
      </c>
      <c r="AO59" s="86" t="e">
        <f>[2]!obGet([2]!obCall("",  AN59,"get", $AQ$10))</f>
        <v>#VALUE!</v>
      </c>
      <c r="AP59" s="52"/>
      <c r="AQ59" s="86" t="e">
        <f>[2]!obCall("intensity"&amp;AE59, $T$54, "getIntensity", [2]!obMake("", "int", AE59))</f>
        <v>#VALUE!</v>
      </c>
      <c r="AR59" s="86" t="e">
        <f>[2]!obGet([2]!obCall("", AQ59, "get",$AQ$10))</f>
        <v>#VALUE!</v>
      </c>
      <c r="AS59" s="52"/>
      <c r="AT59" s="86" t="e">
        <f>[2]!obCall("expOfIntegratedIntensity"&amp;AE59, $T$54, "getExpOfIntegratedIntensity", [2]!obMake("", "int", AE59))</f>
        <v>#VALUE!</v>
      </c>
      <c r="AU59" s="86" t="e">
        <f>[2]!obGet([2]!obCall("", AT59, "get",$AQ$10))</f>
        <v>#VALUE!</v>
      </c>
      <c r="AV59" s="18"/>
      <c r="AW59" s="18"/>
      <c r="AX59" s="86" t="e">
        <f>[2]!obCall("intensityLando"&amp;AE59, $W$53, "getIntensity", [2]!obMake("", "int", AE59))</f>
        <v>#VALUE!</v>
      </c>
      <c r="AY59" s="86" t="e">
        <f>[2]!obGet([2]!obCall("", AX59, "get",$AQ$10))</f>
        <v>#VALUE!</v>
      </c>
      <c r="AZ59" s="52"/>
      <c r="BA59" s="86" t="e">
        <f>[2]!obCall("expOfIntegratedIntensityLando"&amp;AE59, $W$53, "getExpOfIntegratedIntensity", [2]!obMake("", "int", AE59))</f>
        <v>#VALUE!</v>
      </c>
      <c r="BB59" s="86" t="e">
        <f>[2]!obGet([2]!obCall("", BA59, "get",$AQ$10))</f>
        <v>#VALUE!</v>
      </c>
      <c r="BC59" s="26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ht="15" thickBot="1" x14ac:dyDescent="0.35">
      <c r="B60" s="50"/>
      <c r="C60" s="18"/>
      <c r="D60" s="18"/>
      <c r="E60" s="18"/>
      <c r="F60" s="18"/>
      <c r="G60" s="18"/>
      <c r="H60" s="63"/>
      <c r="K60" s="17"/>
      <c r="L60" s="54">
        <v>0.05</v>
      </c>
      <c r="M60" s="107">
        <v>0.03</v>
      </c>
      <c r="N60" s="52"/>
      <c r="O60" s="18"/>
      <c r="P60" s="18"/>
      <c r="Q60" s="26"/>
      <c r="R60" s="10"/>
      <c r="AD60" s="17"/>
      <c r="AE60" s="86">
        <v>45</v>
      </c>
      <c r="AF60" s="86" t="e">
        <f>[2]!obGet([2]!obCall("",$AE$10, "getTime",[2]!obMake("", "int", AE60)))</f>
        <v>#VALUE!</v>
      </c>
      <c r="AG60" s="52"/>
      <c r="AH60" s="86" t="e">
        <f>[2]!obCall("underlyingModelFromNPVAndDefault"&amp;AE60, $AH$10, "getUnderlying",  [2]!obMake("", "int", AE60), [2]!obMake("","int", 0))</f>
        <v>#VALUE!</v>
      </c>
      <c r="AI60" s="86" t="e">
        <f>[2]!obGet([2]!obCall("",AH60,"get", $AQ$10))</f>
        <v>#VALUE!</v>
      </c>
      <c r="AJ60" s="52"/>
      <c r="AK60" s="86" t="e">
        <f>[2]!obCall("zcbondFairPrice"&amp;AE60, $AK$10, "getZeroCouponBond", [2]!obMake("", "double",AF60), [2]!obMake("", "double", $AF$115))</f>
        <v>#VALUE!</v>
      </c>
      <c r="AL60" s="86" t="e">
        <f>[2]!obGet([2]!obCall("", AK60, "get",$AQ$10))</f>
        <v>#VALUE!</v>
      </c>
      <c r="AM60" s="52"/>
      <c r="AN60" s="86" t="e">
        <f>[2]!obCall("swapPrice"&amp;AE60,  $AH$10,"getFairValue", [2]!obMake("","int",AE60) )</f>
        <v>#VALUE!</v>
      </c>
      <c r="AO60" s="86" t="e">
        <f>[2]!obGet([2]!obCall("",  AN60,"get", $AQ$10))</f>
        <v>#VALUE!</v>
      </c>
      <c r="AP60" s="52"/>
      <c r="AQ60" s="86" t="e">
        <f>[2]!obCall("intensity"&amp;AE60, $T$54, "getIntensity", [2]!obMake("", "int", AE60))</f>
        <v>#VALUE!</v>
      </c>
      <c r="AR60" s="86" t="e">
        <f>[2]!obGet([2]!obCall("", AQ60, "get",$AQ$10))</f>
        <v>#VALUE!</v>
      </c>
      <c r="AS60" s="52"/>
      <c r="AT60" s="86" t="e">
        <f>[2]!obCall("expOfIntegratedIntensity"&amp;AE60, $T$54, "getExpOfIntegratedIntensity", [2]!obMake("", "int", AE60))</f>
        <v>#VALUE!</v>
      </c>
      <c r="AU60" s="86" t="e">
        <f>[2]!obGet([2]!obCall("", AT60, "get",$AQ$10))</f>
        <v>#VALUE!</v>
      </c>
      <c r="AV60" s="18"/>
      <c r="AW60" s="18"/>
      <c r="AX60" s="86" t="e">
        <f>[2]!obCall("intensityLando"&amp;AE60, $W$53, "getIntensity", [2]!obMake("", "int", AE60))</f>
        <v>#VALUE!</v>
      </c>
      <c r="AY60" s="86" t="e">
        <f>[2]!obGet([2]!obCall("", AX60, "get",$AQ$10))</f>
        <v>#VALUE!</v>
      </c>
      <c r="AZ60" s="52"/>
      <c r="BA60" s="86" t="e">
        <f>[2]!obCall("expOfIntegratedIntensityLando"&amp;AE60, $W$53, "getExpOfIntegratedIntensity", [2]!obMake("", "int", AE60))</f>
        <v>#VALUE!</v>
      </c>
      <c r="BB60" s="86" t="e">
        <f>[2]!obGet([2]!obCall("", BA60, "get",$AQ$10))</f>
        <v>#VALUE!</v>
      </c>
      <c r="BC60" s="26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50"/>
      <c r="C61" s="100" t="s">
        <v>38</v>
      </c>
      <c r="D61" s="23"/>
      <c r="E61" s="18"/>
      <c r="F61" s="14" t="s">
        <v>45</v>
      </c>
      <c r="G61" s="23"/>
      <c r="H61" s="63"/>
      <c r="K61" s="17"/>
      <c r="L61" s="54">
        <v>0.05</v>
      </c>
      <c r="M61" s="107">
        <v>0.03</v>
      </c>
      <c r="N61" s="52"/>
      <c r="O61" s="18"/>
      <c r="P61" s="18"/>
      <c r="Q61" s="26"/>
      <c r="R61" s="10"/>
      <c r="AD61" s="17"/>
      <c r="AE61" s="86">
        <v>46</v>
      </c>
      <c r="AF61" s="86" t="e">
        <f>[2]!obGet([2]!obCall("",$AE$10, "getTime",[2]!obMake("", "int", AE61)))</f>
        <v>#VALUE!</v>
      </c>
      <c r="AG61" s="52"/>
      <c r="AH61" s="86" t="e">
        <f>[2]!obCall("underlyingModelFromNPVAndDefault"&amp;AE61, $AH$10, "getUnderlying",  [2]!obMake("", "int", AE61), [2]!obMake("","int", 0))</f>
        <v>#VALUE!</v>
      </c>
      <c r="AI61" s="86" t="e">
        <f>[2]!obGet([2]!obCall("",AH61,"get", $AQ$10))</f>
        <v>#VALUE!</v>
      </c>
      <c r="AJ61" s="52"/>
      <c r="AK61" s="86" t="e">
        <f>[2]!obCall("zcbondFairPrice"&amp;AE61, $AK$10, "getZeroCouponBond", [2]!obMake("", "double",AF61), [2]!obMake("", "double", $AF$115))</f>
        <v>#VALUE!</v>
      </c>
      <c r="AL61" s="86" t="e">
        <f>[2]!obGet([2]!obCall("", AK61, "get",$AQ$10))</f>
        <v>#VALUE!</v>
      </c>
      <c r="AM61" s="52"/>
      <c r="AN61" s="86" t="e">
        <f>[2]!obCall("swapPrice"&amp;AE61,  $AH$10,"getFairValue", [2]!obMake("","int",AE61) )</f>
        <v>#VALUE!</v>
      </c>
      <c r="AO61" s="86" t="e">
        <f>[2]!obGet([2]!obCall("",  AN61,"get", $AQ$10))</f>
        <v>#VALUE!</v>
      </c>
      <c r="AP61" s="52"/>
      <c r="AQ61" s="86" t="e">
        <f>[2]!obCall("intensity"&amp;AE61, $T$54, "getIntensity", [2]!obMake("", "int", AE61))</f>
        <v>#VALUE!</v>
      </c>
      <c r="AR61" s="86" t="e">
        <f>[2]!obGet([2]!obCall("", AQ61, "get",$AQ$10))</f>
        <v>#VALUE!</v>
      </c>
      <c r="AS61" s="52"/>
      <c r="AT61" s="86" t="e">
        <f>[2]!obCall("expOfIntegratedIntensity"&amp;AE61, $T$54, "getExpOfIntegratedIntensity", [2]!obMake("", "int", AE61))</f>
        <v>#VALUE!</v>
      </c>
      <c r="AU61" s="86" t="e">
        <f>[2]!obGet([2]!obCall("", AT61, "get",$AQ$10))</f>
        <v>#VALUE!</v>
      </c>
      <c r="AV61" s="18"/>
      <c r="AW61" s="18"/>
      <c r="AX61" s="86" t="e">
        <f>[2]!obCall("intensityLando"&amp;AE61, $W$53, "getIntensity", [2]!obMake("", "int", AE61))</f>
        <v>#VALUE!</v>
      </c>
      <c r="AY61" s="86" t="e">
        <f>[2]!obGet([2]!obCall("", AX61, "get",$AQ$10))</f>
        <v>#VALUE!</v>
      </c>
      <c r="AZ61" s="52"/>
      <c r="BA61" s="86" t="e">
        <f>[2]!obCall("expOfIntegratedIntensityLando"&amp;AE61, $W$53, "getExpOfIntegratedIntensity", [2]!obMake("", "int", AE61))</f>
        <v>#VALUE!</v>
      </c>
      <c r="BB61" s="86" t="e">
        <f>[2]!obGet([2]!obCall("", BA61, "get",$AQ$10))</f>
        <v>#VALUE!</v>
      </c>
      <c r="BC61" s="26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x14ac:dyDescent="0.3">
      <c r="B62" s="50"/>
      <c r="C62" s="17"/>
      <c r="D62" s="19"/>
      <c r="E62" s="18"/>
      <c r="F62" s="17"/>
      <c r="G62" s="19"/>
      <c r="H62" s="63"/>
      <c r="K62" s="17"/>
      <c r="L62" s="54">
        <v>0.05</v>
      </c>
      <c r="M62" s="107">
        <v>0.03</v>
      </c>
      <c r="N62" s="52"/>
      <c r="O62" s="18"/>
      <c r="P62" s="18"/>
      <c r="Q62" s="19"/>
      <c r="AD62" s="17"/>
      <c r="AE62" s="86">
        <v>47</v>
      </c>
      <c r="AF62" s="86" t="e">
        <f>[2]!obGet([2]!obCall("",$AE$10, "getTime",[2]!obMake("", "int", AE62)))</f>
        <v>#VALUE!</v>
      </c>
      <c r="AG62" s="52"/>
      <c r="AH62" s="86" t="e">
        <f>[2]!obCall("underlyingModelFromNPVAndDefault"&amp;AE62, $AH$10, "getUnderlying",  [2]!obMake("", "int", AE62), [2]!obMake("","int", 0))</f>
        <v>#VALUE!</v>
      </c>
      <c r="AI62" s="86" t="e">
        <f>[2]!obGet([2]!obCall("",AH62,"get", $AQ$10))</f>
        <v>#VALUE!</v>
      </c>
      <c r="AJ62" s="52"/>
      <c r="AK62" s="86" t="e">
        <f>[2]!obCall("zcbondFairPrice"&amp;AE62, $AK$10, "getZeroCouponBond", [2]!obMake("", "double",AF62), [2]!obMake("", "double", $AF$115))</f>
        <v>#VALUE!</v>
      </c>
      <c r="AL62" s="86" t="e">
        <f>[2]!obGet([2]!obCall("", AK62, "get",$AQ$10))</f>
        <v>#VALUE!</v>
      </c>
      <c r="AM62" s="52"/>
      <c r="AN62" s="86" t="e">
        <f>[2]!obCall("swapPrice"&amp;AE62,  $AH$10,"getFairValue", [2]!obMake("","int",AE62) )</f>
        <v>#VALUE!</v>
      </c>
      <c r="AO62" s="86" t="e">
        <f>[2]!obGet([2]!obCall("",  AN62,"get", $AQ$10))</f>
        <v>#VALUE!</v>
      </c>
      <c r="AP62" s="52"/>
      <c r="AQ62" s="86" t="e">
        <f>[2]!obCall("intensity"&amp;AE62, $T$54, "getIntensity", [2]!obMake("", "int", AE62))</f>
        <v>#VALUE!</v>
      </c>
      <c r="AR62" s="86" t="e">
        <f>[2]!obGet([2]!obCall("", AQ62, "get",$AQ$10))</f>
        <v>#VALUE!</v>
      </c>
      <c r="AS62" s="52"/>
      <c r="AT62" s="86" t="e">
        <f>[2]!obCall("expOfIntegratedIntensity"&amp;AE62, $T$54, "getExpOfIntegratedIntensity", [2]!obMake("", "int", AE62))</f>
        <v>#VALUE!</v>
      </c>
      <c r="AU62" s="86" t="e">
        <f>[2]!obGet([2]!obCall("", AT62, "get",$AQ$10))</f>
        <v>#VALUE!</v>
      </c>
      <c r="AV62" s="18"/>
      <c r="AW62" s="18"/>
      <c r="AX62" s="86" t="e">
        <f>[2]!obCall("intensityLando"&amp;AE62, $W$53, "getIntensity", [2]!obMake("", "int", AE62))</f>
        <v>#VALUE!</v>
      </c>
      <c r="AY62" s="86" t="e">
        <f>[2]!obGet([2]!obCall("", AX62, "get",$AQ$10))</f>
        <v>#VALUE!</v>
      </c>
      <c r="AZ62" s="52"/>
      <c r="BA62" s="86" t="e">
        <f>[2]!obCall("expOfIntegratedIntensityLando"&amp;AE62, $W$53, "getExpOfIntegratedIntensity", [2]!obMake("", "int", AE62))</f>
        <v>#VALUE!</v>
      </c>
      <c r="BB62" s="86" t="e">
        <f>[2]!obGet([2]!obCall("", BA62, "get",$AQ$10))</f>
        <v>#VALUE!</v>
      </c>
      <c r="BC62" s="26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50"/>
      <c r="C63" s="74" t="s">
        <v>43</v>
      </c>
      <c r="D63" s="75"/>
      <c r="E63" s="18"/>
      <c r="F63" s="74" t="s">
        <v>43</v>
      </c>
      <c r="G63" s="75"/>
      <c r="H63" s="63"/>
      <c r="K63" s="17"/>
      <c r="L63" s="54">
        <v>0.05</v>
      </c>
      <c r="M63" s="107">
        <v>0.03</v>
      </c>
      <c r="N63" s="52"/>
      <c r="O63" s="18"/>
      <c r="P63" s="18"/>
      <c r="Q63" s="19"/>
      <c r="AD63" s="17"/>
      <c r="AE63" s="86">
        <v>48</v>
      </c>
      <c r="AF63" s="86" t="e">
        <f>[2]!obGet([2]!obCall("",$AE$10, "getTime",[2]!obMake("", "int", AE63)))</f>
        <v>#VALUE!</v>
      </c>
      <c r="AG63" s="52"/>
      <c r="AH63" s="86" t="e">
        <f>[2]!obCall("underlyingModelFromNPVAndDefault"&amp;AE63, $AH$10, "getUnderlying",  [2]!obMake("", "int", AE63), [2]!obMake("","int", 0))</f>
        <v>#VALUE!</v>
      </c>
      <c r="AI63" s="86" t="e">
        <f>[2]!obGet([2]!obCall("",AH63,"get", $AQ$10))</f>
        <v>#VALUE!</v>
      </c>
      <c r="AJ63" s="52"/>
      <c r="AK63" s="86" t="e">
        <f>[2]!obCall("zcbondFairPrice"&amp;AE63, $AK$10, "getZeroCouponBond", [2]!obMake("", "double",AF63), [2]!obMake("", "double", $AF$115))</f>
        <v>#VALUE!</v>
      </c>
      <c r="AL63" s="86" t="e">
        <f>[2]!obGet([2]!obCall("", AK63, "get",$AQ$10))</f>
        <v>#VALUE!</v>
      </c>
      <c r="AM63" s="52"/>
      <c r="AN63" s="86" t="e">
        <f>[2]!obCall("swapPrice"&amp;AE63,  $AH$10,"getFairValue", [2]!obMake("","int",AE63) )</f>
        <v>#VALUE!</v>
      </c>
      <c r="AO63" s="86" t="e">
        <f>[2]!obGet([2]!obCall("",  AN63,"get", $AQ$10))</f>
        <v>#VALUE!</v>
      </c>
      <c r="AP63" s="52"/>
      <c r="AQ63" s="86" t="e">
        <f>[2]!obCall("intensity"&amp;AE63, $T$54, "getIntensity", [2]!obMake("", "int", AE63))</f>
        <v>#VALUE!</v>
      </c>
      <c r="AR63" s="86" t="e">
        <f>[2]!obGet([2]!obCall("", AQ63, "get",$AQ$10))</f>
        <v>#VALUE!</v>
      </c>
      <c r="AS63" s="52"/>
      <c r="AT63" s="86" t="e">
        <f>[2]!obCall("expOfIntegratedIntensity"&amp;AE63, $T$54, "getExpOfIntegratedIntensity", [2]!obMake("", "int", AE63))</f>
        <v>#VALUE!</v>
      </c>
      <c r="AU63" s="86" t="e">
        <f>[2]!obGet([2]!obCall("", AT63, "get",$AQ$10))</f>
        <v>#VALUE!</v>
      </c>
      <c r="AV63" s="18"/>
      <c r="AW63" s="18"/>
      <c r="AX63" s="86" t="e">
        <f>[2]!obCall("intensityLando"&amp;AE63, $W$53, "getIntensity", [2]!obMake("", "int", AE63))</f>
        <v>#VALUE!</v>
      </c>
      <c r="AY63" s="86" t="e">
        <f>[2]!obGet([2]!obCall("", AX63, "get",$AQ$10))</f>
        <v>#VALUE!</v>
      </c>
      <c r="AZ63" s="52"/>
      <c r="BA63" s="86" t="e">
        <f>[2]!obCall("expOfIntegratedIntensityLando"&amp;AE63, $W$53, "getExpOfIntegratedIntensity", [2]!obMake("", "int", AE63))</f>
        <v>#VALUE!</v>
      </c>
      <c r="BB63" s="86" t="e">
        <f>[2]!obGet([2]!obCall("", BA63, "get",$AQ$10))</f>
        <v>#VALUE!</v>
      </c>
      <c r="BC63" s="26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50"/>
      <c r="C64" s="76" t="str">
        <f xml:space="preserve"> [2]!obCall("integrationMethodEnum1_1", "main.net.finmath.antonsporrer.masterthesis.integration.Integration$IntegrationMethod", "valueOf",[2]!obMake("","String", D64))</f>
        <v>integrationMethodEnum1_1 
[62660]</v>
      </c>
      <c r="D64" s="77" t="s">
        <v>67</v>
      </c>
      <c r="E64" s="18"/>
      <c r="F64" s="79" t="str">
        <f>[2]!obMake("penaltyFactorCBCorrIntensity", "double", G64)</f>
        <v>penaltyFactorCBCorrIntensity 
[14436]</v>
      </c>
      <c r="G64" s="98">
        <v>20</v>
      </c>
      <c r="H64" s="63"/>
      <c r="K64" s="17"/>
      <c r="L64" s="54">
        <v>0.05</v>
      </c>
      <c r="M64" s="107">
        <v>0.03</v>
      </c>
      <c r="N64" s="52"/>
      <c r="O64" s="18"/>
      <c r="P64" s="18"/>
      <c r="Q64" s="19"/>
      <c r="AD64" s="17"/>
      <c r="AE64" s="86">
        <v>49</v>
      </c>
      <c r="AF64" s="86" t="e">
        <f>[2]!obGet([2]!obCall("",$AE$10, "getTime",[2]!obMake("", "int", AE64)))</f>
        <v>#VALUE!</v>
      </c>
      <c r="AG64" s="52"/>
      <c r="AH64" s="86" t="e">
        <f>[2]!obCall("underlyingModelFromNPVAndDefault"&amp;AE64, $AH$10, "getUnderlying",  [2]!obMake("", "int", AE64), [2]!obMake("","int", 0))</f>
        <v>#VALUE!</v>
      </c>
      <c r="AI64" s="86" t="e">
        <f>[2]!obGet([2]!obCall("",AH64,"get", $AQ$10))</f>
        <v>#VALUE!</v>
      </c>
      <c r="AJ64" s="52"/>
      <c r="AK64" s="86" t="e">
        <f>[2]!obCall("zcbondFairPrice"&amp;AE64, $AK$10, "getZeroCouponBond", [2]!obMake("", "double",AF64), [2]!obMake("", "double", $AF$115))</f>
        <v>#VALUE!</v>
      </c>
      <c r="AL64" s="86" t="e">
        <f>[2]!obGet([2]!obCall("", AK64, "get",$AQ$10))</f>
        <v>#VALUE!</v>
      </c>
      <c r="AM64" s="52"/>
      <c r="AN64" s="86" t="e">
        <f>[2]!obCall("swapPrice"&amp;AE64,  $AH$10,"getFairValue", [2]!obMake("","int",AE64) )</f>
        <v>#VALUE!</v>
      </c>
      <c r="AO64" s="86" t="e">
        <f>[2]!obGet([2]!obCall("",  AN64,"get", $AQ$10))</f>
        <v>#VALUE!</v>
      </c>
      <c r="AP64" s="52"/>
      <c r="AQ64" s="86" t="e">
        <f>[2]!obCall("intensity"&amp;AE64, $T$54, "getIntensity", [2]!obMake("", "int", AE64))</f>
        <v>#VALUE!</v>
      </c>
      <c r="AR64" s="86" t="e">
        <f>[2]!obGet([2]!obCall("", AQ64, "get",$AQ$10))</f>
        <v>#VALUE!</v>
      </c>
      <c r="AS64" s="52"/>
      <c r="AT64" s="86" t="e">
        <f>[2]!obCall("expOfIntegratedIntensity"&amp;AE64, $T$54, "getExpOfIntegratedIntensity", [2]!obMake("", "int", AE64))</f>
        <v>#VALUE!</v>
      </c>
      <c r="AU64" s="86" t="e">
        <f>[2]!obGet([2]!obCall("", AT64, "get",$AQ$10))</f>
        <v>#VALUE!</v>
      </c>
      <c r="AV64" s="18"/>
      <c r="AW64" s="18"/>
      <c r="AX64" s="86" t="e">
        <f>[2]!obCall("intensityLando"&amp;AE64, $W$53, "getIntensity", [2]!obMake("", "int", AE64))</f>
        <v>#VALUE!</v>
      </c>
      <c r="AY64" s="86" t="e">
        <f>[2]!obGet([2]!obCall("", AX64, "get",$AQ$10))</f>
        <v>#VALUE!</v>
      </c>
      <c r="AZ64" s="52"/>
      <c r="BA64" s="86" t="e">
        <f>[2]!obCall("expOfIntegratedIntensityLando"&amp;AE64, $W$53, "getExpOfIntegratedIntensity", [2]!obMake("", "int", AE64))</f>
        <v>#VALUE!</v>
      </c>
      <c r="BB64" s="86" t="e">
        <f>[2]!obGet([2]!obCall("", BA64, "get",$AQ$10))</f>
        <v>#VALUE!</v>
      </c>
      <c r="BC64" s="26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50"/>
      <c r="C65" s="17"/>
      <c r="D65" s="26"/>
      <c r="E65" s="18"/>
      <c r="F65" s="17"/>
      <c r="G65" s="19"/>
      <c r="H65" s="63"/>
      <c r="K65" s="17"/>
      <c r="L65" s="54">
        <v>0.05</v>
      </c>
      <c r="M65" s="107">
        <v>0.03</v>
      </c>
      <c r="N65" s="52"/>
      <c r="O65" s="18"/>
      <c r="P65" s="18"/>
      <c r="Q65" s="19"/>
      <c r="AD65" s="17"/>
      <c r="AE65" s="86">
        <v>50</v>
      </c>
      <c r="AF65" s="86" t="e">
        <f>[2]!obGet([2]!obCall("",$AE$10, "getTime",[2]!obMake("", "int", AE65)))</f>
        <v>#VALUE!</v>
      </c>
      <c r="AG65" s="52"/>
      <c r="AH65" s="86" t="e">
        <f>[2]!obCall("underlyingModelFromNPVAndDefault"&amp;AE65, $AH$10, "getUnderlying",  [2]!obMake("", "int", AE65), [2]!obMake("","int", 0))</f>
        <v>#VALUE!</v>
      </c>
      <c r="AI65" s="86" t="e">
        <f>[2]!obGet([2]!obCall("",AH65,"get", $AQ$10))</f>
        <v>#VALUE!</v>
      </c>
      <c r="AJ65" s="52"/>
      <c r="AK65" s="86" t="e">
        <f>[2]!obCall("zcbondFairPrice"&amp;AE65, $AK$10, "getZeroCouponBond", [2]!obMake("", "double",AF65), [2]!obMake("", "double", $AF$115))</f>
        <v>#VALUE!</v>
      </c>
      <c r="AL65" s="86" t="e">
        <f>[2]!obGet([2]!obCall("", AK65, "get",$AQ$10))</f>
        <v>#VALUE!</v>
      </c>
      <c r="AM65" s="52"/>
      <c r="AN65" s="86" t="e">
        <f>[2]!obCall("swapPrice"&amp;AE65,  $AH$10,"getFairValue", [2]!obMake("","int",AE65) )</f>
        <v>#VALUE!</v>
      </c>
      <c r="AO65" s="86" t="e">
        <f>[2]!obGet([2]!obCall("",  AN65,"get", $AQ$10))</f>
        <v>#VALUE!</v>
      </c>
      <c r="AP65" s="52"/>
      <c r="AQ65" s="86" t="e">
        <f>[2]!obCall("intensity"&amp;AE65, $T$54, "getIntensity", [2]!obMake("", "int", AE65))</f>
        <v>#VALUE!</v>
      </c>
      <c r="AR65" s="86" t="e">
        <f>[2]!obGet([2]!obCall("", AQ65, "get",$AQ$10))</f>
        <v>#VALUE!</v>
      </c>
      <c r="AS65" s="52"/>
      <c r="AT65" s="86" t="e">
        <f>[2]!obCall("expOfIntegratedIntensity"&amp;AE65, $T$54, "getExpOfIntegratedIntensity", [2]!obMake("", "int", AE65))</f>
        <v>#VALUE!</v>
      </c>
      <c r="AU65" s="86" t="e">
        <f>[2]!obGet([2]!obCall("", AT65, "get",$AQ$10))</f>
        <v>#VALUE!</v>
      </c>
      <c r="AV65" s="18"/>
      <c r="AW65" s="18"/>
      <c r="AX65" s="86" t="e">
        <f>[2]!obCall("intensityLando"&amp;AE65, $W$53, "getIntensity", [2]!obMake("", "int", AE65))</f>
        <v>#VALUE!</v>
      </c>
      <c r="AY65" s="86" t="e">
        <f>[2]!obGet([2]!obCall("", AX65, "get",$AQ$10))</f>
        <v>#VALUE!</v>
      </c>
      <c r="AZ65" s="52"/>
      <c r="BA65" s="86" t="e">
        <f>[2]!obCall("expOfIntegratedIntensityLando"&amp;AE65, $W$53, "getExpOfIntegratedIntensity", [2]!obMake("", "int", AE65))</f>
        <v>#VALUE!</v>
      </c>
      <c r="BB65" s="86" t="e">
        <f>[2]!obGet([2]!obCall("", BA65, "get",$AQ$10))</f>
        <v>#VALUE!</v>
      </c>
      <c r="BC65" s="26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50"/>
      <c r="C66" s="74" t="s">
        <v>48</v>
      </c>
      <c r="D66" s="75"/>
      <c r="E66" s="18"/>
      <c r="F66" s="17"/>
      <c r="G66" s="19"/>
      <c r="H66" s="63"/>
      <c r="K66" s="17"/>
      <c r="L66" s="54">
        <v>0.05</v>
      </c>
      <c r="M66" s="107">
        <v>0.03</v>
      </c>
      <c r="N66" s="52"/>
      <c r="O66" s="18"/>
      <c r="P66" s="18"/>
      <c r="Q66" s="19"/>
      <c r="AD66" s="17"/>
      <c r="AE66" s="86">
        <v>51</v>
      </c>
      <c r="AF66" s="86" t="e">
        <f>[2]!obGet([2]!obCall("",$AE$10, "getTime",[2]!obMake("", "int", AE66)))</f>
        <v>#VALUE!</v>
      </c>
      <c r="AG66" s="52"/>
      <c r="AH66" s="86" t="e">
        <f>[2]!obCall("underlyingModelFromNPVAndDefault"&amp;AE66, $AH$10, "getUnderlying",  [2]!obMake("", "int", AE66), [2]!obMake("","int", 0))</f>
        <v>#VALUE!</v>
      </c>
      <c r="AI66" s="86" t="e">
        <f>[2]!obGet([2]!obCall("",AH66,"get", $AQ$10))</f>
        <v>#VALUE!</v>
      </c>
      <c r="AJ66" s="52"/>
      <c r="AK66" s="86" t="e">
        <f>[2]!obCall("zcbondFairPrice"&amp;AE66, $AK$10, "getZeroCouponBond", [2]!obMake("", "double",AF66), [2]!obMake("", "double", $AF$115))</f>
        <v>#VALUE!</v>
      </c>
      <c r="AL66" s="86" t="e">
        <f>[2]!obGet([2]!obCall("", AK66, "get",$AQ$10))</f>
        <v>#VALUE!</v>
      </c>
      <c r="AM66" s="52"/>
      <c r="AN66" s="86" t="e">
        <f>[2]!obCall("swapPrice"&amp;AE66,  $AH$10,"getFairValue", [2]!obMake("","int",AE66) )</f>
        <v>#VALUE!</v>
      </c>
      <c r="AO66" s="86" t="e">
        <f>[2]!obGet([2]!obCall("",  AN66,"get", $AQ$10))</f>
        <v>#VALUE!</v>
      </c>
      <c r="AP66" s="52"/>
      <c r="AQ66" s="86" t="e">
        <f>[2]!obCall("intensity"&amp;AE66, $T$54, "getIntensity", [2]!obMake("", "int", AE66))</f>
        <v>#VALUE!</v>
      </c>
      <c r="AR66" s="86" t="e">
        <f>[2]!obGet([2]!obCall("", AQ66, "get",$AQ$10))</f>
        <v>#VALUE!</v>
      </c>
      <c r="AS66" s="52"/>
      <c r="AT66" s="86" t="e">
        <f>[2]!obCall("expOfIntegratedIntensity"&amp;AE66, $T$54, "getExpOfIntegratedIntensity", [2]!obMake("", "int", AE66))</f>
        <v>#VALUE!</v>
      </c>
      <c r="AU66" s="86" t="e">
        <f>[2]!obGet([2]!obCall("", AT66, "get",$AQ$10))</f>
        <v>#VALUE!</v>
      </c>
      <c r="AV66" s="18"/>
      <c r="AW66" s="18"/>
      <c r="AX66" s="86" t="e">
        <f>[2]!obCall("intensityLando"&amp;AE66, $W$53, "getIntensity", [2]!obMake("", "int", AE66))</f>
        <v>#VALUE!</v>
      </c>
      <c r="AY66" s="86" t="e">
        <f>[2]!obGet([2]!obCall("", AX66, "get",$AQ$10))</f>
        <v>#VALUE!</v>
      </c>
      <c r="AZ66" s="52"/>
      <c r="BA66" s="86" t="e">
        <f>[2]!obCall("expOfIntegratedIntensityLando"&amp;AE66, $W$53, "getExpOfIntegratedIntensity", [2]!obMake("", "int", AE66))</f>
        <v>#VALUE!</v>
      </c>
      <c r="BB66" s="86" t="e">
        <f>[2]!obGet([2]!obCall("", BA66, "get",$AQ$10))</f>
        <v>#VALUE!</v>
      </c>
      <c r="BC66" s="26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50"/>
      <c r="C67" s="81" t="str">
        <f>[2]!obCall("cvaRandomVariable1_1", C59, "getCVA", T54, C64  )</f>
        <v>cvaRandomVariable1_1 
[62661]</v>
      </c>
      <c r="D67" s="19"/>
      <c r="E67" s="18"/>
      <c r="F67" s="17"/>
      <c r="G67" s="19"/>
      <c r="H67" s="63"/>
      <c r="K67" s="17"/>
      <c r="L67" s="54">
        <v>0.05</v>
      </c>
      <c r="M67" s="107">
        <v>0.03</v>
      </c>
      <c r="N67" s="52"/>
      <c r="O67" s="18"/>
      <c r="P67" s="18"/>
      <c r="Q67" s="19"/>
      <c r="AD67" s="17"/>
      <c r="AE67" s="86">
        <v>52</v>
      </c>
      <c r="AF67" s="86" t="e">
        <f>[2]!obGet([2]!obCall("",$AE$10, "getTime",[2]!obMake("", "int", AE67)))</f>
        <v>#VALUE!</v>
      </c>
      <c r="AG67" s="52"/>
      <c r="AH67" s="86" t="e">
        <f>[2]!obCall("underlyingModelFromNPVAndDefault"&amp;AE67, $AH$10, "getUnderlying",  [2]!obMake("", "int", AE67), [2]!obMake("","int", 0))</f>
        <v>#VALUE!</v>
      </c>
      <c r="AI67" s="86" t="e">
        <f>[2]!obGet([2]!obCall("",AH67,"get", $AQ$10))</f>
        <v>#VALUE!</v>
      </c>
      <c r="AJ67" s="52"/>
      <c r="AK67" s="86" t="e">
        <f>[2]!obCall("zcbondFairPrice"&amp;AE67, $AK$10, "getZeroCouponBond", [2]!obMake("", "double",AF67), [2]!obMake("", "double", $AF$115))</f>
        <v>#VALUE!</v>
      </c>
      <c r="AL67" s="86" t="e">
        <f>[2]!obGet([2]!obCall("", AK67, "get",$AQ$10))</f>
        <v>#VALUE!</v>
      </c>
      <c r="AM67" s="52"/>
      <c r="AN67" s="86" t="e">
        <f>[2]!obCall("swapPrice"&amp;AE67,  $AH$10,"getFairValue", [2]!obMake("","int",AE67) )</f>
        <v>#VALUE!</v>
      </c>
      <c r="AO67" s="86" t="e">
        <f>[2]!obGet([2]!obCall("",  AN67,"get", $AQ$10))</f>
        <v>#VALUE!</v>
      </c>
      <c r="AP67" s="52"/>
      <c r="AQ67" s="86" t="e">
        <f>[2]!obCall("intensity"&amp;AE67, $T$54, "getIntensity", [2]!obMake("", "int", AE67))</f>
        <v>#VALUE!</v>
      </c>
      <c r="AR67" s="86" t="e">
        <f>[2]!obGet([2]!obCall("", AQ67, "get",$AQ$10))</f>
        <v>#VALUE!</v>
      </c>
      <c r="AS67" s="52"/>
      <c r="AT67" s="86" t="e">
        <f>[2]!obCall("expOfIntegratedIntensity"&amp;AE67, $T$54, "getExpOfIntegratedIntensity", [2]!obMake("", "int", AE67))</f>
        <v>#VALUE!</v>
      </c>
      <c r="AU67" s="86" t="e">
        <f>[2]!obGet([2]!obCall("", AT67, "get",$AQ$10))</f>
        <v>#VALUE!</v>
      </c>
      <c r="AV67" s="18"/>
      <c r="AW67" s="18"/>
      <c r="AX67" s="86" t="e">
        <f>[2]!obCall("intensityLando"&amp;AE67, $W$53, "getIntensity", [2]!obMake("", "int", AE67))</f>
        <v>#VALUE!</v>
      </c>
      <c r="AY67" s="86" t="e">
        <f>[2]!obGet([2]!obCall("", AX67, "get",$AQ$10))</f>
        <v>#VALUE!</v>
      </c>
      <c r="AZ67" s="52"/>
      <c r="BA67" s="86" t="e">
        <f>[2]!obCall("expOfIntegratedIntensityLando"&amp;AE67, $W$53, "getExpOfIntegratedIntensity", [2]!obMake("", "int", AE67))</f>
        <v>#VALUE!</v>
      </c>
      <c r="BB67" s="86" t="e">
        <f>[2]!obGet([2]!obCall("", BA67, "get",$AQ$10))</f>
        <v>#VALUE!</v>
      </c>
      <c r="BC67" s="26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50"/>
      <c r="C68" s="17"/>
      <c r="D68" s="19"/>
      <c r="E68" s="18"/>
      <c r="F68" s="17"/>
      <c r="G68" s="19"/>
      <c r="H68" s="63"/>
      <c r="K68" s="17"/>
      <c r="L68" s="54">
        <v>0.05</v>
      </c>
      <c r="M68" s="107">
        <v>0.03</v>
      </c>
      <c r="N68" s="52"/>
      <c r="O68" s="18"/>
      <c r="P68" s="18"/>
      <c r="Q68" s="19"/>
      <c r="AD68" s="17"/>
      <c r="AE68" s="86">
        <v>53</v>
      </c>
      <c r="AF68" s="86" t="e">
        <f>[2]!obGet([2]!obCall("",$AE$10, "getTime",[2]!obMake("", "int", AE68)))</f>
        <v>#VALUE!</v>
      </c>
      <c r="AG68" s="52"/>
      <c r="AH68" s="86" t="e">
        <f>[2]!obCall("underlyingModelFromNPVAndDefault"&amp;AE68, $AH$10, "getUnderlying",  [2]!obMake("", "int", AE68), [2]!obMake("","int", 0))</f>
        <v>#VALUE!</v>
      </c>
      <c r="AI68" s="86" t="e">
        <f>[2]!obGet([2]!obCall("",AH68,"get", $AQ$10))</f>
        <v>#VALUE!</v>
      </c>
      <c r="AJ68" s="52"/>
      <c r="AK68" s="86" t="e">
        <f>[2]!obCall("zcbondFairPrice"&amp;AE68, $AK$10, "getZeroCouponBond", [2]!obMake("", "double",AF68), [2]!obMake("", "double", $AF$115))</f>
        <v>#VALUE!</v>
      </c>
      <c r="AL68" s="86" t="e">
        <f>[2]!obGet([2]!obCall("", AK68, "get",$AQ$10))</f>
        <v>#VALUE!</v>
      </c>
      <c r="AM68" s="52"/>
      <c r="AN68" s="86" t="e">
        <f>[2]!obCall("swapPrice"&amp;AE68,  $AH$10,"getFairValue", [2]!obMake("","int",AE68) )</f>
        <v>#VALUE!</v>
      </c>
      <c r="AO68" s="86" t="e">
        <f>[2]!obGet([2]!obCall("",  AN68,"get", $AQ$10))</f>
        <v>#VALUE!</v>
      </c>
      <c r="AP68" s="52"/>
      <c r="AQ68" s="86" t="e">
        <f>[2]!obCall("intensity"&amp;AE68, $T$54, "getIntensity", [2]!obMake("", "int", AE68))</f>
        <v>#VALUE!</v>
      </c>
      <c r="AR68" s="86" t="e">
        <f>[2]!obGet([2]!obCall("", AQ68, "get",$AQ$10))</f>
        <v>#VALUE!</v>
      </c>
      <c r="AS68" s="52"/>
      <c r="AT68" s="86" t="e">
        <f>[2]!obCall("expOfIntegratedIntensity"&amp;AE68, $T$54, "getExpOfIntegratedIntensity", [2]!obMake("", "int", AE68))</f>
        <v>#VALUE!</v>
      </c>
      <c r="AU68" s="86" t="e">
        <f>[2]!obGet([2]!obCall("", AT68, "get",$AQ$10))</f>
        <v>#VALUE!</v>
      </c>
      <c r="AV68" s="18"/>
      <c r="AW68" s="18"/>
      <c r="AX68" s="86" t="e">
        <f>[2]!obCall("intensityLando"&amp;AE68, $W$53, "getIntensity", [2]!obMake("", "int", AE68))</f>
        <v>#VALUE!</v>
      </c>
      <c r="AY68" s="86" t="e">
        <f>[2]!obGet([2]!obCall("", AX68, "get",$AQ$10))</f>
        <v>#VALUE!</v>
      </c>
      <c r="AZ68" s="52"/>
      <c r="BA68" s="86" t="e">
        <f>[2]!obCall("expOfIntegratedIntensityLando"&amp;AE68, $W$53, "getExpOfIntegratedIntensity", [2]!obMake("", "int", AE68))</f>
        <v>#VALUE!</v>
      </c>
      <c r="BB68" s="86" t="e">
        <f>[2]!obGet([2]!obCall("", BA68, "get",$AQ$10))</f>
        <v>#VALUE!</v>
      </c>
      <c r="BC68" s="26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x14ac:dyDescent="0.3">
      <c r="B69" s="50"/>
      <c r="C69" s="74" t="s">
        <v>37</v>
      </c>
      <c r="D69" s="75"/>
      <c r="E69" s="18"/>
      <c r="F69" s="74" t="s">
        <v>44</v>
      </c>
      <c r="G69" s="75"/>
      <c r="H69" s="63"/>
      <c r="K69" s="17"/>
      <c r="L69" s="54">
        <v>0.05</v>
      </c>
      <c r="M69" s="107">
        <v>0.03</v>
      </c>
      <c r="N69" s="52"/>
      <c r="O69" s="18"/>
      <c r="P69" s="18"/>
      <c r="Q69" s="19"/>
      <c r="AD69" s="17"/>
      <c r="AE69" s="86">
        <v>54</v>
      </c>
      <c r="AF69" s="86" t="e">
        <f>[2]!obGet([2]!obCall("",$AE$10, "getTime",[2]!obMake("", "int", AE69)))</f>
        <v>#VALUE!</v>
      </c>
      <c r="AG69" s="52"/>
      <c r="AH69" s="86" t="e">
        <f>[2]!obCall("underlyingModelFromNPVAndDefault"&amp;AE69, $AH$10, "getUnderlying",  [2]!obMake("", "int", AE69), [2]!obMake("","int", 0))</f>
        <v>#VALUE!</v>
      </c>
      <c r="AI69" s="86" t="e">
        <f>[2]!obGet([2]!obCall("",AH69,"get", $AQ$10))</f>
        <v>#VALUE!</v>
      </c>
      <c r="AJ69" s="52"/>
      <c r="AK69" s="86" t="e">
        <f>[2]!obCall("zcbondFairPrice"&amp;AE69, $AK$10, "getZeroCouponBond", [2]!obMake("", "double",AF69), [2]!obMake("", "double", $AF$115))</f>
        <v>#VALUE!</v>
      </c>
      <c r="AL69" s="86" t="e">
        <f>[2]!obGet([2]!obCall("", AK69, "get",$AQ$10))</f>
        <v>#VALUE!</v>
      </c>
      <c r="AM69" s="52"/>
      <c r="AN69" s="86" t="e">
        <f>[2]!obCall("swapPrice"&amp;AE69,  $AH$10,"getFairValue", [2]!obMake("","int",AE69) )</f>
        <v>#VALUE!</v>
      </c>
      <c r="AO69" s="86" t="e">
        <f>[2]!obGet([2]!obCall("",  AN69,"get", $AQ$10))</f>
        <v>#VALUE!</v>
      </c>
      <c r="AP69" s="52"/>
      <c r="AQ69" s="86" t="e">
        <f>[2]!obCall("intensity"&amp;AE69, $T$54, "getIntensity", [2]!obMake("", "int", AE69))</f>
        <v>#VALUE!</v>
      </c>
      <c r="AR69" s="86" t="e">
        <f>[2]!obGet([2]!obCall("", AQ69, "get",$AQ$10))</f>
        <v>#VALUE!</v>
      </c>
      <c r="AS69" s="52"/>
      <c r="AT69" s="86" t="e">
        <f>[2]!obCall("expOfIntegratedIntensity"&amp;AE69, $T$54, "getExpOfIntegratedIntensity", [2]!obMake("", "int", AE69))</f>
        <v>#VALUE!</v>
      </c>
      <c r="AU69" s="86" t="e">
        <f>[2]!obGet([2]!obCall("", AT69, "get",$AQ$10))</f>
        <v>#VALUE!</v>
      </c>
      <c r="AV69" s="18"/>
      <c r="AW69" s="18"/>
      <c r="AX69" s="86" t="e">
        <f>[2]!obCall("intensityLando"&amp;AE69, $W$53, "getIntensity", [2]!obMake("", "int", AE69))</f>
        <v>#VALUE!</v>
      </c>
      <c r="AY69" s="86" t="e">
        <f>[2]!obGet([2]!obCall("", AX69, "get",$AQ$10))</f>
        <v>#VALUE!</v>
      </c>
      <c r="AZ69" s="52"/>
      <c r="BA69" s="86" t="e">
        <f>[2]!obCall("expOfIntegratedIntensityLando"&amp;AE69, $W$53, "getExpOfIntegratedIntensity", [2]!obMake("", "int", AE69))</f>
        <v>#VALUE!</v>
      </c>
      <c r="BB69" s="86" t="e">
        <f>[2]!obGet([2]!obCall("", BA69, "get",$AQ$10))</f>
        <v>#VALUE!</v>
      </c>
      <c r="BC69" s="26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ht="15" thickBot="1" x14ac:dyDescent="0.35">
      <c r="B70" s="50"/>
      <c r="C70" s="80" t="str">
        <f>[2]!obCall("cvaValue1_1", C67, "getAverage")</f>
        <v>cvaValue1_1 
[62662]</v>
      </c>
      <c r="D70" s="99">
        <f>[2]!obGet(C70)</f>
        <v>4.4705972476344718E-5</v>
      </c>
      <c r="E70" s="18"/>
      <c r="F70" s="80" t="str">
        <f>[2]!obCall("cwcCVACouponCorr", F59, "getConstrainedWorstCaseCVA",T54,F64)</f>
        <v>cwcCVACouponCorr 
[61217]</v>
      </c>
      <c r="G70" s="99">
        <f>[2]!obGet(F70)</f>
        <v>4.330895072689276E-5</v>
      </c>
      <c r="H70" s="63"/>
      <c r="K70" s="17"/>
      <c r="L70" s="54">
        <v>0.05</v>
      </c>
      <c r="M70" s="107">
        <v>0.03</v>
      </c>
      <c r="N70" s="52"/>
      <c r="O70" s="18"/>
      <c r="P70" s="18"/>
      <c r="Q70" s="19"/>
      <c r="AD70" s="17"/>
      <c r="AE70" s="86">
        <v>55</v>
      </c>
      <c r="AF70" s="86" t="e">
        <f>[2]!obGet([2]!obCall("",$AE$10, "getTime",[2]!obMake("", "int", AE70)))</f>
        <v>#VALUE!</v>
      </c>
      <c r="AG70" s="52"/>
      <c r="AH70" s="86" t="e">
        <f>[2]!obCall("underlyingModelFromNPVAndDefault"&amp;AE70, $AH$10, "getUnderlying",  [2]!obMake("", "int", AE70), [2]!obMake("","int", 0))</f>
        <v>#VALUE!</v>
      </c>
      <c r="AI70" s="86" t="e">
        <f>[2]!obGet([2]!obCall("",AH70,"get", $AQ$10))</f>
        <v>#VALUE!</v>
      </c>
      <c r="AJ70" s="52"/>
      <c r="AK70" s="86" t="e">
        <f>[2]!obCall("zcbondFairPrice"&amp;AE70, $AK$10, "getZeroCouponBond", [2]!obMake("", "double",AF70), [2]!obMake("", "double", $AF$115))</f>
        <v>#VALUE!</v>
      </c>
      <c r="AL70" s="86" t="e">
        <f>[2]!obGet([2]!obCall("", AK70, "get",$AQ$10))</f>
        <v>#VALUE!</v>
      </c>
      <c r="AM70" s="52"/>
      <c r="AN70" s="86" t="e">
        <f>[2]!obCall("swapPrice"&amp;AE70,  $AH$10,"getFairValue", [2]!obMake("","int",AE70) )</f>
        <v>#VALUE!</v>
      </c>
      <c r="AO70" s="86" t="e">
        <f>[2]!obGet([2]!obCall("",  AN70,"get", $AQ$10))</f>
        <v>#VALUE!</v>
      </c>
      <c r="AP70" s="52"/>
      <c r="AQ70" s="86" t="e">
        <f>[2]!obCall("intensity"&amp;AE70, $T$54, "getIntensity", [2]!obMake("", "int", AE70))</f>
        <v>#VALUE!</v>
      </c>
      <c r="AR70" s="86" t="e">
        <f>[2]!obGet([2]!obCall("", AQ70, "get",$AQ$10))</f>
        <v>#VALUE!</v>
      </c>
      <c r="AS70" s="52"/>
      <c r="AT70" s="86" t="e">
        <f>[2]!obCall("expOfIntegratedIntensity"&amp;AE70, $T$54, "getExpOfIntegratedIntensity", [2]!obMake("", "int", AE70))</f>
        <v>#VALUE!</v>
      </c>
      <c r="AU70" s="86" t="e">
        <f>[2]!obGet([2]!obCall("", AT70, "get",$AQ$10))</f>
        <v>#VALUE!</v>
      </c>
      <c r="AV70" s="18"/>
      <c r="AW70" s="18"/>
      <c r="AX70" s="86" t="e">
        <f>[2]!obCall("intensityLando"&amp;AE70, $W$53, "getIntensity", [2]!obMake("", "int", AE70))</f>
        <v>#VALUE!</v>
      </c>
      <c r="AY70" s="86" t="e">
        <f>[2]!obGet([2]!obCall("", AX70, "get",$AQ$10))</f>
        <v>#VALUE!</v>
      </c>
      <c r="AZ70" s="52"/>
      <c r="BA70" s="86" t="e">
        <f>[2]!obCall("expOfIntegratedIntensityLando"&amp;AE70, $W$53, "getExpOfIntegratedIntensity", [2]!obMake("", "int", AE70))</f>
        <v>#VALUE!</v>
      </c>
      <c r="BB70" s="86" t="e">
        <f>[2]!obGet([2]!obCall("", BA70, "get",$AQ$10))</f>
        <v>#VALUE!</v>
      </c>
      <c r="BC70" s="26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50"/>
      <c r="C71" s="18"/>
      <c r="D71" s="18"/>
      <c r="E71" s="18"/>
      <c r="F71" s="18"/>
      <c r="G71" s="18"/>
      <c r="H71" s="63"/>
      <c r="K71" s="17"/>
      <c r="L71" s="54">
        <v>0.05</v>
      </c>
      <c r="M71" s="107">
        <v>0.03</v>
      </c>
      <c r="N71" s="52"/>
      <c r="O71" s="18"/>
      <c r="P71" s="18"/>
      <c r="Q71" s="19"/>
      <c r="AD71" s="17"/>
      <c r="AE71" s="86">
        <v>56</v>
      </c>
      <c r="AF71" s="86" t="e">
        <f>[2]!obGet([2]!obCall("",$AE$10, "getTime",[2]!obMake("", "int", AE71)))</f>
        <v>#VALUE!</v>
      </c>
      <c r="AG71" s="52"/>
      <c r="AH71" s="86" t="e">
        <f>[2]!obCall("underlyingModelFromNPVAndDefault"&amp;AE71, $AH$10, "getUnderlying",  [2]!obMake("", "int", AE71), [2]!obMake("","int", 0))</f>
        <v>#VALUE!</v>
      </c>
      <c r="AI71" s="86" t="e">
        <f>[2]!obGet([2]!obCall("",AH71,"get", $AQ$10))</f>
        <v>#VALUE!</v>
      </c>
      <c r="AJ71" s="52"/>
      <c r="AK71" s="86" t="e">
        <f>[2]!obCall("zcbondFairPrice"&amp;AE71, $AK$10, "getZeroCouponBond", [2]!obMake("", "double",AF71), [2]!obMake("", "double", $AF$115))</f>
        <v>#VALUE!</v>
      </c>
      <c r="AL71" s="86" t="e">
        <f>[2]!obGet([2]!obCall("", AK71, "get",$AQ$10))</f>
        <v>#VALUE!</v>
      </c>
      <c r="AM71" s="52"/>
      <c r="AN71" s="86" t="e">
        <f>[2]!obCall("swapPrice"&amp;AE71,  $AH$10,"getFairValue", [2]!obMake("","int",AE71) )</f>
        <v>#VALUE!</v>
      </c>
      <c r="AO71" s="86" t="e">
        <f>[2]!obGet([2]!obCall("",  AN71,"get", $AQ$10))</f>
        <v>#VALUE!</v>
      </c>
      <c r="AP71" s="52"/>
      <c r="AQ71" s="86" t="e">
        <f>[2]!obCall("intensity"&amp;AE71, $T$54, "getIntensity", [2]!obMake("", "int", AE71))</f>
        <v>#VALUE!</v>
      </c>
      <c r="AR71" s="86" t="e">
        <f>[2]!obGet([2]!obCall("", AQ71, "get",$AQ$10))</f>
        <v>#VALUE!</v>
      </c>
      <c r="AS71" s="52"/>
      <c r="AT71" s="86" t="e">
        <f>[2]!obCall("expOfIntegratedIntensity"&amp;AE71, $T$54, "getExpOfIntegratedIntensity", [2]!obMake("", "int", AE71))</f>
        <v>#VALUE!</v>
      </c>
      <c r="AU71" s="86" t="e">
        <f>[2]!obGet([2]!obCall("", AT71, "get",$AQ$10))</f>
        <v>#VALUE!</v>
      </c>
      <c r="AV71" s="18"/>
      <c r="AW71" s="18"/>
      <c r="AX71" s="86" t="e">
        <f>[2]!obCall("intensityLando"&amp;AE71, $W$53, "getIntensity", [2]!obMake("", "int", AE71))</f>
        <v>#VALUE!</v>
      </c>
      <c r="AY71" s="86" t="e">
        <f>[2]!obGet([2]!obCall("", AX71, "get",$AQ$10))</f>
        <v>#VALUE!</v>
      </c>
      <c r="AZ71" s="52"/>
      <c r="BA71" s="86" t="e">
        <f>[2]!obCall("expOfIntegratedIntensityLando"&amp;AE71, $W$53, "getExpOfIntegratedIntensity", [2]!obMake("", "int", AE71))</f>
        <v>#VALUE!</v>
      </c>
      <c r="BB71" s="86" t="e">
        <f>[2]!obGet([2]!obCall("", BA71, "get",$AQ$10))</f>
        <v>#VALUE!</v>
      </c>
      <c r="BC71" s="26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x14ac:dyDescent="0.3">
      <c r="B72" s="50"/>
      <c r="C72" s="14" t="s">
        <v>39</v>
      </c>
      <c r="D72" s="23"/>
      <c r="E72" s="18"/>
      <c r="F72" s="14" t="s">
        <v>46</v>
      </c>
      <c r="G72" s="23"/>
      <c r="H72" s="63"/>
      <c r="K72" s="17"/>
      <c r="L72" s="54">
        <v>0.05</v>
      </c>
      <c r="M72" s="107">
        <v>0.03</v>
      </c>
      <c r="N72" s="52"/>
      <c r="O72" s="18"/>
      <c r="P72" s="18"/>
      <c r="Q72" s="19"/>
      <c r="AD72" s="17"/>
      <c r="AE72" s="86">
        <v>57</v>
      </c>
      <c r="AF72" s="86" t="e">
        <f>[2]!obGet([2]!obCall("",$AE$10, "getTime",[2]!obMake("", "int", AE72)))</f>
        <v>#VALUE!</v>
      </c>
      <c r="AG72" s="52"/>
      <c r="AH72" s="86" t="e">
        <f>[2]!obCall("underlyingModelFromNPVAndDefault"&amp;AE72, $AH$10, "getUnderlying",  [2]!obMake("", "int", AE72), [2]!obMake("","int", 0))</f>
        <v>#VALUE!</v>
      </c>
      <c r="AI72" s="86" t="e">
        <f>[2]!obGet([2]!obCall("",AH72,"get", $AQ$10))</f>
        <v>#VALUE!</v>
      </c>
      <c r="AJ72" s="52"/>
      <c r="AK72" s="86" t="e">
        <f>[2]!obCall("zcbondFairPrice"&amp;AE72, $AK$10, "getZeroCouponBond", [2]!obMake("", "double",AF72), [2]!obMake("", "double", $AF$115))</f>
        <v>#VALUE!</v>
      </c>
      <c r="AL72" s="86" t="e">
        <f>[2]!obGet([2]!obCall("", AK72, "get",$AQ$10))</f>
        <v>#VALUE!</v>
      </c>
      <c r="AM72" s="52"/>
      <c r="AN72" s="86" t="e">
        <f>[2]!obCall("swapPrice"&amp;AE72,  $AH$10,"getFairValue", [2]!obMake("","int",AE72) )</f>
        <v>#VALUE!</v>
      </c>
      <c r="AO72" s="86" t="e">
        <f>[2]!obGet([2]!obCall("",  AN72,"get", $AQ$10))</f>
        <v>#VALUE!</v>
      </c>
      <c r="AP72" s="52"/>
      <c r="AQ72" s="86" t="e">
        <f>[2]!obCall("intensity"&amp;AE72, $T$54, "getIntensity", [2]!obMake("", "int", AE72))</f>
        <v>#VALUE!</v>
      </c>
      <c r="AR72" s="86" t="e">
        <f>[2]!obGet([2]!obCall("", AQ72, "get",$AQ$10))</f>
        <v>#VALUE!</v>
      </c>
      <c r="AS72" s="52"/>
      <c r="AT72" s="86" t="e">
        <f>[2]!obCall("expOfIntegratedIntensity"&amp;AE72, $T$54, "getExpOfIntegratedIntensity", [2]!obMake("", "int", AE72))</f>
        <v>#VALUE!</v>
      </c>
      <c r="AU72" s="86" t="e">
        <f>[2]!obGet([2]!obCall("", AT72, "get",$AQ$10))</f>
        <v>#VALUE!</v>
      </c>
      <c r="AV72" s="18"/>
      <c r="AW72" s="18"/>
      <c r="AX72" s="86" t="e">
        <f>[2]!obCall("intensityLando"&amp;AE72, $W$53, "getIntensity", [2]!obMake("", "int", AE72))</f>
        <v>#VALUE!</v>
      </c>
      <c r="AY72" s="86" t="e">
        <f>[2]!obGet([2]!obCall("", AX72, "get",$AQ$10))</f>
        <v>#VALUE!</v>
      </c>
      <c r="AZ72" s="52"/>
      <c r="BA72" s="86" t="e">
        <f>[2]!obCall("expOfIntegratedIntensityLando"&amp;AE72, $W$53, "getExpOfIntegratedIntensity", [2]!obMake("", "int", AE72))</f>
        <v>#VALUE!</v>
      </c>
      <c r="BB72" s="86" t="e">
        <f>[2]!obGet([2]!obCall("", BA72, "get",$AQ$10))</f>
        <v>#VALUE!</v>
      </c>
      <c r="BC72" s="26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B73" s="50"/>
      <c r="C73" s="17"/>
      <c r="D73" s="19"/>
      <c r="E73" s="18"/>
      <c r="F73" s="17"/>
      <c r="G73" s="19"/>
      <c r="H73" s="63"/>
      <c r="K73" s="17"/>
      <c r="L73" s="54">
        <v>0.05</v>
      </c>
      <c r="M73" s="107">
        <v>0.03</v>
      </c>
      <c r="N73" s="52"/>
      <c r="O73" s="18"/>
      <c r="P73" s="18"/>
      <c r="Q73" s="19"/>
      <c r="AD73" s="17"/>
      <c r="AE73" s="86">
        <v>58</v>
      </c>
      <c r="AF73" s="86" t="e">
        <f>[2]!obGet([2]!obCall("",$AE$10, "getTime",[2]!obMake("", "int", AE73)))</f>
        <v>#VALUE!</v>
      </c>
      <c r="AG73" s="52"/>
      <c r="AH73" s="86" t="e">
        <f>[2]!obCall("underlyingModelFromNPVAndDefault"&amp;AE73, $AH$10, "getUnderlying",  [2]!obMake("", "int", AE73), [2]!obMake("","int", 0))</f>
        <v>#VALUE!</v>
      </c>
      <c r="AI73" s="86" t="e">
        <f>[2]!obGet([2]!obCall("",AH73,"get", $AQ$10))</f>
        <v>#VALUE!</v>
      </c>
      <c r="AJ73" s="52"/>
      <c r="AK73" s="86" t="e">
        <f>[2]!obCall("zcbondFairPrice"&amp;AE73, $AK$10, "getZeroCouponBond", [2]!obMake("", "double",AF73), [2]!obMake("", "double", $AF$115))</f>
        <v>#VALUE!</v>
      </c>
      <c r="AL73" s="86" t="e">
        <f>[2]!obGet([2]!obCall("", AK73, "get",$AQ$10))</f>
        <v>#VALUE!</v>
      </c>
      <c r="AM73" s="52"/>
      <c r="AN73" s="86" t="e">
        <f>[2]!obCall("swapPrice"&amp;AE73,  $AH$10,"getFairValue", [2]!obMake("","int",AE73) )</f>
        <v>#VALUE!</v>
      </c>
      <c r="AO73" s="86" t="e">
        <f>[2]!obGet([2]!obCall("",  AN73,"get", $AQ$10))</f>
        <v>#VALUE!</v>
      </c>
      <c r="AP73" s="52"/>
      <c r="AQ73" s="86" t="e">
        <f>[2]!obCall("intensity"&amp;AE73, $T$54, "getIntensity", [2]!obMake("", "int", AE73))</f>
        <v>#VALUE!</v>
      </c>
      <c r="AR73" s="86" t="e">
        <f>[2]!obGet([2]!obCall("", AQ73, "get",$AQ$10))</f>
        <v>#VALUE!</v>
      </c>
      <c r="AS73" s="52"/>
      <c r="AT73" s="86" t="e">
        <f>[2]!obCall("expOfIntegratedIntensity"&amp;AE73, $T$54, "getExpOfIntegratedIntensity", [2]!obMake("", "int", AE73))</f>
        <v>#VALUE!</v>
      </c>
      <c r="AU73" s="86" t="e">
        <f>[2]!obGet([2]!obCall("", AT73, "get",$AQ$10))</f>
        <v>#VALUE!</v>
      </c>
      <c r="AV73" s="18"/>
      <c r="AW73" s="18"/>
      <c r="AX73" s="86" t="e">
        <f>[2]!obCall("intensityLando"&amp;AE73, $W$53, "getIntensity", [2]!obMake("", "int", AE73))</f>
        <v>#VALUE!</v>
      </c>
      <c r="AY73" s="86" t="e">
        <f>[2]!obGet([2]!obCall("", AX73, "get",$AQ$10))</f>
        <v>#VALUE!</v>
      </c>
      <c r="AZ73" s="52"/>
      <c r="BA73" s="86" t="e">
        <f>[2]!obCall("expOfIntegratedIntensityLando"&amp;AE73, $W$53, "getExpOfIntegratedIntensity", [2]!obMake("", "int", AE73))</f>
        <v>#VALUE!</v>
      </c>
      <c r="BB73" s="86" t="e">
        <f>[2]!obGet([2]!obCall("", BA73, "get",$AQ$10))</f>
        <v>#VALUE!</v>
      </c>
      <c r="BC73" s="26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B74" s="50"/>
      <c r="C74" s="74" t="s">
        <v>43</v>
      </c>
      <c r="D74" s="75"/>
      <c r="E74" s="18"/>
      <c r="F74" s="74" t="s">
        <v>43</v>
      </c>
      <c r="G74" s="75"/>
      <c r="H74" s="63"/>
      <c r="K74" s="17"/>
      <c r="L74" s="54">
        <v>0.05</v>
      </c>
      <c r="M74" s="107">
        <v>0.03</v>
      </c>
      <c r="N74" s="52"/>
      <c r="O74" s="18"/>
      <c r="P74" s="18"/>
      <c r="Q74" s="19"/>
      <c r="AD74" s="17"/>
      <c r="AE74" s="86">
        <v>59</v>
      </c>
      <c r="AF74" s="86" t="e">
        <f>[2]!obGet([2]!obCall("",$AE$10, "getTime",[2]!obMake("", "int", AE74)))</f>
        <v>#VALUE!</v>
      </c>
      <c r="AG74" s="52"/>
      <c r="AH74" s="86" t="e">
        <f>[2]!obCall("underlyingModelFromNPVAndDefault"&amp;AE74, $AH$10, "getUnderlying",  [2]!obMake("", "int", AE74), [2]!obMake("","int", 0))</f>
        <v>#VALUE!</v>
      </c>
      <c r="AI74" s="86" t="e">
        <f>[2]!obGet([2]!obCall("",AH74,"get", $AQ$10))</f>
        <v>#VALUE!</v>
      </c>
      <c r="AJ74" s="52"/>
      <c r="AK74" s="86" t="e">
        <f>[2]!obCall("zcbondFairPrice"&amp;AE74, $AK$10, "getZeroCouponBond", [2]!obMake("", "double",AF74), [2]!obMake("", "double", $AF$115))</f>
        <v>#VALUE!</v>
      </c>
      <c r="AL74" s="86" t="e">
        <f>[2]!obGet([2]!obCall("", AK74, "get",$AQ$10))</f>
        <v>#VALUE!</v>
      </c>
      <c r="AM74" s="52"/>
      <c r="AN74" s="86" t="e">
        <f>[2]!obCall("swapPrice"&amp;AE74,  $AH$10,"getFairValue", [2]!obMake("","int",AE74) )</f>
        <v>#VALUE!</v>
      </c>
      <c r="AO74" s="86" t="e">
        <f>[2]!obGet([2]!obCall("",  AN74,"get", $AQ$10))</f>
        <v>#VALUE!</v>
      </c>
      <c r="AP74" s="52"/>
      <c r="AQ74" s="86" t="e">
        <f>[2]!obCall("intensity"&amp;AE74, $T$54, "getIntensity", [2]!obMake("", "int", AE74))</f>
        <v>#VALUE!</v>
      </c>
      <c r="AR74" s="86" t="e">
        <f>[2]!obGet([2]!obCall("", AQ74, "get",$AQ$10))</f>
        <v>#VALUE!</v>
      </c>
      <c r="AS74" s="52"/>
      <c r="AT74" s="86" t="e">
        <f>[2]!obCall("expOfIntegratedIntensity"&amp;AE74, $T$54, "getExpOfIntegratedIntensity", [2]!obMake("", "int", AE74))</f>
        <v>#VALUE!</v>
      </c>
      <c r="AU74" s="86" t="e">
        <f>[2]!obGet([2]!obCall("", AT74, "get",$AQ$10))</f>
        <v>#VALUE!</v>
      </c>
      <c r="AV74" s="18"/>
      <c r="AW74" s="18"/>
      <c r="AX74" s="86" t="e">
        <f>[2]!obCall("intensityLando"&amp;AE74, $W$53, "getIntensity", [2]!obMake("", "int", AE74))</f>
        <v>#VALUE!</v>
      </c>
      <c r="AY74" s="86" t="e">
        <f>[2]!obGet([2]!obCall("", AX74, "get",$AQ$10))</f>
        <v>#VALUE!</v>
      </c>
      <c r="AZ74" s="52"/>
      <c r="BA74" s="86" t="e">
        <f>[2]!obCall("expOfIntegratedIntensityLando"&amp;AE74, $W$53, "getExpOfIntegratedIntensity", [2]!obMake("", "int", AE74))</f>
        <v>#VALUE!</v>
      </c>
      <c r="BB74" s="86" t="e">
        <f>[2]!obGet([2]!obCall("", BA74, "get",$AQ$10))</f>
        <v>#VALUE!</v>
      </c>
      <c r="BC74" s="26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B75" s="50"/>
      <c r="C75" s="76" t="str">
        <f xml:space="preserve"> [2]!obCall("integrationMethodEnum2_1", "main.net.finmath.antonsporrer.masterthesis.integration.Integration$IntegrationMethod", "valueOf",[2]!obMake("","String", D75))</f>
        <v>integrationMethodEnum2_1 
[14445]</v>
      </c>
      <c r="D75" s="77" t="s">
        <v>22</v>
      </c>
      <c r="E75" s="18"/>
      <c r="F75" s="79" t="str">
        <f>[2]!obMake("penaltyFactorCBLandosIntensity", "double", G75)</f>
        <v>penaltyFactorCBLandosIntensity 
[14443]</v>
      </c>
      <c r="G75" s="98">
        <v>20</v>
      </c>
      <c r="H75" s="63"/>
      <c r="K75" s="17"/>
      <c r="L75" s="54">
        <v>0.05</v>
      </c>
      <c r="M75" s="107">
        <v>0.03</v>
      </c>
      <c r="N75" s="52"/>
      <c r="O75" s="18"/>
      <c r="P75" s="18"/>
      <c r="Q75" s="19"/>
      <c r="AD75" s="17"/>
      <c r="AE75" s="86">
        <v>60</v>
      </c>
      <c r="AF75" s="86" t="e">
        <f>[2]!obGet([2]!obCall("",$AE$10, "getTime",[2]!obMake("", "int", AE75)))</f>
        <v>#VALUE!</v>
      </c>
      <c r="AG75" s="52"/>
      <c r="AH75" s="86" t="e">
        <f>[2]!obCall("underlyingModelFromNPVAndDefault"&amp;AE75, $AH$10, "getUnderlying",  [2]!obMake("", "int", AE75), [2]!obMake("","int", 0))</f>
        <v>#VALUE!</v>
      </c>
      <c r="AI75" s="86" t="e">
        <f>[2]!obGet([2]!obCall("",AH75,"get", $AQ$10))</f>
        <v>#VALUE!</v>
      </c>
      <c r="AJ75" s="52"/>
      <c r="AK75" s="86" t="e">
        <f>[2]!obCall("zcbondFairPrice"&amp;AE75, $AK$10, "getZeroCouponBond", [2]!obMake("", "double",AF75), [2]!obMake("", "double", $AF$115))</f>
        <v>#VALUE!</v>
      </c>
      <c r="AL75" s="86" t="e">
        <f>[2]!obGet([2]!obCall("", AK75, "get",$AQ$10))</f>
        <v>#VALUE!</v>
      </c>
      <c r="AM75" s="52"/>
      <c r="AN75" s="86" t="e">
        <f>[2]!obCall("swapPrice"&amp;AE75,  $AH$10,"getFairValue", [2]!obMake("","int",AE75) )</f>
        <v>#VALUE!</v>
      </c>
      <c r="AO75" s="86" t="e">
        <f>[2]!obGet([2]!obCall("",  AN75,"get", $AQ$10))</f>
        <v>#VALUE!</v>
      </c>
      <c r="AP75" s="52"/>
      <c r="AQ75" s="86" t="e">
        <f>[2]!obCall("intensity"&amp;AE75, $T$54, "getIntensity", [2]!obMake("", "int", AE75))</f>
        <v>#VALUE!</v>
      </c>
      <c r="AR75" s="86" t="e">
        <f>[2]!obGet([2]!obCall("", AQ75, "get",$AQ$10))</f>
        <v>#VALUE!</v>
      </c>
      <c r="AS75" s="52"/>
      <c r="AT75" s="86" t="e">
        <f>[2]!obCall("expOfIntegratedIntensity"&amp;AE75, $T$54, "getExpOfIntegratedIntensity", [2]!obMake("", "int", AE75))</f>
        <v>#VALUE!</v>
      </c>
      <c r="AU75" s="86" t="e">
        <f>[2]!obGet([2]!obCall("", AT75, "get",$AQ$10))</f>
        <v>#VALUE!</v>
      </c>
      <c r="AV75" s="18"/>
      <c r="AW75" s="18"/>
      <c r="AX75" s="86" t="e">
        <f>[2]!obCall("intensityLando"&amp;AE75, $W$53, "getIntensity", [2]!obMake("", "int", AE75))</f>
        <v>#VALUE!</v>
      </c>
      <c r="AY75" s="86" t="e">
        <f>[2]!obGet([2]!obCall("", AX75, "get",$AQ$10))</f>
        <v>#VALUE!</v>
      </c>
      <c r="AZ75" s="52"/>
      <c r="BA75" s="86" t="e">
        <f>[2]!obCall("expOfIntegratedIntensityLando"&amp;AE75, $W$53, "getExpOfIntegratedIntensity", [2]!obMake("", "int", AE75))</f>
        <v>#VALUE!</v>
      </c>
      <c r="BB75" s="86" t="e">
        <f>[2]!obGet([2]!obCall("", BA75, "get",$AQ$10))</f>
        <v>#VALUE!</v>
      </c>
      <c r="BC75" s="26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B76" s="50"/>
      <c r="C76" s="17"/>
      <c r="D76" s="26"/>
      <c r="E76" s="18"/>
      <c r="F76" s="17"/>
      <c r="G76" s="19"/>
      <c r="H76" s="63"/>
      <c r="K76" s="17"/>
      <c r="L76" s="54">
        <v>0.05</v>
      </c>
      <c r="M76" s="107">
        <v>0.03</v>
      </c>
      <c r="N76" s="52"/>
      <c r="O76" s="18"/>
      <c r="P76" s="18"/>
      <c r="Q76" s="19"/>
      <c r="AD76" s="17"/>
      <c r="AE76" s="86">
        <v>61</v>
      </c>
      <c r="AF76" s="86" t="e">
        <f>[2]!obGet([2]!obCall("",$AE$10, "getTime",[2]!obMake("", "int", AE76)))</f>
        <v>#VALUE!</v>
      </c>
      <c r="AG76" s="52"/>
      <c r="AH76" s="86" t="e">
        <f>[2]!obCall("underlyingModelFromNPVAndDefault"&amp;AE76, $AH$10, "getUnderlying",  [2]!obMake("", "int", AE76), [2]!obMake("","int", 0))</f>
        <v>#VALUE!</v>
      </c>
      <c r="AI76" s="86" t="e">
        <f>[2]!obGet([2]!obCall("",AH76,"get", $AQ$10))</f>
        <v>#VALUE!</v>
      </c>
      <c r="AJ76" s="52"/>
      <c r="AK76" s="86" t="e">
        <f>[2]!obCall("zcbondFairPrice"&amp;AE76, $AK$10, "getZeroCouponBond", [2]!obMake("", "double",AF76), [2]!obMake("", "double", $AF$115))</f>
        <v>#VALUE!</v>
      </c>
      <c r="AL76" s="86" t="e">
        <f>[2]!obGet([2]!obCall("", AK76, "get",$AQ$10))</f>
        <v>#VALUE!</v>
      </c>
      <c r="AM76" s="52"/>
      <c r="AN76" s="86" t="e">
        <f>[2]!obCall("swapPrice"&amp;AE76,  $AH$10,"getFairValue", [2]!obMake("","int",AE76) )</f>
        <v>#VALUE!</v>
      </c>
      <c r="AO76" s="86" t="e">
        <f>[2]!obGet([2]!obCall("",  AN76,"get", $AQ$10))</f>
        <v>#VALUE!</v>
      </c>
      <c r="AP76" s="52"/>
      <c r="AQ76" s="86" t="e">
        <f>[2]!obCall("intensity"&amp;AE76, $T$54, "getIntensity", [2]!obMake("", "int", AE76))</f>
        <v>#VALUE!</v>
      </c>
      <c r="AR76" s="86" t="e">
        <f>[2]!obGet([2]!obCall("", AQ76, "get",$AQ$10))</f>
        <v>#VALUE!</v>
      </c>
      <c r="AS76" s="52"/>
      <c r="AT76" s="86" t="e">
        <f>[2]!obCall("expOfIntegratedIntensity"&amp;AE76, $T$54, "getExpOfIntegratedIntensity", [2]!obMake("", "int", AE76))</f>
        <v>#VALUE!</v>
      </c>
      <c r="AU76" s="86" t="e">
        <f>[2]!obGet([2]!obCall("", AT76, "get",$AQ$10))</f>
        <v>#VALUE!</v>
      </c>
      <c r="AV76" s="18"/>
      <c r="AW76" s="18"/>
      <c r="AX76" s="86" t="e">
        <f>[2]!obCall("intensityLando"&amp;AE76, $W$53, "getIntensity", [2]!obMake("", "int", AE76))</f>
        <v>#VALUE!</v>
      </c>
      <c r="AY76" s="86" t="e">
        <f>[2]!obGet([2]!obCall("", AX76, "get",$AQ$10))</f>
        <v>#VALUE!</v>
      </c>
      <c r="AZ76" s="52"/>
      <c r="BA76" s="86" t="e">
        <f>[2]!obCall("expOfIntegratedIntensityLando"&amp;AE76, $W$53, "getExpOfIntegratedIntensity", [2]!obMake("", "int", AE76))</f>
        <v>#VALUE!</v>
      </c>
      <c r="BB76" s="86" t="e">
        <f>[2]!obGet([2]!obCall("", BA76, "get",$AQ$10))</f>
        <v>#VALUE!</v>
      </c>
      <c r="BC76" s="26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B77" s="50"/>
      <c r="C77" s="78" t="s">
        <v>48</v>
      </c>
      <c r="D77" s="26"/>
      <c r="E77" s="18"/>
      <c r="F77" s="17"/>
      <c r="G77" s="19"/>
      <c r="H77" s="63"/>
      <c r="K77" s="17"/>
      <c r="L77" s="54">
        <v>0.05</v>
      </c>
      <c r="M77" s="107">
        <v>0.03</v>
      </c>
      <c r="N77" s="52"/>
      <c r="O77" s="18"/>
      <c r="P77" s="18"/>
      <c r="Q77" s="19"/>
      <c r="AD77" s="17"/>
      <c r="AE77" s="86">
        <v>62</v>
      </c>
      <c r="AF77" s="86" t="e">
        <f>[2]!obGet([2]!obCall("",$AE$10, "getTime",[2]!obMake("", "int", AE77)))</f>
        <v>#VALUE!</v>
      </c>
      <c r="AG77" s="52"/>
      <c r="AH77" s="86" t="e">
        <f>[2]!obCall("underlyingModelFromNPVAndDefault"&amp;AE77, $AH$10, "getUnderlying",  [2]!obMake("", "int", AE77), [2]!obMake("","int", 0))</f>
        <v>#VALUE!</v>
      </c>
      <c r="AI77" s="86" t="e">
        <f>[2]!obGet([2]!obCall("",AH77,"get", $AQ$10))</f>
        <v>#VALUE!</v>
      </c>
      <c r="AJ77" s="52"/>
      <c r="AK77" s="86" t="e">
        <f>[2]!obCall("zcbondFairPrice"&amp;AE77, $AK$10, "getZeroCouponBond", [2]!obMake("", "double",AF77), [2]!obMake("", "double", $AF$115))</f>
        <v>#VALUE!</v>
      </c>
      <c r="AL77" s="86" t="e">
        <f>[2]!obGet([2]!obCall("", AK77, "get",$AQ$10))</f>
        <v>#VALUE!</v>
      </c>
      <c r="AM77" s="52"/>
      <c r="AN77" s="86" t="e">
        <f>[2]!obCall("swapPrice"&amp;AE77,  $AH$10,"getFairValue", [2]!obMake("","int",AE77) )</f>
        <v>#VALUE!</v>
      </c>
      <c r="AO77" s="86" t="e">
        <f>[2]!obGet([2]!obCall("",  AN77,"get", $AQ$10))</f>
        <v>#VALUE!</v>
      </c>
      <c r="AP77" s="52"/>
      <c r="AQ77" s="86" t="e">
        <f>[2]!obCall("intensity"&amp;AE77, $T$54, "getIntensity", [2]!obMake("", "int", AE77))</f>
        <v>#VALUE!</v>
      </c>
      <c r="AR77" s="86" t="e">
        <f>[2]!obGet([2]!obCall("", AQ77, "get",$AQ$10))</f>
        <v>#VALUE!</v>
      </c>
      <c r="AS77" s="52"/>
      <c r="AT77" s="86" t="e">
        <f>[2]!obCall("expOfIntegratedIntensity"&amp;AE77, $T$54, "getExpOfIntegratedIntensity", [2]!obMake("", "int", AE77))</f>
        <v>#VALUE!</v>
      </c>
      <c r="AU77" s="86" t="e">
        <f>[2]!obGet([2]!obCall("", AT77, "get",$AQ$10))</f>
        <v>#VALUE!</v>
      </c>
      <c r="AV77" s="18"/>
      <c r="AW77" s="18"/>
      <c r="AX77" s="86" t="e">
        <f>[2]!obCall("intensityLando"&amp;AE77, $W$53, "getIntensity", [2]!obMake("", "int", AE77))</f>
        <v>#VALUE!</v>
      </c>
      <c r="AY77" s="86" t="e">
        <f>[2]!obGet([2]!obCall("", AX77, "get",$AQ$10))</f>
        <v>#VALUE!</v>
      </c>
      <c r="AZ77" s="52"/>
      <c r="BA77" s="86" t="e">
        <f>[2]!obCall("expOfIntegratedIntensityLando"&amp;AE77, $W$53, "getExpOfIntegratedIntensity", [2]!obMake("", "int", AE77))</f>
        <v>#VALUE!</v>
      </c>
      <c r="BB77" s="86" t="e">
        <f>[2]!obGet([2]!obCall("", BA77, "get",$AQ$10))</f>
        <v>#VALUE!</v>
      </c>
      <c r="BC77" s="26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B78" s="50"/>
      <c r="C78" s="79" t="str">
        <f>[2]!obCall("cvaRandomVariable2_1", C59, "getCVA", W53, C75  )</f>
        <v>cvaRandomVariable2_1 
[61638]</v>
      </c>
      <c r="D78" s="19"/>
      <c r="E78" s="18"/>
      <c r="F78" s="17"/>
      <c r="G78" s="19"/>
      <c r="H78" s="63"/>
      <c r="K78" s="17"/>
      <c r="L78" s="54">
        <v>0.05</v>
      </c>
      <c r="M78" s="107">
        <v>0.03</v>
      </c>
      <c r="N78" s="52"/>
      <c r="O78" s="18"/>
      <c r="P78" s="18"/>
      <c r="Q78" s="19"/>
      <c r="AD78" s="17"/>
      <c r="AE78" s="86">
        <v>63</v>
      </c>
      <c r="AF78" s="86" t="e">
        <f>[2]!obGet([2]!obCall("",$AE$10, "getTime",[2]!obMake("", "int", AE78)))</f>
        <v>#VALUE!</v>
      </c>
      <c r="AG78" s="52"/>
      <c r="AH78" s="86" t="e">
        <f>[2]!obCall("underlyingModelFromNPVAndDefault"&amp;AE78, $AH$10, "getUnderlying",  [2]!obMake("", "int", AE78), [2]!obMake("","int", 0))</f>
        <v>#VALUE!</v>
      </c>
      <c r="AI78" s="86" t="e">
        <f>[2]!obGet([2]!obCall("",AH78,"get", $AQ$10))</f>
        <v>#VALUE!</v>
      </c>
      <c r="AJ78" s="52"/>
      <c r="AK78" s="86" t="e">
        <f>[2]!obCall("zcbondFairPrice"&amp;AE78, $AK$10, "getZeroCouponBond", [2]!obMake("", "double",AF78), [2]!obMake("", "double", $AF$115))</f>
        <v>#VALUE!</v>
      </c>
      <c r="AL78" s="86" t="e">
        <f>[2]!obGet([2]!obCall("", AK78, "get",$AQ$10))</f>
        <v>#VALUE!</v>
      </c>
      <c r="AM78" s="52"/>
      <c r="AN78" s="86" t="e">
        <f>[2]!obCall("swapPrice"&amp;AE78,  $AH$10,"getFairValue", [2]!obMake("","int",AE78) )</f>
        <v>#VALUE!</v>
      </c>
      <c r="AO78" s="86" t="e">
        <f>[2]!obGet([2]!obCall("",  AN78,"get", $AQ$10))</f>
        <v>#VALUE!</v>
      </c>
      <c r="AP78" s="52"/>
      <c r="AQ78" s="86" t="e">
        <f>[2]!obCall("intensity"&amp;AE78, $T$54, "getIntensity", [2]!obMake("", "int", AE78))</f>
        <v>#VALUE!</v>
      </c>
      <c r="AR78" s="86" t="e">
        <f>[2]!obGet([2]!obCall("", AQ78, "get",$AQ$10))</f>
        <v>#VALUE!</v>
      </c>
      <c r="AS78" s="52"/>
      <c r="AT78" s="86" t="e">
        <f>[2]!obCall("expOfIntegratedIntensity"&amp;AE78, $T$54, "getExpOfIntegratedIntensity", [2]!obMake("", "int", AE78))</f>
        <v>#VALUE!</v>
      </c>
      <c r="AU78" s="86" t="e">
        <f>[2]!obGet([2]!obCall("", AT78, "get",$AQ$10))</f>
        <v>#VALUE!</v>
      </c>
      <c r="AV78" s="18"/>
      <c r="AW78" s="18"/>
      <c r="AX78" s="86" t="e">
        <f>[2]!obCall("intensityLando"&amp;AE78, $W$53, "getIntensity", [2]!obMake("", "int", AE78))</f>
        <v>#VALUE!</v>
      </c>
      <c r="AY78" s="86" t="e">
        <f>[2]!obGet([2]!obCall("", AX78, "get",$AQ$10))</f>
        <v>#VALUE!</v>
      </c>
      <c r="AZ78" s="52"/>
      <c r="BA78" s="86" t="e">
        <f>[2]!obCall("expOfIntegratedIntensityLando"&amp;AE78, $W$53, "getExpOfIntegratedIntensity", [2]!obMake("", "int", AE78))</f>
        <v>#VALUE!</v>
      </c>
      <c r="BB78" s="86" t="e">
        <f>[2]!obGet([2]!obCall("", BA78, "get",$AQ$10))</f>
        <v>#VALUE!</v>
      </c>
      <c r="BC78" s="26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B79" s="50"/>
      <c r="C79" s="17"/>
      <c r="D79" s="19"/>
      <c r="E79" s="18"/>
      <c r="F79" s="17"/>
      <c r="G79" s="19"/>
      <c r="H79" s="63"/>
      <c r="K79" s="17"/>
      <c r="L79" s="54">
        <v>0.05</v>
      </c>
      <c r="M79" s="107">
        <v>0.03</v>
      </c>
      <c r="N79" s="52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6">
        <v>64</v>
      </c>
      <c r="AF79" s="86" t="e">
        <f>[2]!obGet([2]!obCall("",$AE$10, "getTime",[2]!obMake("", "int", AE79)))</f>
        <v>#VALUE!</v>
      </c>
      <c r="AG79" s="52"/>
      <c r="AH79" s="86" t="e">
        <f>[2]!obCall("underlyingModelFromNPVAndDefault"&amp;AE79, $AH$10, "getUnderlying",  [2]!obMake("", "int", AE79), [2]!obMake("","int", 0))</f>
        <v>#VALUE!</v>
      </c>
      <c r="AI79" s="86" t="e">
        <f>[2]!obGet([2]!obCall("",AH79,"get", $AQ$10))</f>
        <v>#VALUE!</v>
      </c>
      <c r="AJ79" s="52"/>
      <c r="AK79" s="86" t="e">
        <f>[2]!obCall("zcbondFairPrice"&amp;AE79, $AK$10, "getZeroCouponBond", [2]!obMake("", "double",AF79), [2]!obMake("", "double", $AF$115))</f>
        <v>#VALUE!</v>
      </c>
      <c r="AL79" s="86" t="e">
        <f>[2]!obGet([2]!obCall("", AK79, "get",$AQ$10))</f>
        <v>#VALUE!</v>
      </c>
      <c r="AM79" s="52"/>
      <c r="AN79" s="86" t="e">
        <f>[2]!obCall("swapPrice"&amp;AE79,  $AH$10,"getFairValue", [2]!obMake("","int",AE79) )</f>
        <v>#VALUE!</v>
      </c>
      <c r="AO79" s="86" t="e">
        <f>[2]!obGet([2]!obCall("",  AN79,"get", $AQ$10))</f>
        <v>#VALUE!</v>
      </c>
      <c r="AP79" s="52"/>
      <c r="AQ79" s="86" t="e">
        <f>[2]!obCall("intensity"&amp;AE79, $T$54, "getIntensity", [2]!obMake("", "int", AE79))</f>
        <v>#VALUE!</v>
      </c>
      <c r="AR79" s="86" t="e">
        <f>[2]!obGet([2]!obCall("", AQ79, "get",$AQ$10))</f>
        <v>#VALUE!</v>
      </c>
      <c r="AS79" s="52"/>
      <c r="AT79" s="86" t="e">
        <f>[2]!obCall("expOfIntegratedIntensity"&amp;AE79, $T$54, "getExpOfIntegratedIntensity", [2]!obMake("", "int", AE79))</f>
        <v>#VALUE!</v>
      </c>
      <c r="AU79" s="86" t="e">
        <f>[2]!obGet([2]!obCall("", AT79, "get",$AQ$10))</f>
        <v>#VALUE!</v>
      </c>
      <c r="AV79" s="18"/>
      <c r="AW79" s="18"/>
      <c r="AX79" s="86" t="e">
        <f>[2]!obCall("intensityLando"&amp;AE79, $W$53, "getIntensity", [2]!obMake("", "int", AE79))</f>
        <v>#VALUE!</v>
      </c>
      <c r="AY79" s="86" t="e">
        <f>[2]!obGet([2]!obCall("", AX79, "get",$AQ$10))</f>
        <v>#VALUE!</v>
      </c>
      <c r="AZ79" s="52"/>
      <c r="BA79" s="86" t="e">
        <f>[2]!obCall("expOfIntegratedIntensityLando"&amp;AE79, $W$53, "getExpOfIntegratedIntensity", [2]!obMake("", "int", AE79))</f>
        <v>#VALUE!</v>
      </c>
      <c r="BB79" s="86" t="e">
        <f>[2]!obGet([2]!obCall("", BA79, "get",$AQ$10))</f>
        <v>#VALUE!</v>
      </c>
      <c r="BC79" s="26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B80" s="50"/>
      <c r="C80" s="74" t="s">
        <v>37</v>
      </c>
      <c r="D80" s="75"/>
      <c r="E80" s="18"/>
      <c r="F80" s="74" t="s">
        <v>44</v>
      </c>
      <c r="G80" s="75"/>
      <c r="H80" s="63"/>
      <c r="K80" s="17"/>
      <c r="L80" s="54">
        <v>0.05</v>
      </c>
      <c r="M80" s="107">
        <v>0.03</v>
      </c>
      <c r="N80" s="52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6">
        <v>65</v>
      </c>
      <c r="AF80" s="86" t="e">
        <f>[2]!obGet([2]!obCall("",$AE$10, "getTime",[2]!obMake("", "int", AE80)))</f>
        <v>#VALUE!</v>
      </c>
      <c r="AG80" s="52"/>
      <c r="AH80" s="86" t="e">
        <f>[2]!obCall("underlyingModelFromNPVAndDefault"&amp;AE80, $AH$10, "getUnderlying",  [2]!obMake("", "int", AE80), [2]!obMake("","int", 0))</f>
        <v>#VALUE!</v>
      </c>
      <c r="AI80" s="86" t="e">
        <f>[2]!obGet([2]!obCall("",AH80,"get", $AQ$10))</f>
        <v>#VALUE!</v>
      </c>
      <c r="AJ80" s="52"/>
      <c r="AK80" s="86" t="e">
        <f>[2]!obCall("zcbondFairPrice"&amp;AE80, $AK$10, "getZeroCouponBond", [2]!obMake("", "double",AF80), [2]!obMake("", "double", $AF$115))</f>
        <v>#VALUE!</v>
      </c>
      <c r="AL80" s="86" t="e">
        <f>[2]!obGet([2]!obCall("", AK80, "get",$AQ$10))</f>
        <v>#VALUE!</v>
      </c>
      <c r="AM80" s="52"/>
      <c r="AN80" s="86" t="e">
        <f>[2]!obCall("swapPrice"&amp;AE80,  $AH$10,"getFairValue", [2]!obMake("","int",AE80) )</f>
        <v>#VALUE!</v>
      </c>
      <c r="AO80" s="86" t="e">
        <f>[2]!obGet([2]!obCall("",  AN80,"get", $AQ$10))</f>
        <v>#VALUE!</v>
      </c>
      <c r="AP80" s="52"/>
      <c r="AQ80" s="86" t="e">
        <f>[2]!obCall("intensity"&amp;AE80, $T$54, "getIntensity", [2]!obMake("", "int", AE80))</f>
        <v>#VALUE!</v>
      </c>
      <c r="AR80" s="86" t="e">
        <f>[2]!obGet([2]!obCall("", AQ80, "get",$AQ$10))</f>
        <v>#VALUE!</v>
      </c>
      <c r="AS80" s="52"/>
      <c r="AT80" s="86" t="e">
        <f>[2]!obCall("expOfIntegratedIntensity"&amp;AE80, $T$54, "getExpOfIntegratedIntensity", [2]!obMake("", "int", AE80))</f>
        <v>#VALUE!</v>
      </c>
      <c r="AU80" s="86" t="e">
        <f>[2]!obGet([2]!obCall("", AT80, "get",$AQ$10))</f>
        <v>#VALUE!</v>
      </c>
      <c r="AV80" s="18"/>
      <c r="AW80" s="18"/>
      <c r="AX80" s="86" t="e">
        <f>[2]!obCall("intensityLando"&amp;AE80, $W$53, "getIntensity", [2]!obMake("", "int", AE80))</f>
        <v>#VALUE!</v>
      </c>
      <c r="AY80" s="86" t="e">
        <f>[2]!obGet([2]!obCall("", AX80, "get",$AQ$10))</f>
        <v>#VALUE!</v>
      </c>
      <c r="AZ80" s="52"/>
      <c r="BA80" s="86" t="e">
        <f>[2]!obCall("expOfIntegratedIntensityLando"&amp;AE80, $W$53, "getExpOfIntegratedIntensity", [2]!obMake("", "int", AE80))</f>
        <v>#VALUE!</v>
      </c>
      <c r="BB80" s="86" t="e">
        <f>[2]!obGet([2]!obCall("", BA80, "get",$AQ$10))</f>
        <v>#VALUE!</v>
      </c>
      <c r="BC80" s="26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ht="15" thickBot="1" x14ac:dyDescent="0.35">
      <c r="B81" s="50"/>
      <c r="C81" s="80" t="str">
        <f>[2]!obCall("cvaValue2_1", C78, "getAverage")</f>
        <v>cvaValue2_1 
[61839]</v>
      </c>
      <c r="D81" s="99">
        <f>[2]!obGet(C81)</f>
        <v>5.2205450893708783E-5</v>
      </c>
      <c r="E81" s="18"/>
      <c r="F81" s="80" t="str">
        <f>[2]!obCall("cwcCVACouponLando", F59, "getConstrainedWorstCaseCVA",W53,F75)</f>
        <v>cwcCVACouponLando 
[61414]</v>
      </c>
      <c r="G81" s="99">
        <f>[2]!obGet(F81)</f>
        <v>1.5435138347263814E-5</v>
      </c>
      <c r="H81" s="63"/>
      <c r="K81" s="17"/>
      <c r="L81" s="54">
        <v>0.05</v>
      </c>
      <c r="M81" s="107">
        <v>0.03</v>
      </c>
      <c r="N81" s="52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6">
        <v>66</v>
      </c>
      <c r="AF81" s="86" t="e">
        <f>[2]!obGet([2]!obCall("",$AE$10, "getTime",[2]!obMake("", "int", AE81)))</f>
        <v>#VALUE!</v>
      </c>
      <c r="AG81" s="52"/>
      <c r="AH81" s="86" t="e">
        <f>[2]!obCall("underlyingModelFromNPVAndDefault"&amp;AE81, $AH$10, "getUnderlying",  [2]!obMake("", "int", AE81), [2]!obMake("","int", 0))</f>
        <v>#VALUE!</v>
      </c>
      <c r="AI81" s="86" t="e">
        <f>[2]!obGet([2]!obCall("",AH81,"get", $AQ$10))</f>
        <v>#VALUE!</v>
      </c>
      <c r="AJ81" s="52"/>
      <c r="AK81" s="86" t="e">
        <f>[2]!obCall("zcbondFairPrice"&amp;AE81, $AK$10, "getZeroCouponBond", [2]!obMake("", "double",AF81), [2]!obMake("", "double", $AF$115))</f>
        <v>#VALUE!</v>
      </c>
      <c r="AL81" s="86" t="e">
        <f>[2]!obGet([2]!obCall("", AK81, "get",$AQ$10))</f>
        <v>#VALUE!</v>
      </c>
      <c r="AM81" s="52"/>
      <c r="AN81" s="86" t="e">
        <f>[2]!obCall("swapPrice"&amp;AE81,  $AH$10,"getFairValue", [2]!obMake("","int",AE81) )</f>
        <v>#VALUE!</v>
      </c>
      <c r="AO81" s="86" t="e">
        <f>[2]!obGet([2]!obCall("",  AN81,"get", $AQ$10))</f>
        <v>#VALUE!</v>
      </c>
      <c r="AP81" s="52"/>
      <c r="AQ81" s="86" t="e">
        <f>[2]!obCall("intensity"&amp;AE81, $T$54, "getIntensity", [2]!obMake("", "int", AE81))</f>
        <v>#VALUE!</v>
      </c>
      <c r="AR81" s="86" t="e">
        <f>[2]!obGet([2]!obCall("", AQ81, "get",$AQ$10))</f>
        <v>#VALUE!</v>
      </c>
      <c r="AS81" s="52"/>
      <c r="AT81" s="86" t="e">
        <f>[2]!obCall("expOfIntegratedIntensity"&amp;AE81, $T$54, "getExpOfIntegratedIntensity", [2]!obMake("", "int", AE81))</f>
        <v>#VALUE!</v>
      </c>
      <c r="AU81" s="86" t="e">
        <f>[2]!obGet([2]!obCall("", AT81, "get",$AQ$10))</f>
        <v>#VALUE!</v>
      </c>
      <c r="AV81" s="18"/>
      <c r="AW81" s="18"/>
      <c r="AX81" s="86" t="e">
        <f>[2]!obCall("intensityLando"&amp;AE81, $W$53, "getIntensity", [2]!obMake("", "int", AE81))</f>
        <v>#VALUE!</v>
      </c>
      <c r="AY81" s="86" t="e">
        <f>[2]!obGet([2]!obCall("", AX81, "get",$AQ$10))</f>
        <v>#VALUE!</v>
      </c>
      <c r="AZ81" s="52"/>
      <c r="BA81" s="86" t="e">
        <f>[2]!obCall("expOfIntegratedIntensityLando"&amp;AE81, $W$53, "getExpOfIntegratedIntensity", [2]!obMake("", "int", AE81))</f>
        <v>#VALUE!</v>
      </c>
      <c r="BB81" s="86" t="e">
        <f>[2]!obGet([2]!obCall("", BA81, "get",$AQ$10))</f>
        <v>#VALUE!</v>
      </c>
      <c r="BC81" s="26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B82" s="50"/>
      <c r="C82" s="18"/>
      <c r="D82" s="18"/>
      <c r="E82" s="18"/>
      <c r="F82" s="18"/>
      <c r="G82" s="18"/>
      <c r="H82" s="63"/>
      <c r="K82" s="17"/>
      <c r="L82" s="54">
        <v>0.05</v>
      </c>
      <c r="M82" s="107">
        <v>0.03</v>
      </c>
      <c r="N82" s="52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6">
        <v>67</v>
      </c>
      <c r="AF82" s="86" t="e">
        <f>[2]!obGet([2]!obCall("",$AE$10, "getTime",[2]!obMake("", "int", AE82)))</f>
        <v>#VALUE!</v>
      </c>
      <c r="AG82" s="52"/>
      <c r="AH82" s="86" t="e">
        <f>[2]!obCall("underlyingModelFromNPVAndDefault"&amp;AE82, $AH$10, "getUnderlying",  [2]!obMake("", "int", AE82), [2]!obMake("","int", 0))</f>
        <v>#VALUE!</v>
      </c>
      <c r="AI82" s="86" t="e">
        <f>[2]!obGet([2]!obCall("",AH82,"get", $AQ$10))</f>
        <v>#VALUE!</v>
      </c>
      <c r="AJ82" s="52"/>
      <c r="AK82" s="86" t="e">
        <f>[2]!obCall("zcbondFairPrice"&amp;AE82, $AK$10, "getZeroCouponBond", [2]!obMake("", "double",AF82), [2]!obMake("", "double", $AF$115))</f>
        <v>#VALUE!</v>
      </c>
      <c r="AL82" s="86" t="e">
        <f>[2]!obGet([2]!obCall("", AK82, "get",$AQ$10))</f>
        <v>#VALUE!</v>
      </c>
      <c r="AM82" s="52"/>
      <c r="AN82" s="86" t="e">
        <f>[2]!obCall("swapPrice"&amp;AE82,  $AH$10,"getFairValue", [2]!obMake("","int",AE82) )</f>
        <v>#VALUE!</v>
      </c>
      <c r="AO82" s="86" t="e">
        <f>[2]!obGet([2]!obCall("",  AN82,"get", $AQ$10))</f>
        <v>#VALUE!</v>
      </c>
      <c r="AP82" s="52"/>
      <c r="AQ82" s="86" t="e">
        <f>[2]!obCall("intensity"&amp;AE82, $T$54, "getIntensity", [2]!obMake("", "int", AE82))</f>
        <v>#VALUE!</v>
      </c>
      <c r="AR82" s="86" t="e">
        <f>[2]!obGet([2]!obCall("", AQ82, "get",$AQ$10))</f>
        <v>#VALUE!</v>
      </c>
      <c r="AS82" s="52"/>
      <c r="AT82" s="86" t="e">
        <f>[2]!obCall("expOfIntegratedIntensity"&amp;AE82, $T$54, "getExpOfIntegratedIntensity", [2]!obMake("", "int", AE82))</f>
        <v>#VALUE!</v>
      </c>
      <c r="AU82" s="86" t="e">
        <f>[2]!obGet([2]!obCall("", AT82, "get",$AQ$10))</f>
        <v>#VALUE!</v>
      </c>
      <c r="AV82" s="18"/>
      <c r="AW82" s="18"/>
      <c r="AX82" s="86" t="e">
        <f>[2]!obCall("intensityLando"&amp;AE82, $W$53, "getIntensity", [2]!obMake("", "int", AE82))</f>
        <v>#VALUE!</v>
      </c>
      <c r="AY82" s="86" t="e">
        <f>[2]!obGet([2]!obCall("", AX82, "get",$AQ$10))</f>
        <v>#VALUE!</v>
      </c>
      <c r="AZ82" s="52"/>
      <c r="BA82" s="86" t="e">
        <f>[2]!obCall("expOfIntegratedIntensityLando"&amp;AE82, $W$53, "getExpOfIntegratedIntensity", [2]!obMake("", "int", AE82))</f>
        <v>#VALUE!</v>
      </c>
      <c r="BB82" s="86" t="e">
        <f>[2]!obGet([2]!obCall("", BA82, "get",$AQ$10))</f>
        <v>#VALUE!</v>
      </c>
      <c r="BC82" s="26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B83" s="50"/>
      <c r="C83" s="18"/>
      <c r="D83" s="18"/>
      <c r="E83" s="18"/>
      <c r="F83" s="18"/>
      <c r="G83" s="18"/>
      <c r="H83" s="63"/>
      <c r="K83" s="17"/>
      <c r="L83" s="54">
        <v>0.05</v>
      </c>
      <c r="M83" s="107">
        <v>0.03</v>
      </c>
      <c r="N83" s="52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6">
        <v>68</v>
      </c>
      <c r="AF83" s="86" t="e">
        <f>[2]!obGet([2]!obCall("",$AE$10, "getTime",[2]!obMake("", "int", AE83)))</f>
        <v>#VALUE!</v>
      </c>
      <c r="AG83" s="52"/>
      <c r="AH83" s="86" t="e">
        <f>[2]!obCall("underlyingModelFromNPVAndDefault"&amp;AE83, $AH$10, "getUnderlying",  [2]!obMake("", "int", AE83), [2]!obMake("","int", 0))</f>
        <v>#VALUE!</v>
      </c>
      <c r="AI83" s="86" t="e">
        <f>[2]!obGet([2]!obCall("",AH83,"get", $AQ$10))</f>
        <v>#VALUE!</v>
      </c>
      <c r="AJ83" s="52"/>
      <c r="AK83" s="86" t="e">
        <f>[2]!obCall("zcbondFairPrice"&amp;AE83, $AK$10, "getZeroCouponBond", [2]!obMake("", "double",AF83), [2]!obMake("", "double", $AF$115))</f>
        <v>#VALUE!</v>
      </c>
      <c r="AL83" s="86" t="e">
        <f>[2]!obGet([2]!obCall("", AK83, "get",$AQ$10))</f>
        <v>#VALUE!</v>
      </c>
      <c r="AM83" s="52"/>
      <c r="AN83" s="86" t="e">
        <f>[2]!obCall("swapPrice"&amp;AE83,  $AH$10,"getFairValue", [2]!obMake("","int",AE83) )</f>
        <v>#VALUE!</v>
      </c>
      <c r="AO83" s="86" t="e">
        <f>[2]!obGet([2]!obCall("",  AN83,"get", $AQ$10))</f>
        <v>#VALUE!</v>
      </c>
      <c r="AP83" s="52"/>
      <c r="AQ83" s="86" t="e">
        <f>[2]!obCall("intensity"&amp;AE83, $T$54, "getIntensity", [2]!obMake("", "int", AE83))</f>
        <v>#VALUE!</v>
      </c>
      <c r="AR83" s="86" t="e">
        <f>[2]!obGet([2]!obCall("", AQ83, "get",$AQ$10))</f>
        <v>#VALUE!</v>
      </c>
      <c r="AS83" s="52"/>
      <c r="AT83" s="86" t="e">
        <f>[2]!obCall("expOfIntegratedIntensity"&amp;AE83, $T$54, "getExpOfIntegratedIntensity", [2]!obMake("", "int", AE83))</f>
        <v>#VALUE!</v>
      </c>
      <c r="AU83" s="86" t="e">
        <f>[2]!obGet([2]!obCall("", AT83, "get",$AQ$10))</f>
        <v>#VALUE!</v>
      </c>
      <c r="AV83" s="18"/>
      <c r="AW83" s="18"/>
      <c r="AX83" s="86" t="e">
        <f>[2]!obCall("intensityLando"&amp;AE83, $W$53, "getIntensity", [2]!obMake("", "int", AE83))</f>
        <v>#VALUE!</v>
      </c>
      <c r="AY83" s="86" t="e">
        <f>[2]!obGet([2]!obCall("", AX83, "get",$AQ$10))</f>
        <v>#VALUE!</v>
      </c>
      <c r="AZ83" s="52"/>
      <c r="BA83" s="86" t="e">
        <f>[2]!obCall("expOfIntegratedIntensityLando"&amp;AE83, $W$53, "getExpOfIntegratedIntensity", [2]!obMake("", "int", AE83))</f>
        <v>#VALUE!</v>
      </c>
      <c r="BB83" s="86" t="e">
        <f>[2]!obGet([2]!obCall("", BA83, "get",$AQ$10))</f>
        <v>#VALUE!</v>
      </c>
      <c r="BC83" s="26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ht="15" thickBot="1" x14ac:dyDescent="0.35">
      <c r="B84" s="50"/>
      <c r="C84" s="18"/>
      <c r="D84" s="18"/>
      <c r="E84" s="18"/>
      <c r="F84" s="18"/>
      <c r="G84" s="18"/>
      <c r="H84" s="63"/>
      <c r="K84" s="17"/>
      <c r="L84" s="54">
        <v>0.05</v>
      </c>
      <c r="M84" s="107">
        <v>0.03</v>
      </c>
      <c r="N84" s="52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6">
        <v>69</v>
      </c>
      <c r="AF84" s="86" t="e">
        <f>[2]!obGet([2]!obCall("",$AE$10, "getTime",[2]!obMake("", "int", AE84)))</f>
        <v>#VALUE!</v>
      </c>
      <c r="AG84" s="52"/>
      <c r="AH84" s="86" t="e">
        <f>[2]!obCall("underlyingModelFromNPVAndDefault"&amp;AE84, $AH$10, "getUnderlying",  [2]!obMake("", "int", AE84), [2]!obMake("","int", 0))</f>
        <v>#VALUE!</v>
      </c>
      <c r="AI84" s="86" t="e">
        <f>[2]!obGet([2]!obCall("",AH84,"get", $AQ$10))</f>
        <v>#VALUE!</v>
      </c>
      <c r="AJ84" s="52"/>
      <c r="AK84" s="86" t="e">
        <f>[2]!obCall("zcbondFairPrice"&amp;AE84, $AK$10, "getZeroCouponBond", [2]!obMake("", "double",AF84), [2]!obMake("", "double", $AF$115))</f>
        <v>#VALUE!</v>
      </c>
      <c r="AL84" s="86" t="e">
        <f>[2]!obGet([2]!obCall("", AK84, "get",$AQ$10))</f>
        <v>#VALUE!</v>
      </c>
      <c r="AM84" s="52"/>
      <c r="AN84" s="86" t="e">
        <f>[2]!obCall("swapPrice"&amp;AE84,  $AH$10,"getFairValue", [2]!obMake("","int",AE84) )</f>
        <v>#VALUE!</v>
      </c>
      <c r="AO84" s="86" t="e">
        <f>[2]!obGet([2]!obCall("",  AN84,"get", $AQ$10))</f>
        <v>#VALUE!</v>
      </c>
      <c r="AP84" s="52"/>
      <c r="AQ84" s="86" t="e">
        <f>[2]!obCall("intensity"&amp;AE84, $T$54, "getIntensity", [2]!obMake("", "int", AE84))</f>
        <v>#VALUE!</v>
      </c>
      <c r="AR84" s="86" t="e">
        <f>[2]!obGet([2]!obCall("", AQ84, "get",$AQ$10))</f>
        <v>#VALUE!</v>
      </c>
      <c r="AS84" s="52"/>
      <c r="AT84" s="86" t="e">
        <f>[2]!obCall("expOfIntegratedIntensity"&amp;AE84, $T$54, "getExpOfIntegratedIntensity", [2]!obMake("", "int", AE84))</f>
        <v>#VALUE!</v>
      </c>
      <c r="AU84" s="86" t="e">
        <f>[2]!obGet([2]!obCall("", AT84, "get",$AQ$10))</f>
        <v>#VALUE!</v>
      </c>
      <c r="AV84" s="18"/>
      <c r="AW84" s="18"/>
      <c r="AX84" s="86" t="e">
        <f>[2]!obCall("intensityLando"&amp;AE84, $W$53, "getIntensity", [2]!obMake("", "int", AE84))</f>
        <v>#VALUE!</v>
      </c>
      <c r="AY84" s="86" t="e">
        <f>[2]!obGet([2]!obCall("", AX84, "get",$AQ$10))</f>
        <v>#VALUE!</v>
      </c>
      <c r="AZ84" s="52"/>
      <c r="BA84" s="86" t="e">
        <f>[2]!obCall("expOfIntegratedIntensityLando"&amp;AE84, $W$53, "getExpOfIntegratedIntensity", [2]!obMake("", "int", AE84))</f>
        <v>#VALUE!</v>
      </c>
      <c r="BB84" s="86" t="e">
        <f>[2]!obGet([2]!obCall("", BA84, "get",$AQ$10))</f>
        <v>#VALUE!</v>
      </c>
      <c r="BC84" s="26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B85" s="50"/>
      <c r="C85" s="14" t="s">
        <v>62</v>
      </c>
      <c r="D85" s="23"/>
      <c r="E85" s="18"/>
      <c r="F85" s="18"/>
      <c r="G85" s="18"/>
      <c r="H85" s="63"/>
      <c r="K85" s="17"/>
      <c r="L85" s="54">
        <v>0.05</v>
      </c>
      <c r="M85" s="107">
        <v>0.03</v>
      </c>
      <c r="N85" s="52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6">
        <v>70</v>
      </c>
      <c r="AF85" s="86" t="e">
        <f>[2]!obGet([2]!obCall("",$AE$10, "getTime",[2]!obMake("", "int", AE85)))</f>
        <v>#VALUE!</v>
      </c>
      <c r="AG85" s="52"/>
      <c r="AH85" s="86" t="e">
        <f>[2]!obCall("underlyingModelFromNPVAndDefault"&amp;AE85, $AH$10, "getUnderlying",  [2]!obMake("", "int", AE85), [2]!obMake("","int", 0))</f>
        <v>#VALUE!</v>
      </c>
      <c r="AI85" s="86" t="e">
        <f>[2]!obGet([2]!obCall("",AH85,"get", $AQ$10))</f>
        <v>#VALUE!</v>
      </c>
      <c r="AJ85" s="52"/>
      <c r="AK85" s="86" t="e">
        <f>[2]!obCall("zcbondFairPrice"&amp;AE85, $AK$10, "getZeroCouponBond", [2]!obMake("", "double",AF85), [2]!obMake("", "double", $AF$115))</f>
        <v>#VALUE!</v>
      </c>
      <c r="AL85" s="86" t="e">
        <f>[2]!obGet([2]!obCall("", AK85, "get",$AQ$10))</f>
        <v>#VALUE!</v>
      </c>
      <c r="AM85" s="52"/>
      <c r="AN85" s="86" t="e">
        <f>[2]!obCall("swapPrice"&amp;AE85,  $AH$10,"getFairValue", [2]!obMake("","int",AE85) )</f>
        <v>#VALUE!</v>
      </c>
      <c r="AO85" s="86" t="e">
        <f>[2]!obGet([2]!obCall("",  AN85,"get", $AQ$10))</f>
        <v>#VALUE!</v>
      </c>
      <c r="AP85" s="52"/>
      <c r="AQ85" s="86" t="e">
        <f>[2]!obCall("intensity"&amp;AE85, $T$54, "getIntensity", [2]!obMake("", "int", AE85))</f>
        <v>#VALUE!</v>
      </c>
      <c r="AR85" s="86" t="e">
        <f>[2]!obGet([2]!obCall("", AQ85, "get",$AQ$10))</f>
        <v>#VALUE!</v>
      </c>
      <c r="AS85" s="52"/>
      <c r="AT85" s="86" t="e">
        <f>[2]!obCall("expOfIntegratedIntensity"&amp;AE85, $T$54, "getExpOfIntegratedIntensity", [2]!obMake("", "int", AE85))</f>
        <v>#VALUE!</v>
      </c>
      <c r="AU85" s="86" t="e">
        <f>[2]!obGet([2]!obCall("", AT85, "get",$AQ$10))</f>
        <v>#VALUE!</v>
      </c>
      <c r="AV85" s="18"/>
      <c r="AW85" s="18"/>
      <c r="AX85" s="86" t="e">
        <f>[2]!obCall("intensityLando"&amp;AE85, $W$53, "getIntensity", [2]!obMake("", "int", AE85))</f>
        <v>#VALUE!</v>
      </c>
      <c r="AY85" s="86" t="e">
        <f>[2]!obGet([2]!obCall("", AX85, "get",$AQ$10))</f>
        <v>#VALUE!</v>
      </c>
      <c r="AZ85" s="52"/>
      <c r="BA85" s="86" t="e">
        <f>[2]!obCall("expOfIntegratedIntensityLando"&amp;AE85, $W$53, "getExpOfIntegratedIntensity", [2]!obMake("", "int", AE85))</f>
        <v>#VALUE!</v>
      </c>
      <c r="BB85" s="86" t="e">
        <f>[2]!obGet([2]!obCall("", BA85, "get",$AQ$10))</f>
        <v>#VALUE!</v>
      </c>
      <c r="BC85" s="26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B86" s="50"/>
      <c r="C86" s="17"/>
      <c r="D86" s="19"/>
      <c r="E86" s="18"/>
      <c r="F86" s="18"/>
      <c r="G86" s="18"/>
      <c r="H86" s="63"/>
      <c r="K86" s="17"/>
      <c r="L86" s="54">
        <v>0.05</v>
      </c>
      <c r="M86" s="107">
        <v>0.03</v>
      </c>
      <c r="N86" s="52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6">
        <v>71</v>
      </c>
      <c r="AF86" s="86" t="e">
        <f>[2]!obGet([2]!obCall("",$AE$10, "getTime",[2]!obMake("", "int", AE86)))</f>
        <v>#VALUE!</v>
      </c>
      <c r="AG86" s="52"/>
      <c r="AH86" s="86" t="e">
        <f>[2]!obCall("underlyingModelFromNPVAndDefault"&amp;AE86, $AH$10, "getUnderlying",  [2]!obMake("", "int", AE86), [2]!obMake("","int", 0))</f>
        <v>#VALUE!</v>
      </c>
      <c r="AI86" s="86" t="e">
        <f>[2]!obGet([2]!obCall("",AH86,"get", $AQ$10))</f>
        <v>#VALUE!</v>
      </c>
      <c r="AJ86" s="52"/>
      <c r="AK86" s="86" t="e">
        <f>[2]!obCall("zcbondFairPrice"&amp;AE86, $AK$10, "getZeroCouponBond", [2]!obMake("", "double",AF86), [2]!obMake("", "double", $AF$115))</f>
        <v>#VALUE!</v>
      </c>
      <c r="AL86" s="86" t="e">
        <f>[2]!obGet([2]!obCall("", AK86, "get",$AQ$10))</f>
        <v>#VALUE!</v>
      </c>
      <c r="AM86" s="52"/>
      <c r="AN86" s="86" t="e">
        <f>[2]!obCall("swapPrice"&amp;AE86,  $AH$10,"getFairValue", [2]!obMake("","int",AE86) )</f>
        <v>#VALUE!</v>
      </c>
      <c r="AO86" s="86" t="e">
        <f>[2]!obGet([2]!obCall("",  AN86,"get", $AQ$10))</f>
        <v>#VALUE!</v>
      </c>
      <c r="AP86" s="52"/>
      <c r="AQ86" s="86" t="e">
        <f>[2]!obCall("intensity"&amp;AE86, $T$54, "getIntensity", [2]!obMake("", "int", AE86))</f>
        <v>#VALUE!</v>
      </c>
      <c r="AR86" s="86" t="e">
        <f>[2]!obGet([2]!obCall("", AQ86, "get",$AQ$10))</f>
        <v>#VALUE!</v>
      </c>
      <c r="AS86" s="52"/>
      <c r="AT86" s="86" t="e">
        <f>[2]!obCall("expOfIntegratedIntensity"&amp;AE86, $T$54, "getExpOfIntegratedIntensity", [2]!obMake("", "int", AE86))</f>
        <v>#VALUE!</v>
      </c>
      <c r="AU86" s="86" t="e">
        <f>[2]!obGet([2]!obCall("", AT86, "get",$AQ$10))</f>
        <v>#VALUE!</v>
      </c>
      <c r="AV86" s="18"/>
      <c r="AW86" s="18"/>
      <c r="AX86" s="86" t="e">
        <f>[2]!obCall("intensityLando"&amp;AE86, $W$53, "getIntensity", [2]!obMake("", "int", AE86))</f>
        <v>#VALUE!</v>
      </c>
      <c r="AY86" s="86" t="e">
        <f>[2]!obGet([2]!obCall("", AX86, "get",$AQ$10))</f>
        <v>#VALUE!</v>
      </c>
      <c r="AZ86" s="52"/>
      <c r="BA86" s="86" t="e">
        <f>[2]!obCall("expOfIntegratedIntensityLando"&amp;AE86, $W$53, "getExpOfIntegratedIntensity", [2]!obMake("", "int", AE86))</f>
        <v>#VALUE!</v>
      </c>
      <c r="BB86" s="86" t="e">
        <f>[2]!obGet([2]!obCall("", BA86, "get",$AQ$10))</f>
        <v>#VALUE!</v>
      </c>
      <c r="BC86" s="26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B87" s="50"/>
      <c r="C87" s="78" t="s">
        <v>48</v>
      </c>
      <c r="D87" s="19"/>
      <c r="E87" s="18"/>
      <c r="F87" s="18"/>
      <c r="G87" s="18"/>
      <c r="H87" s="63"/>
      <c r="K87" s="17"/>
      <c r="L87" s="54">
        <v>0.05</v>
      </c>
      <c r="M87" s="107">
        <v>0.03</v>
      </c>
      <c r="N87" s="52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6">
        <v>72</v>
      </c>
      <c r="AF87" s="86" t="e">
        <f>[2]!obGet([2]!obCall("",$AE$10, "getTime",[2]!obMake("", "int", AE87)))</f>
        <v>#VALUE!</v>
      </c>
      <c r="AG87" s="52"/>
      <c r="AH87" s="86" t="e">
        <f>[2]!obCall("underlyingModelFromNPVAndDefault"&amp;AE87, $AH$10, "getUnderlying",  [2]!obMake("", "int", AE87), [2]!obMake("","int", 0))</f>
        <v>#VALUE!</v>
      </c>
      <c r="AI87" s="86" t="e">
        <f>[2]!obGet([2]!obCall("",AH87,"get", $AQ$10))</f>
        <v>#VALUE!</v>
      </c>
      <c r="AJ87" s="52"/>
      <c r="AK87" s="86" t="e">
        <f>[2]!obCall("zcbondFairPrice"&amp;AE87, $AK$10, "getZeroCouponBond", [2]!obMake("", "double",AF87), [2]!obMake("", "double", $AF$115))</f>
        <v>#VALUE!</v>
      </c>
      <c r="AL87" s="86" t="e">
        <f>[2]!obGet([2]!obCall("", AK87, "get",$AQ$10))</f>
        <v>#VALUE!</v>
      </c>
      <c r="AM87" s="52"/>
      <c r="AN87" s="86" t="e">
        <f>[2]!obCall("swapPrice"&amp;AE87,  $AH$10,"getFairValue", [2]!obMake("","int",AE87) )</f>
        <v>#VALUE!</v>
      </c>
      <c r="AO87" s="86" t="e">
        <f>[2]!obGet([2]!obCall("",  AN87,"get", $AQ$10))</f>
        <v>#VALUE!</v>
      </c>
      <c r="AP87" s="52"/>
      <c r="AQ87" s="86" t="e">
        <f>[2]!obCall("intensity"&amp;AE87, $T$54, "getIntensity", [2]!obMake("", "int", AE87))</f>
        <v>#VALUE!</v>
      </c>
      <c r="AR87" s="86" t="e">
        <f>[2]!obGet([2]!obCall("", AQ87, "get",$AQ$10))</f>
        <v>#VALUE!</v>
      </c>
      <c r="AS87" s="52"/>
      <c r="AT87" s="86" t="e">
        <f>[2]!obCall("expOfIntegratedIntensity"&amp;AE87, $T$54, "getExpOfIntegratedIntensity", [2]!obMake("", "int", AE87))</f>
        <v>#VALUE!</v>
      </c>
      <c r="AU87" s="86" t="e">
        <f>[2]!obGet([2]!obCall("", AT87, "get",$AQ$10))</f>
        <v>#VALUE!</v>
      </c>
      <c r="AV87" s="18"/>
      <c r="AW87" s="18"/>
      <c r="AX87" s="86" t="e">
        <f>[2]!obCall("intensityLando"&amp;AE87, $W$53, "getIntensity", [2]!obMake("", "int", AE87))</f>
        <v>#VALUE!</v>
      </c>
      <c r="AY87" s="86" t="e">
        <f>[2]!obGet([2]!obCall("", AX87, "get",$AQ$10))</f>
        <v>#VALUE!</v>
      </c>
      <c r="AZ87" s="52"/>
      <c r="BA87" s="86" t="e">
        <f>[2]!obCall("expOfIntegratedIntensityLando"&amp;AE87, $W$53, "getExpOfIntegratedIntensity", [2]!obMake("", "int", AE87))</f>
        <v>#VALUE!</v>
      </c>
      <c r="BB87" s="86" t="e">
        <f>[2]!obGet([2]!obCall("", BA87, "get",$AQ$10))</f>
        <v>#VALUE!</v>
      </c>
      <c r="BC87" s="26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B88" s="50"/>
      <c r="C88" s="79" t="str">
        <f>[2]!obCall("productValueCBRV", AH10, "getFairValue", [2]!obMake("", "int", 0))</f>
        <v>productValueCBRV 
[61677]</v>
      </c>
      <c r="D88" s="19"/>
      <c r="E88" s="18"/>
      <c r="F88" s="18"/>
      <c r="G88" s="18"/>
      <c r="H88" s="63"/>
      <c r="K88" s="17"/>
      <c r="L88" s="54">
        <v>0.05</v>
      </c>
      <c r="M88" s="107">
        <v>0.03</v>
      </c>
      <c r="N88" s="52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6">
        <v>73</v>
      </c>
      <c r="AF88" s="86" t="e">
        <f>[2]!obGet([2]!obCall("",$AE$10, "getTime",[2]!obMake("", "int", AE88)))</f>
        <v>#VALUE!</v>
      </c>
      <c r="AG88" s="52"/>
      <c r="AH88" s="86" t="e">
        <f>[2]!obCall("underlyingModelFromNPVAndDefault"&amp;AE88, $AH$10, "getUnderlying",  [2]!obMake("", "int", AE88), [2]!obMake("","int", 0))</f>
        <v>#VALUE!</v>
      </c>
      <c r="AI88" s="86" t="e">
        <f>[2]!obGet([2]!obCall("",AH88,"get", $AQ$10))</f>
        <v>#VALUE!</v>
      </c>
      <c r="AJ88" s="52"/>
      <c r="AK88" s="86" t="e">
        <f>[2]!obCall("zcbondFairPrice"&amp;AE88, $AK$10, "getZeroCouponBond", [2]!obMake("", "double",AF88), [2]!obMake("", "double", $AF$115))</f>
        <v>#VALUE!</v>
      </c>
      <c r="AL88" s="86" t="e">
        <f>[2]!obGet([2]!obCall("", AK88, "get",$AQ$10))</f>
        <v>#VALUE!</v>
      </c>
      <c r="AM88" s="52"/>
      <c r="AN88" s="86" t="e">
        <f>[2]!obCall("swapPrice"&amp;AE88,  $AH$10,"getFairValue", [2]!obMake("","int",AE88) )</f>
        <v>#VALUE!</v>
      </c>
      <c r="AO88" s="86" t="e">
        <f>[2]!obGet([2]!obCall("",  AN88,"get", $AQ$10))</f>
        <v>#VALUE!</v>
      </c>
      <c r="AP88" s="52"/>
      <c r="AQ88" s="86" t="e">
        <f>[2]!obCall("intensity"&amp;AE88, $T$54, "getIntensity", [2]!obMake("", "int", AE88))</f>
        <v>#VALUE!</v>
      </c>
      <c r="AR88" s="86" t="e">
        <f>[2]!obGet([2]!obCall("", AQ88, "get",$AQ$10))</f>
        <v>#VALUE!</v>
      </c>
      <c r="AS88" s="52"/>
      <c r="AT88" s="86" t="e">
        <f>[2]!obCall("expOfIntegratedIntensity"&amp;AE88, $T$54, "getExpOfIntegratedIntensity", [2]!obMake("", "int", AE88))</f>
        <v>#VALUE!</v>
      </c>
      <c r="AU88" s="86" t="e">
        <f>[2]!obGet([2]!obCall("", AT88, "get",$AQ$10))</f>
        <v>#VALUE!</v>
      </c>
      <c r="AV88" s="18"/>
      <c r="AW88" s="18"/>
      <c r="AX88" s="86" t="e">
        <f>[2]!obCall("intensityLando"&amp;AE88, $W$53, "getIntensity", [2]!obMake("", "int", AE88))</f>
        <v>#VALUE!</v>
      </c>
      <c r="AY88" s="86" t="e">
        <f>[2]!obGet([2]!obCall("", AX88, "get",$AQ$10))</f>
        <v>#VALUE!</v>
      </c>
      <c r="AZ88" s="52"/>
      <c r="BA88" s="86" t="e">
        <f>[2]!obCall("expOfIntegratedIntensityLando"&amp;AE88, $W$53, "getExpOfIntegratedIntensity", [2]!obMake("", "int", AE88))</f>
        <v>#VALUE!</v>
      </c>
      <c r="BB88" s="86" t="e">
        <f>[2]!obGet([2]!obCall("", BA88, "get",$AQ$10))</f>
        <v>#VALUE!</v>
      </c>
      <c r="BC88" s="19"/>
    </row>
    <row r="89" spans="1:72" x14ac:dyDescent="0.3">
      <c r="B89" s="50"/>
      <c r="C89" s="17"/>
      <c r="D89" s="19"/>
      <c r="E89" s="18"/>
      <c r="F89" s="18"/>
      <c r="G89" s="18"/>
      <c r="H89" s="63"/>
      <c r="K89" s="17"/>
      <c r="L89" s="54">
        <v>0.05</v>
      </c>
      <c r="M89" s="107">
        <v>0.03</v>
      </c>
      <c r="N89" s="52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6">
        <v>74</v>
      </c>
      <c r="AF89" s="86" t="e">
        <f>[2]!obGet([2]!obCall("",$AE$10, "getTime",[2]!obMake("", "int", AE89)))</f>
        <v>#VALUE!</v>
      </c>
      <c r="AG89" s="52"/>
      <c r="AH89" s="86" t="e">
        <f>[2]!obCall("underlyingModelFromNPVAndDefault"&amp;AE89, $AH$10, "getUnderlying",  [2]!obMake("", "int", AE89), [2]!obMake("","int", 0))</f>
        <v>#VALUE!</v>
      </c>
      <c r="AI89" s="86" t="e">
        <f>[2]!obGet([2]!obCall("",AH89,"get", $AQ$10))</f>
        <v>#VALUE!</v>
      </c>
      <c r="AJ89" s="52"/>
      <c r="AK89" s="86" t="e">
        <f>[2]!obCall("zcbondFairPrice"&amp;AE89, $AK$10, "getZeroCouponBond", [2]!obMake("", "double",AF89), [2]!obMake("", "double", $AF$115))</f>
        <v>#VALUE!</v>
      </c>
      <c r="AL89" s="86" t="e">
        <f>[2]!obGet([2]!obCall("", AK89, "get",$AQ$10))</f>
        <v>#VALUE!</v>
      </c>
      <c r="AM89" s="52"/>
      <c r="AN89" s="86" t="e">
        <f>[2]!obCall("swapPrice"&amp;AE89,  $AH$10,"getFairValue", [2]!obMake("","int",AE89) )</f>
        <v>#VALUE!</v>
      </c>
      <c r="AO89" s="86" t="e">
        <f>[2]!obGet([2]!obCall("",  AN89,"get", $AQ$10))</f>
        <v>#VALUE!</v>
      </c>
      <c r="AP89" s="52"/>
      <c r="AQ89" s="86" t="e">
        <f>[2]!obCall("intensity"&amp;AE89, $T$54, "getIntensity", [2]!obMake("", "int", AE89))</f>
        <v>#VALUE!</v>
      </c>
      <c r="AR89" s="86" t="e">
        <f>[2]!obGet([2]!obCall("", AQ89, "get",$AQ$10))</f>
        <v>#VALUE!</v>
      </c>
      <c r="AS89" s="52"/>
      <c r="AT89" s="86" t="e">
        <f>[2]!obCall("expOfIntegratedIntensity"&amp;AE89, $T$54, "getExpOfIntegratedIntensity", [2]!obMake("", "int", AE89))</f>
        <v>#VALUE!</v>
      </c>
      <c r="AU89" s="86" t="e">
        <f>[2]!obGet([2]!obCall("", AT89, "get",$AQ$10))</f>
        <v>#VALUE!</v>
      </c>
      <c r="AV89" s="18"/>
      <c r="AW89" s="18"/>
      <c r="AX89" s="86" t="e">
        <f>[2]!obCall("intensityLando"&amp;AE89, $W$53, "getIntensity", [2]!obMake("", "int", AE89))</f>
        <v>#VALUE!</v>
      </c>
      <c r="AY89" s="86" t="e">
        <f>[2]!obGet([2]!obCall("", AX89, "get",$AQ$10))</f>
        <v>#VALUE!</v>
      </c>
      <c r="AZ89" s="52"/>
      <c r="BA89" s="86" t="e">
        <f>[2]!obCall("expOfIntegratedIntensityLando"&amp;AE89, $W$53, "getExpOfIntegratedIntensity", [2]!obMake("", "int", AE89))</f>
        <v>#VALUE!</v>
      </c>
      <c r="BB89" s="86" t="e">
        <f>[2]!obGet([2]!obCall("", BA89, "get",$AQ$10))</f>
        <v>#VALUE!</v>
      </c>
      <c r="BC89" s="19"/>
    </row>
    <row r="90" spans="1:72" x14ac:dyDescent="0.3">
      <c r="B90" s="50"/>
      <c r="C90" s="74" t="s">
        <v>66</v>
      </c>
      <c r="D90" s="75"/>
      <c r="E90" s="18"/>
      <c r="F90" s="18"/>
      <c r="G90" s="18"/>
      <c r="H90" s="63"/>
      <c r="K90" s="17"/>
      <c r="L90" s="54">
        <v>0.05</v>
      </c>
      <c r="M90" s="107">
        <v>0.03</v>
      </c>
      <c r="N90" s="52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6">
        <v>75</v>
      </c>
      <c r="AF90" s="86" t="e">
        <f>[2]!obGet([2]!obCall("",$AE$10, "getTime",[2]!obMake("", "int", AE90)))</f>
        <v>#VALUE!</v>
      </c>
      <c r="AG90" s="52"/>
      <c r="AH90" s="86" t="e">
        <f>[2]!obCall("underlyingModelFromNPVAndDefault"&amp;AE90, $AH$10, "getUnderlying",  [2]!obMake("", "int", AE90), [2]!obMake("","int", 0))</f>
        <v>#VALUE!</v>
      </c>
      <c r="AI90" s="86" t="e">
        <f>[2]!obGet([2]!obCall("",AH90,"get", $AQ$10))</f>
        <v>#VALUE!</v>
      </c>
      <c r="AJ90" s="52"/>
      <c r="AK90" s="86" t="e">
        <f>[2]!obCall("zcbondFairPrice"&amp;AE90, $AK$10, "getZeroCouponBond", [2]!obMake("", "double",AF90), [2]!obMake("", "double", $AF$115))</f>
        <v>#VALUE!</v>
      </c>
      <c r="AL90" s="86" t="e">
        <f>[2]!obGet([2]!obCall("", AK90, "get",$AQ$10))</f>
        <v>#VALUE!</v>
      </c>
      <c r="AM90" s="52"/>
      <c r="AN90" s="86" t="e">
        <f>[2]!obCall("swapPrice"&amp;AE90,  $AH$10,"getFairValue", [2]!obMake("","int",AE90) )</f>
        <v>#VALUE!</v>
      </c>
      <c r="AO90" s="86" t="e">
        <f>[2]!obGet([2]!obCall("",  AN90,"get", $AQ$10))</f>
        <v>#VALUE!</v>
      </c>
      <c r="AP90" s="52"/>
      <c r="AQ90" s="86" t="e">
        <f>[2]!obCall("intensity"&amp;AE90, $T$54, "getIntensity", [2]!obMake("", "int", AE90))</f>
        <v>#VALUE!</v>
      </c>
      <c r="AR90" s="86" t="e">
        <f>[2]!obGet([2]!obCall("", AQ90, "get",$AQ$10))</f>
        <v>#VALUE!</v>
      </c>
      <c r="AS90" s="52"/>
      <c r="AT90" s="86" t="e">
        <f>[2]!obCall("expOfIntegratedIntensity"&amp;AE90, $T$54, "getExpOfIntegratedIntensity", [2]!obMake("", "int", AE90))</f>
        <v>#VALUE!</v>
      </c>
      <c r="AU90" s="86" t="e">
        <f>[2]!obGet([2]!obCall("", AT90, "get",$AQ$10))</f>
        <v>#VALUE!</v>
      </c>
      <c r="AV90" s="18"/>
      <c r="AW90" s="18"/>
      <c r="AX90" s="86" t="e">
        <f>[2]!obCall("intensityLando"&amp;AE90, $W$53, "getIntensity", [2]!obMake("", "int", AE90))</f>
        <v>#VALUE!</v>
      </c>
      <c r="AY90" s="86" t="e">
        <f>[2]!obGet([2]!obCall("", AX90, "get",$AQ$10))</f>
        <v>#VALUE!</v>
      </c>
      <c r="AZ90" s="52"/>
      <c r="BA90" s="86" t="e">
        <f>[2]!obCall("expOfIntegratedIntensityLando"&amp;AE90, $W$53, "getExpOfIntegratedIntensity", [2]!obMake("", "int", AE90))</f>
        <v>#VALUE!</v>
      </c>
      <c r="BB90" s="86" t="e">
        <f>[2]!obGet([2]!obCall("", BA90, "get",$AQ$10))</f>
        <v>#VALUE!</v>
      </c>
      <c r="BC90" s="19"/>
    </row>
    <row r="91" spans="1:72" ht="15" thickBot="1" x14ac:dyDescent="0.35">
      <c r="B91" s="50"/>
      <c r="C91" s="80" t="str">
        <f>[2]!obCall("productValue", C88, "getAverage")</f>
        <v>productValue 
[61833]</v>
      </c>
      <c r="D91" s="99">
        <f>[2]!obGet(C91)</f>
        <v>0</v>
      </c>
      <c r="E91" s="18"/>
      <c r="F91" s="18"/>
      <c r="G91" s="18"/>
      <c r="H91" s="63"/>
      <c r="K91" s="17"/>
      <c r="L91" s="54">
        <v>0.05</v>
      </c>
      <c r="M91" s="107">
        <v>0.03</v>
      </c>
      <c r="N91" s="52"/>
      <c r="O91" s="18"/>
      <c r="P91" s="18"/>
      <c r="Q91" s="19"/>
      <c r="AD91" s="17"/>
      <c r="AE91" s="86">
        <v>76</v>
      </c>
      <c r="AF91" s="86" t="e">
        <f>[2]!obGet([2]!obCall("",$AE$10, "getTime",[2]!obMake("", "int", AE91)))</f>
        <v>#VALUE!</v>
      </c>
      <c r="AG91" s="52"/>
      <c r="AH91" s="86" t="e">
        <f>[2]!obCall("underlyingModelFromNPVAndDefault"&amp;AE91, $AH$10, "getUnderlying",  [2]!obMake("", "int", AE91), [2]!obMake("","int", 0))</f>
        <v>#VALUE!</v>
      </c>
      <c r="AI91" s="86" t="e">
        <f>[2]!obGet([2]!obCall("",AH91,"get", $AQ$10))</f>
        <v>#VALUE!</v>
      </c>
      <c r="AJ91" s="52"/>
      <c r="AK91" s="86" t="e">
        <f>[2]!obCall("zcbondFairPrice"&amp;AE91, $AK$10, "getZeroCouponBond", [2]!obMake("", "double",AF91), [2]!obMake("", "double", $AF$115))</f>
        <v>#VALUE!</v>
      </c>
      <c r="AL91" s="86" t="e">
        <f>[2]!obGet([2]!obCall("", AK91, "get",$AQ$10))</f>
        <v>#VALUE!</v>
      </c>
      <c r="AM91" s="52"/>
      <c r="AN91" s="86" t="e">
        <f>[2]!obCall("swapPrice"&amp;AE91,  $AH$10,"getFairValue", [2]!obMake("","int",AE91) )</f>
        <v>#VALUE!</v>
      </c>
      <c r="AO91" s="86" t="e">
        <f>[2]!obGet([2]!obCall("",  AN91,"get", $AQ$10))</f>
        <v>#VALUE!</v>
      </c>
      <c r="AP91" s="52"/>
      <c r="AQ91" s="86" t="e">
        <f>[2]!obCall("intensity"&amp;AE91, $T$54, "getIntensity", [2]!obMake("", "int", AE91))</f>
        <v>#VALUE!</v>
      </c>
      <c r="AR91" s="86" t="e">
        <f>[2]!obGet([2]!obCall("", AQ91, "get",$AQ$10))</f>
        <v>#VALUE!</v>
      </c>
      <c r="AS91" s="52"/>
      <c r="AT91" s="86" t="e">
        <f>[2]!obCall("expOfIntegratedIntensity"&amp;AE91, $T$54, "getExpOfIntegratedIntensity", [2]!obMake("", "int", AE91))</f>
        <v>#VALUE!</v>
      </c>
      <c r="AU91" s="86" t="e">
        <f>[2]!obGet([2]!obCall("", AT91, "get",$AQ$10))</f>
        <v>#VALUE!</v>
      </c>
      <c r="AV91" s="18"/>
      <c r="AW91" s="18"/>
      <c r="AX91" s="86" t="e">
        <f>[2]!obCall("intensityLando"&amp;AE91, $W$53, "getIntensity", [2]!obMake("", "int", AE91))</f>
        <v>#VALUE!</v>
      </c>
      <c r="AY91" s="86" t="e">
        <f>[2]!obGet([2]!obCall("", AX91, "get",$AQ$10))</f>
        <v>#VALUE!</v>
      </c>
      <c r="AZ91" s="52"/>
      <c r="BA91" s="86" t="e">
        <f>[2]!obCall("expOfIntegratedIntensityLando"&amp;AE91, $W$53, "getExpOfIntegratedIntensity", [2]!obMake("", "int", AE91))</f>
        <v>#VALUE!</v>
      </c>
      <c r="BB91" s="86" t="e">
        <f>[2]!obGet([2]!obCall("", BA91, "get",$AQ$10))</f>
        <v>#VALUE!</v>
      </c>
      <c r="BC91" s="19"/>
    </row>
    <row r="92" spans="1:72" x14ac:dyDescent="0.3">
      <c r="B92" s="50"/>
      <c r="C92" s="18"/>
      <c r="D92" s="18"/>
      <c r="E92" s="18"/>
      <c r="F92" s="18"/>
      <c r="G92" s="18"/>
      <c r="H92" s="63"/>
      <c r="K92" s="17"/>
      <c r="L92" s="54">
        <v>0.05</v>
      </c>
      <c r="M92" s="107">
        <v>0.03</v>
      </c>
      <c r="N92" s="52"/>
      <c r="O92" s="18"/>
      <c r="P92" s="18"/>
      <c r="Q92" s="19"/>
      <c r="AD92" s="17"/>
      <c r="AE92" s="86">
        <v>77</v>
      </c>
      <c r="AF92" s="86" t="e">
        <f>[2]!obGet([2]!obCall("",$AE$10, "getTime",[2]!obMake("", "int", AE92)))</f>
        <v>#VALUE!</v>
      </c>
      <c r="AG92" s="52"/>
      <c r="AH92" s="86" t="e">
        <f>[2]!obCall("underlyingModelFromNPVAndDefault"&amp;AE92, $AH$10, "getUnderlying",  [2]!obMake("", "int", AE92), [2]!obMake("","int", 0))</f>
        <v>#VALUE!</v>
      </c>
      <c r="AI92" s="86" t="e">
        <f>[2]!obGet([2]!obCall("",AH92,"get", $AQ$10))</f>
        <v>#VALUE!</v>
      </c>
      <c r="AJ92" s="52"/>
      <c r="AK92" s="86" t="e">
        <f>[2]!obCall("zcbondFairPrice"&amp;AE92, $AK$10, "getZeroCouponBond", [2]!obMake("", "double",AF92), [2]!obMake("", "double", $AF$115))</f>
        <v>#VALUE!</v>
      </c>
      <c r="AL92" s="86" t="e">
        <f>[2]!obGet([2]!obCall("", AK92, "get",$AQ$10))</f>
        <v>#VALUE!</v>
      </c>
      <c r="AM92" s="52"/>
      <c r="AN92" s="86" t="e">
        <f>[2]!obCall("swapPrice"&amp;AE92,  $AH$10,"getFairValue", [2]!obMake("","int",AE92) )</f>
        <v>#VALUE!</v>
      </c>
      <c r="AO92" s="86" t="e">
        <f>[2]!obGet([2]!obCall("",  AN92,"get", $AQ$10))</f>
        <v>#VALUE!</v>
      </c>
      <c r="AP92" s="52"/>
      <c r="AQ92" s="86" t="e">
        <f>[2]!obCall("intensity"&amp;AE92, $T$54, "getIntensity", [2]!obMake("", "int", AE92))</f>
        <v>#VALUE!</v>
      </c>
      <c r="AR92" s="86" t="e">
        <f>[2]!obGet([2]!obCall("", AQ92, "get",$AQ$10))</f>
        <v>#VALUE!</v>
      </c>
      <c r="AS92" s="52"/>
      <c r="AT92" s="86" t="e">
        <f>[2]!obCall("expOfIntegratedIntensity"&amp;AE92, $T$54, "getExpOfIntegratedIntensity", [2]!obMake("", "int", AE92))</f>
        <v>#VALUE!</v>
      </c>
      <c r="AU92" s="86" t="e">
        <f>[2]!obGet([2]!obCall("", AT92, "get",$AQ$10))</f>
        <v>#VALUE!</v>
      </c>
      <c r="AV92" s="18"/>
      <c r="AW92" s="18"/>
      <c r="AX92" s="86" t="e">
        <f>[2]!obCall("intensityLando"&amp;AE92, $W$53, "getIntensity", [2]!obMake("", "int", AE92))</f>
        <v>#VALUE!</v>
      </c>
      <c r="AY92" s="86" t="e">
        <f>[2]!obGet([2]!obCall("", AX92, "get",$AQ$10))</f>
        <v>#VALUE!</v>
      </c>
      <c r="AZ92" s="52"/>
      <c r="BA92" s="86" t="e">
        <f>[2]!obCall("expOfIntegratedIntensityLando"&amp;AE92, $W$53, "getExpOfIntegratedIntensity", [2]!obMake("", "int", AE92))</f>
        <v>#VALUE!</v>
      </c>
      <c r="BB92" s="86" t="e">
        <f>[2]!obGet([2]!obCall("", BA92, "get",$AQ$10))</f>
        <v>#VALUE!</v>
      </c>
      <c r="BC92" s="19"/>
    </row>
    <row r="93" spans="1:72" ht="15" thickBot="1" x14ac:dyDescent="0.35">
      <c r="B93" s="94"/>
      <c r="C93" s="92"/>
      <c r="D93" s="92"/>
      <c r="E93" s="92"/>
      <c r="F93" s="92"/>
      <c r="G93" s="92"/>
      <c r="H93" s="93"/>
      <c r="K93" s="17"/>
      <c r="L93" s="54">
        <v>0.05</v>
      </c>
      <c r="M93" s="107">
        <v>0.03</v>
      </c>
      <c r="N93" s="52"/>
      <c r="O93" s="18"/>
      <c r="P93" s="18"/>
      <c r="Q93" s="19"/>
      <c r="AD93" s="17"/>
      <c r="AE93" s="86">
        <v>78</v>
      </c>
      <c r="AF93" s="86" t="e">
        <f>[2]!obGet([2]!obCall("",$AE$10, "getTime",[2]!obMake("", "int", AE93)))</f>
        <v>#VALUE!</v>
      </c>
      <c r="AG93" s="52"/>
      <c r="AH93" s="86" t="e">
        <f>[2]!obCall("underlyingModelFromNPVAndDefault"&amp;AE93, $AH$10, "getUnderlying",  [2]!obMake("", "int", AE93), [2]!obMake("","int", 0))</f>
        <v>#VALUE!</v>
      </c>
      <c r="AI93" s="86" t="e">
        <f>[2]!obGet([2]!obCall("",AH93,"get", $AQ$10))</f>
        <v>#VALUE!</v>
      </c>
      <c r="AJ93" s="52"/>
      <c r="AK93" s="86" t="e">
        <f>[2]!obCall("zcbondFairPrice"&amp;AE93, $AK$10, "getZeroCouponBond", [2]!obMake("", "double",AF93), [2]!obMake("", "double", $AF$115))</f>
        <v>#VALUE!</v>
      </c>
      <c r="AL93" s="86" t="e">
        <f>[2]!obGet([2]!obCall("", AK93, "get",$AQ$10))</f>
        <v>#VALUE!</v>
      </c>
      <c r="AM93" s="52"/>
      <c r="AN93" s="86" t="e">
        <f>[2]!obCall("swapPrice"&amp;AE93,  $AH$10,"getFairValue", [2]!obMake("","int",AE93) )</f>
        <v>#VALUE!</v>
      </c>
      <c r="AO93" s="86" t="e">
        <f>[2]!obGet([2]!obCall("",  AN93,"get", $AQ$10))</f>
        <v>#VALUE!</v>
      </c>
      <c r="AP93" s="52"/>
      <c r="AQ93" s="86" t="e">
        <f>[2]!obCall("intensity"&amp;AE93, $T$54, "getIntensity", [2]!obMake("", "int", AE93))</f>
        <v>#VALUE!</v>
      </c>
      <c r="AR93" s="86" t="e">
        <f>[2]!obGet([2]!obCall("", AQ93, "get",$AQ$10))</f>
        <v>#VALUE!</v>
      </c>
      <c r="AS93" s="52"/>
      <c r="AT93" s="86" t="e">
        <f>[2]!obCall("expOfIntegratedIntensity"&amp;AE93, $T$54, "getExpOfIntegratedIntensity", [2]!obMake("", "int", AE93))</f>
        <v>#VALUE!</v>
      </c>
      <c r="AU93" s="86" t="e">
        <f>[2]!obGet([2]!obCall("", AT93, "get",$AQ$10))</f>
        <v>#VALUE!</v>
      </c>
      <c r="AV93" s="18"/>
      <c r="AW93" s="18"/>
      <c r="AX93" s="86" t="e">
        <f>[2]!obCall("intensityLando"&amp;AE93, $W$53, "getIntensity", [2]!obMake("", "int", AE93))</f>
        <v>#VALUE!</v>
      </c>
      <c r="AY93" s="86" t="e">
        <f>[2]!obGet([2]!obCall("", AX93, "get",$AQ$10))</f>
        <v>#VALUE!</v>
      </c>
      <c r="AZ93" s="52"/>
      <c r="BA93" s="86" t="e">
        <f>[2]!obCall("expOfIntegratedIntensityLando"&amp;AE93, $W$53, "getExpOfIntegratedIntensity", [2]!obMake("", "int", AE93))</f>
        <v>#VALUE!</v>
      </c>
      <c r="BB93" s="86" t="e">
        <f>[2]!obGet([2]!obCall("", BA93, "get",$AQ$10))</f>
        <v>#VALUE!</v>
      </c>
      <c r="BC93" s="19"/>
    </row>
    <row r="94" spans="1:72" ht="15" thickTop="1" x14ac:dyDescent="0.3">
      <c r="K94" s="17"/>
      <c r="L94" s="54">
        <v>0.05</v>
      </c>
      <c r="M94" s="107">
        <v>0.03</v>
      </c>
      <c r="N94" s="52"/>
      <c r="O94" s="18"/>
      <c r="P94" s="18"/>
      <c r="Q94" s="19"/>
      <c r="AD94" s="17"/>
      <c r="AE94" s="86">
        <v>79</v>
      </c>
      <c r="AF94" s="86" t="e">
        <f>[2]!obGet([2]!obCall("",$AE$10, "getTime",[2]!obMake("", "int", AE94)))</f>
        <v>#VALUE!</v>
      </c>
      <c r="AG94" s="52"/>
      <c r="AH94" s="86" t="e">
        <f>[2]!obCall("underlyingModelFromNPVAndDefault"&amp;AE94, $AH$10, "getUnderlying",  [2]!obMake("", "int", AE94), [2]!obMake("","int", 0))</f>
        <v>#VALUE!</v>
      </c>
      <c r="AI94" s="86" t="e">
        <f>[2]!obGet([2]!obCall("",AH94,"get", $AQ$10))</f>
        <v>#VALUE!</v>
      </c>
      <c r="AJ94" s="52"/>
      <c r="AK94" s="86" t="e">
        <f>[2]!obCall("zcbondFairPrice"&amp;AE94, $AK$10, "getZeroCouponBond", [2]!obMake("", "double",AF94), [2]!obMake("", "double", $AF$115))</f>
        <v>#VALUE!</v>
      </c>
      <c r="AL94" s="86" t="e">
        <f>[2]!obGet([2]!obCall("", AK94, "get",$AQ$10))</f>
        <v>#VALUE!</v>
      </c>
      <c r="AM94" s="52"/>
      <c r="AN94" s="86" t="e">
        <f>[2]!obCall("swapPrice"&amp;AE94,  $AH$10,"getFairValue", [2]!obMake("","int",AE94) )</f>
        <v>#VALUE!</v>
      </c>
      <c r="AO94" s="86" t="e">
        <f>[2]!obGet([2]!obCall("",  AN94,"get", $AQ$10))</f>
        <v>#VALUE!</v>
      </c>
      <c r="AP94" s="52"/>
      <c r="AQ94" s="86" t="e">
        <f>[2]!obCall("intensity"&amp;AE94, $T$54, "getIntensity", [2]!obMake("", "int", AE94))</f>
        <v>#VALUE!</v>
      </c>
      <c r="AR94" s="86" t="e">
        <f>[2]!obGet([2]!obCall("", AQ94, "get",$AQ$10))</f>
        <v>#VALUE!</v>
      </c>
      <c r="AS94" s="52"/>
      <c r="AT94" s="86" t="e">
        <f>[2]!obCall("expOfIntegratedIntensity"&amp;AE94, $T$54, "getExpOfIntegratedIntensity", [2]!obMake("", "int", AE94))</f>
        <v>#VALUE!</v>
      </c>
      <c r="AU94" s="86" t="e">
        <f>[2]!obGet([2]!obCall("", AT94, "get",$AQ$10))</f>
        <v>#VALUE!</v>
      </c>
      <c r="AV94" s="18"/>
      <c r="AW94" s="18"/>
      <c r="AX94" s="86" t="e">
        <f>[2]!obCall("intensityLando"&amp;AE94, $W$53, "getIntensity", [2]!obMake("", "int", AE94))</f>
        <v>#VALUE!</v>
      </c>
      <c r="AY94" s="86" t="e">
        <f>[2]!obGet([2]!obCall("", AX94, "get",$AQ$10))</f>
        <v>#VALUE!</v>
      </c>
      <c r="AZ94" s="52"/>
      <c r="BA94" s="86" t="e">
        <f>[2]!obCall("expOfIntegratedIntensityLando"&amp;AE94, $W$53, "getExpOfIntegratedIntensity", [2]!obMake("", "int", AE94))</f>
        <v>#VALUE!</v>
      </c>
      <c r="BB94" s="86" t="e">
        <f>[2]!obGet([2]!obCall("", BA94, "get",$AQ$10))</f>
        <v>#VALUE!</v>
      </c>
      <c r="BC94" s="19"/>
    </row>
    <row r="95" spans="1:72" x14ac:dyDescent="0.3">
      <c r="K95" s="17"/>
      <c r="L95" s="54">
        <v>0.05</v>
      </c>
      <c r="M95" s="107">
        <v>0.03</v>
      </c>
      <c r="N95" s="52"/>
      <c r="O95" s="18"/>
      <c r="P95" s="18"/>
      <c r="Q95" s="19"/>
      <c r="AD95" s="17"/>
      <c r="AE95" s="86">
        <v>80</v>
      </c>
      <c r="AF95" s="86" t="e">
        <f>[2]!obGet([2]!obCall("",$AE$10, "getTime",[2]!obMake("", "int", AE95)))</f>
        <v>#VALUE!</v>
      </c>
      <c r="AG95" s="52"/>
      <c r="AH95" s="86" t="e">
        <f>[2]!obCall("underlyingModelFromNPVAndDefault"&amp;AE95, $AH$10, "getUnderlying",  [2]!obMake("", "int", AE95), [2]!obMake("","int", 0))</f>
        <v>#VALUE!</v>
      </c>
      <c r="AI95" s="86" t="e">
        <f>[2]!obGet([2]!obCall("",AH95,"get", $AQ$10))</f>
        <v>#VALUE!</v>
      </c>
      <c r="AJ95" s="52"/>
      <c r="AK95" s="86" t="e">
        <f>[2]!obCall("zcbondFairPrice"&amp;AE95, $AK$10, "getZeroCouponBond", [2]!obMake("", "double",AF95), [2]!obMake("", "double", $AF$115))</f>
        <v>#VALUE!</v>
      </c>
      <c r="AL95" s="86" t="e">
        <f>[2]!obGet([2]!obCall("", AK95, "get",$AQ$10))</f>
        <v>#VALUE!</v>
      </c>
      <c r="AM95" s="52"/>
      <c r="AN95" s="86" t="e">
        <f>[2]!obCall("swapPrice"&amp;AE95,  $AH$10,"getFairValue", [2]!obMake("","int",AE95) )</f>
        <v>#VALUE!</v>
      </c>
      <c r="AO95" s="86" t="e">
        <f>[2]!obGet([2]!obCall("",  AN95,"get", $AQ$10))</f>
        <v>#VALUE!</v>
      </c>
      <c r="AP95" s="52"/>
      <c r="AQ95" s="86" t="e">
        <f>[2]!obCall("intensity"&amp;AE95, $T$54, "getIntensity", [2]!obMake("", "int", AE95))</f>
        <v>#VALUE!</v>
      </c>
      <c r="AR95" s="86" t="e">
        <f>[2]!obGet([2]!obCall("", AQ95, "get",$AQ$10))</f>
        <v>#VALUE!</v>
      </c>
      <c r="AS95" s="52"/>
      <c r="AT95" s="86" t="e">
        <f>[2]!obCall("expOfIntegratedIntensity"&amp;AE95, $T$54, "getExpOfIntegratedIntensity", [2]!obMake("", "int", AE95))</f>
        <v>#VALUE!</v>
      </c>
      <c r="AU95" s="86" t="e">
        <f>[2]!obGet([2]!obCall("", AT95, "get",$AQ$10))</f>
        <v>#VALUE!</v>
      </c>
      <c r="AV95" s="18"/>
      <c r="AW95" s="18"/>
      <c r="AX95" s="86" t="e">
        <f>[2]!obCall("intensityLando"&amp;AE95, $W$53, "getIntensity", [2]!obMake("", "int", AE95))</f>
        <v>#VALUE!</v>
      </c>
      <c r="AY95" s="86" t="e">
        <f>[2]!obGet([2]!obCall("", AX95, "get",$AQ$10))</f>
        <v>#VALUE!</v>
      </c>
      <c r="AZ95" s="52"/>
      <c r="BA95" s="86" t="e">
        <f>[2]!obCall("expOfIntegratedIntensityLando"&amp;AE95, $W$53, "getExpOfIntegratedIntensity", [2]!obMake("", "int", AE95))</f>
        <v>#VALUE!</v>
      </c>
      <c r="BB95" s="86" t="e">
        <f>[2]!obGet([2]!obCall("", BA95, "get",$AQ$10))</f>
        <v>#VALUE!</v>
      </c>
      <c r="BC95" s="19"/>
    </row>
    <row r="96" spans="1:72" x14ac:dyDescent="0.3">
      <c r="A96" s="13"/>
      <c r="I96" s="13"/>
      <c r="J96" s="13"/>
      <c r="K96" s="17"/>
      <c r="L96" s="54">
        <v>0.05</v>
      </c>
      <c r="M96" s="107">
        <v>0.03</v>
      </c>
      <c r="N96" s="52"/>
      <c r="O96" s="18"/>
      <c r="P96" s="18"/>
      <c r="Q96" s="19"/>
      <c r="V96" s="13"/>
      <c r="W96" s="13"/>
      <c r="X96" s="28"/>
      <c r="Y96" s="13"/>
      <c r="AD96" s="17"/>
      <c r="AE96" s="86">
        <v>81</v>
      </c>
      <c r="AF96" s="86" t="e">
        <f>[2]!obGet([2]!obCall("",$AE$10, "getTime",[2]!obMake("", "int", AE96)))</f>
        <v>#VALUE!</v>
      </c>
      <c r="AG96" s="52"/>
      <c r="AH96" s="86" t="e">
        <f>[2]!obCall("underlyingModelFromNPVAndDefault"&amp;AE96, $AH$10, "getUnderlying",  [2]!obMake("", "int", AE96), [2]!obMake("","int", 0))</f>
        <v>#VALUE!</v>
      </c>
      <c r="AI96" s="86" t="e">
        <f>[2]!obGet([2]!obCall("",AH96,"get", $AQ$10))</f>
        <v>#VALUE!</v>
      </c>
      <c r="AJ96" s="52"/>
      <c r="AK96" s="86" t="e">
        <f>[2]!obCall("zcbondFairPrice"&amp;AE96, $AK$10, "getZeroCouponBond", [2]!obMake("", "double",AF96), [2]!obMake("", "double", $AF$115))</f>
        <v>#VALUE!</v>
      </c>
      <c r="AL96" s="86" t="e">
        <f>[2]!obGet([2]!obCall("", AK96, "get",$AQ$10))</f>
        <v>#VALUE!</v>
      </c>
      <c r="AM96" s="52"/>
      <c r="AN96" s="86" t="e">
        <f>[2]!obCall("swapPrice"&amp;AE96,  $AH$10,"getFairValue", [2]!obMake("","int",AE96) )</f>
        <v>#VALUE!</v>
      </c>
      <c r="AO96" s="86" t="e">
        <f>[2]!obGet([2]!obCall("",  AN96,"get", $AQ$10))</f>
        <v>#VALUE!</v>
      </c>
      <c r="AP96" s="52"/>
      <c r="AQ96" s="86" t="e">
        <f>[2]!obCall("intensity"&amp;AE96, $T$54, "getIntensity", [2]!obMake("", "int", AE96))</f>
        <v>#VALUE!</v>
      </c>
      <c r="AR96" s="86" t="e">
        <f>[2]!obGet([2]!obCall("", AQ96, "get",$AQ$10))</f>
        <v>#VALUE!</v>
      </c>
      <c r="AS96" s="52"/>
      <c r="AT96" s="86" t="e">
        <f>[2]!obCall("expOfIntegratedIntensity"&amp;AE96, $T$54, "getExpOfIntegratedIntensity", [2]!obMake("", "int", AE96))</f>
        <v>#VALUE!</v>
      </c>
      <c r="AU96" s="86" t="e">
        <f>[2]!obGet([2]!obCall("", AT96, "get",$AQ$10))</f>
        <v>#VALUE!</v>
      </c>
      <c r="AV96" s="18"/>
      <c r="AW96" s="18"/>
      <c r="AX96" s="86" t="e">
        <f>[2]!obCall("intensityLando"&amp;AE96, $W$53, "getIntensity", [2]!obMake("", "int", AE96))</f>
        <v>#VALUE!</v>
      </c>
      <c r="AY96" s="86" t="e">
        <f>[2]!obGet([2]!obCall("", AX96, "get",$AQ$10))</f>
        <v>#VALUE!</v>
      </c>
      <c r="AZ96" s="52"/>
      <c r="BA96" s="86" t="e">
        <f>[2]!obCall("expOfIntegratedIntensityLando"&amp;AE96, $W$53, "getExpOfIntegratedIntensity", [2]!obMake("", "int", AE96))</f>
        <v>#VALUE!</v>
      </c>
      <c r="BB96" s="86" t="e">
        <f>[2]!obGet([2]!obCall("", BA96, "get",$AQ$10))</f>
        <v>#VALUE!</v>
      </c>
      <c r="BC96" s="19"/>
    </row>
    <row r="97" spans="1:55" x14ac:dyDescent="0.3">
      <c r="A97" s="13"/>
      <c r="I97" s="13"/>
      <c r="J97" s="13"/>
      <c r="K97" s="17"/>
      <c r="L97" s="54">
        <v>0.05</v>
      </c>
      <c r="M97" s="107">
        <v>0.03</v>
      </c>
      <c r="N97" s="52"/>
      <c r="O97" s="18"/>
      <c r="P97" s="18"/>
      <c r="Q97" s="19"/>
      <c r="V97" s="13"/>
      <c r="W97" s="13"/>
      <c r="X97" s="30"/>
      <c r="Y97" s="13"/>
      <c r="AD97" s="17"/>
      <c r="AE97" s="86">
        <v>82</v>
      </c>
      <c r="AF97" s="86" t="e">
        <f>[2]!obGet([2]!obCall("",$AE$10, "getTime",[2]!obMake("", "int", AE97)))</f>
        <v>#VALUE!</v>
      </c>
      <c r="AG97" s="52"/>
      <c r="AH97" s="86" t="e">
        <f>[2]!obCall("underlyingModelFromNPVAndDefault"&amp;AE97, $AH$10, "getUnderlying",  [2]!obMake("", "int", AE97), [2]!obMake("","int", 0))</f>
        <v>#VALUE!</v>
      </c>
      <c r="AI97" s="86" t="e">
        <f>[2]!obGet([2]!obCall("",AH97,"get", $AQ$10))</f>
        <v>#VALUE!</v>
      </c>
      <c r="AJ97" s="52"/>
      <c r="AK97" s="86" t="e">
        <f>[2]!obCall("zcbondFairPrice"&amp;AE97, $AK$10, "getZeroCouponBond", [2]!obMake("", "double",AF97), [2]!obMake("", "double", $AF$115))</f>
        <v>#VALUE!</v>
      </c>
      <c r="AL97" s="86" t="e">
        <f>[2]!obGet([2]!obCall("", AK97, "get",$AQ$10))</f>
        <v>#VALUE!</v>
      </c>
      <c r="AM97" s="52"/>
      <c r="AN97" s="86" t="e">
        <f>[2]!obCall("swapPrice"&amp;AE97,  $AH$10,"getFairValue", [2]!obMake("","int",AE97) )</f>
        <v>#VALUE!</v>
      </c>
      <c r="AO97" s="86" t="e">
        <f>[2]!obGet([2]!obCall("",  AN97,"get", $AQ$10))</f>
        <v>#VALUE!</v>
      </c>
      <c r="AP97" s="52"/>
      <c r="AQ97" s="86" t="e">
        <f>[2]!obCall("intensity"&amp;AE97, $T$54, "getIntensity", [2]!obMake("", "int", AE97))</f>
        <v>#VALUE!</v>
      </c>
      <c r="AR97" s="86" t="e">
        <f>[2]!obGet([2]!obCall("", AQ97, "get",$AQ$10))</f>
        <v>#VALUE!</v>
      </c>
      <c r="AS97" s="52"/>
      <c r="AT97" s="86" t="e">
        <f>[2]!obCall("expOfIntegratedIntensity"&amp;AE97, $T$54, "getExpOfIntegratedIntensity", [2]!obMake("", "int", AE97))</f>
        <v>#VALUE!</v>
      </c>
      <c r="AU97" s="86" t="e">
        <f>[2]!obGet([2]!obCall("", AT97, "get",$AQ$10))</f>
        <v>#VALUE!</v>
      </c>
      <c r="AV97" s="18"/>
      <c r="AW97" s="18"/>
      <c r="AX97" s="86" t="e">
        <f>[2]!obCall("intensityLando"&amp;AE97, $W$53, "getIntensity", [2]!obMake("", "int", AE97))</f>
        <v>#VALUE!</v>
      </c>
      <c r="AY97" s="86" t="e">
        <f>[2]!obGet([2]!obCall("", AX97, "get",$AQ$10))</f>
        <v>#VALUE!</v>
      </c>
      <c r="AZ97" s="52"/>
      <c r="BA97" s="86" t="e">
        <f>[2]!obCall("expOfIntegratedIntensityLando"&amp;AE97, $W$53, "getExpOfIntegratedIntensity", [2]!obMake("", "int", AE97))</f>
        <v>#VALUE!</v>
      </c>
      <c r="BB97" s="86" t="e">
        <f>[2]!obGet([2]!obCall("", BA97, "get",$AQ$10))</f>
        <v>#VALUE!</v>
      </c>
      <c r="BC97" s="19"/>
    </row>
    <row r="98" spans="1:55" x14ac:dyDescent="0.3">
      <c r="A98" s="13"/>
      <c r="I98" s="13"/>
      <c r="J98" s="13"/>
      <c r="K98" s="17"/>
      <c r="L98" s="54">
        <v>0.05</v>
      </c>
      <c r="M98" s="107">
        <v>0.03</v>
      </c>
      <c r="N98" s="52"/>
      <c r="O98" s="18"/>
      <c r="P98" s="18"/>
      <c r="Q98" s="19"/>
      <c r="V98" s="13"/>
      <c r="W98" s="13"/>
      <c r="X98" s="13"/>
      <c r="Y98" s="13"/>
      <c r="AD98" s="17"/>
      <c r="AE98" s="86">
        <v>83</v>
      </c>
      <c r="AF98" s="86" t="e">
        <f>[2]!obGet([2]!obCall("",$AE$10, "getTime",[2]!obMake("", "int", AE98)))</f>
        <v>#VALUE!</v>
      </c>
      <c r="AG98" s="52"/>
      <c r="AH98" s="86" t="e">
        <f>[2]!obCall("underlyingModelFromNPVAndDefault"&amp;AE98, $AH$10, "getUnderlying",  [2]!obMake("", "int", AE98), [2]!obMake("","int", 0))</f>
        <v>#VALUE!</v>
      </c>
      <c r="AI98" s="86" t="e">
        <f>[2]!obGet([2]!obCall("",AH98,"get", $AQ$10))</f>
        <v>#VALUE!</v>
      </c>
      <c r="AJ98" s="52"/>
      <c r="AK98" s="86" t="e">
        <f>[2]!obCall("zcbondFairPrice"&amp;AE98, $AK$10, "getZeroCouponBond", [2]!obMake("", "double",AF98), [2]!obMake("", "double", $AF$115))</f>
        <v>#VALUE!</v>
      </c>
      <c r="AL98" s="86" t="e">
        <f>[2]!obGet([2]!obCall("", AK98, "get",$AQ$10))</f>
        <v>#VALUE!</v>
      </c>
      <c r="AM98" s="52"/>
      <c r="AN98" s="86" t="e">
        <f>[2]!obCall("swapPrice"&amp;AE98,  $AH$10,"getFairValue", [2]!obMake("","int",AE98) )</f>
        <v>#VALUE!</v>
      </c>
      <c r="AO98" s="86" t="e">
        <f>[2]!obGet([2]!obCall("",  AN98,"get", $AQ$10))</f>
        <v>#VALUE!</v>
      </c>
      <c r="AP98" s="52"/>
      <c r="AQ98" s="86" t="e">
        <f>[2]!obCall("intensity"&amp;AE98, $T$54, "getIntensity", [2]!obMake("", "int", AE98))</f>
        <v>#VALUE!</v>
      </c>
      <c r="AR98" s="86" t="e">
        <f>[2]!obGet([2]!obCall("", AQ98, "get",$AQ$10))</f>
        <v>#VALUE!</v>
      </c>
      <c r="AS98" s="52"/>
      <c r="AT98" s="86" t="e">
        <f>[2]!obCall("expOfIntegratedIntensity"&amp;AE98, $T$54, "getExpOfIntegratedIntensity", [2]!obMake("", "int", AE98))</f>
        <v>#VALUE!</v>
      </c>
      <c r="AU98" s="86" t="e">
        <f>[2]!obGet([2]!obCall("", AT98, "get",$AQ$10))</f>
        <v>#VALUE!</v>
      </c>
      <c r="AV98" s="18"/>
      <c r="AW98" s="18"/>
      <c r="AX98" s="86" t="e">
        <f>[2]!obCall("intensityLando"&amp;AE98, $W$53, "getIntensity", [2]!obMake("", "int", AE98))</f>
        <v>#VALUE!</v>
      </c>
      <c r="AY98" s="86" t="e">
        <f>[2]!obGet([2]!obCall("", AX98, "get",$AQ$10))</f>
        <v>#VALUE!</v>
      </c>
      <c r="AZ98" s="52"/>
      <c r="BA98" s="86" t="e">
        <f>[2]!obCall("expOfIntegratedIntensityLando"&amp;AE98, $W$53, "getExpOfIntegratedIntensity", [2]!obMake("", "int", AE98))</f>
        <v>#VALUE!</v>
      </c>
      <c r="BB98" s="86" t="e">
        <f>[2]!obGet([2]!obCall("", BA98, "get",$AQ$10))</f>
        <v>#VALUE!</v>
      </c>
      <c r="BC98" s="19"/>
    </row>
    <row r="99" spans="1:55" x14ac:dyDescent="0.3">
      <c r="A99" s="13"/>
      <c r="I99" s="13"/>
      <c r="J99" s="13"/>
      <c r="K99" s="17"/>
      <c r="L99" s="54">
        <v>0.05</v>
      </c>
      <c r="M99" s="107">
        <v>0.03</v>
      </c>
      <c r="N99" s="52"/>
      <c r="O99" s="18"/>
      <c r="P99" s="18"/>
      <c r="Q99" s="19"/>
      <c r="V99" s="13"/>
      <c r="W99" s="13"/>
      <c r="X99" s="13"/>
      <c r="Y99" s="13"/>
      <c r="AD99" s="17"/>
      <c r="AE99" s="86">
        <v>84</v>
      </c>
      <c r="AF99" s="86" t="e">
        <f>[2]!obGet([2]!obCall("",$AE$10, "getTime",[2]!obMake("", "int", AE99)))</f>
        <v>#VALUE!</v>
      </c>
      <c r="AG99" s="52"/>
      <c r="AH99" s="86" t="e">
        <f>[2]!obCall("underlyingModelFromNPVAndDefault"&amp;AE99, $AH$10, "getUnderlying",  [2]!obMake("", "int", AE99), [2]!obMake("","int", 0))</f>
        <v>#VALUE!</v>
      </c>
      <c r="AI99" s="86" t="e">
        <f>[2]!obGet([2]!obCall("",AH99,"get", $AQ$10))</f>
        <v>#VALUE!</v>
      </c>
      <c r="AJ99" s="52"/>
      <c r="AK99" s="86" t="e">
        <f>[2]!obCall("zcbondFairPrice"&amp;AE99, $AK$10, "getZeroCouponBond", [2]!obMake("", "double",AF99), [2]!obMake("", "double", $AF$115))</f>
        <v>#VALUE!</v>
      </c>
      <c r="AL99" s="86" t="e">
        <f>[2]!obGet([2]!obCall("", AK99, "get",$AQ$10))</f>
        <v>#VALUE!</v>
      </c>
      <c r="AM99" s="52"/>
      <c r="AN99" s="86" t="e">
        <f>[2]!obCall("swapPrice"&amp;AE99,  $AH$10,"getFairValue", [2]!obMake("","int",AE99) )</f>
        <v>#VALUE!</v>
      </c>
      <c r="AO99" s="86" t="e">
        <f>[2]!obGet([2]!obCall("",  AN99,"get", $AQ$10))</f>
        <v>#VALUE!</v>
      </c>
      <c r="AP99" s="52"/>
      <c r="AQ99" s="86" t="e">
        <f>[2]!obCall("intensity"&amp;AE99, $T$54, "getIntensity", [2]!obMake("", "int", AE99))</f>
        <v>#VALUE!</v>
      </c>
      <c r="AR99" s="86" t="e">
        <f>[2]!obGet([2]!obCall("", AQ99, "get",$AQ$10))</f>
        <v>#VALUE!</v>
      </c>
      <c r="AS99" s="52"/>
      <c r="AT99" s="86" t="e">
        <f>[2]!obCall("expOfIntegratedIntensity"&amp;AE99, $T$54, "getExpOfIntegratedIntensity", [2]!obMake("", "int", AE99))</f>
        <v>#VALUE!</v>
      </c>
      <c r="AU99" s="86" t="e">
        <f>[2]!obGet([2]!obCall("", AT99, "get",$AQ$10))</f>
        <v>#VALUE!</v>
      </c>
      <c r="AV99" s="18"/>
      <c r="AW99" s="18"/>
      <c r="AX99" s="86" t="e">
        <f>[2]!obCall("intensityLando"&amp;AE99, $W$53, "getIntensity", [2]!obMake("", "int", AE99))</f>
        <v>#VALUE!</v>
      </c>
      <c r="AY99" s="86" t="e">
        <f>[2]!obGet([2]!obCall("", AX99, "get",$AQ$10))</f>
        <v>#VALUE!</v>
      </c>
      <c r="AZ99" s="52"/>
      <c r="BA99" s="86" t="e">
        <f>[2]!obCall("expOfIntegratedIntensityLando"&amp;AE99, $W$53, "getExpOfIntegratedIntensity", [2]!obMake("", "int", AE99))</f>
        <v>#VALUE!</v>
      </c>
      <c r="BB99" s="86" t="e">
        <f>[2]!obGet([2]!obCall("", BA99, "get",$AQ$10))</f>
        <v>#VALUE!</v>
      </c>
      <c r="BC99" s="19"/>
    </row>
    <row r="100" spans="1:55" x14ac:dyDescent="0.3">
      <c r="A100" s="13"/>
      <c r="I100" s="13"/>
      <c r="J100" s="13"/>
      <c r="K100" s="17"/>
      <c r="L100" s="54">
        <v>0.05</v>
      </c>
      <c r="M100" s="107">
        <v>0.03</v>
      </c>
      <c r="N100" s="52"/>
      <c r="O100" s="18"/>
      <c r="P100" s="18"/>
      <c r="Q100" s="19"/>
      <c r="U100" s="28"/>
      <c r="V100" s="13"/>
      <c r="W100" s="13"/>
      <c r="X100" s="13"/>
      <c r="Y100" s="13"/>
      <c r="AD100" s="17"/>
      <c r="AE100" s="86">
        <v>85</v>
      </c>
      <c r="AF100" s="86" t="e">
        <f>[2]!obGet([2]!obCall("",$AE$10, "getTime",[2]!obMake("", "int", AE100)))</f>
        <v>#VALUE!</v>
      </c>
      <c r="AG100" s="52"/>
      <c r="AH100" s="86" t="e">
        <f>[2]!obCall("underlyingModelFromNPVAndDefault"&amp;AE100, $AH$10, "getUnderlying",  [2]!obMake("", "int", AE100), [2]!obMake("","int", 0))</f>
        <v>#VALUE!</v>
      </c>
      <c r="AI100" s="86" t="e">
        <f>[2]!obGet([2]!obCall("",AH100,"get", $AQ$10))</f>
        <v>#VALUE!</v>
      </c>
      <c r="AJ100" s="52"/>
      <c r="AK100" s="86" t="e">
        <f>[2]!obCall("zcbondFairPrice"&amp;AE100, $AK$10, "getZeroCouponBond", [2]!obMake("", "double",AF100), [2]!obMake("", "double", $AF$115))</f>
        <v>#VALUE!</v>
      </c>
      <c r="AL100" s="86" t="e">
        <f>[2]!obGet([2]!obCall("", AK100, "get",$AQ$10))</f>
        <v>#VALUE!</v>
      </c>
      <c r="AM100" s="52"/>
      <c r="AN100" s="86" t="e">
        <f>[2]!obCall("swapPrice"&amp;AE100,  $AH$10,"getFairValue", [2]!obMake("","int",AE100) )</f>
        <v>#VALUE!</v>
      </c>
      <c r="AO100" s="86" t="e">
        <f>[2]!obGet([2]!obCall("",  AN100,"get", $AQ$10))</f>
        <v>#VALUE!</v>
      </c>
      <c r="AP100" s="52"/>
      <c r="AQ100" s="86" t="e">
        <f>[2]!obCall("intensity"&amp;AE100, $T$54, "getIntensity", [2]!obMake("", "int", AE100))</f>
        <v>#VALUE!</v>
      </c>
      <c r="AR100" s="86" t="e">
        <f>[2]!obGet([2]!obCall("", AQ100, "get",$AQ$10))</f>
        <v>#VALUE!</v>
      </c>
      <c r="AS100" s="52"/>
      <c r="AT100" s="86" t="e">
        <f>[2]!obCall("expOfIntegratedIntensity"&amp;AE100, $T$54, "getExpOfIntegratedIntensity", [2]!obMake("", "int", AE100))</f>
        <v>#VALUE!</v>
      </c>
      <c r="AU100" s="86" t="e">
        <f>[2]!obGet([2]!obCall("", AT100, "get",$AQ$10))</f>
        <v>#VALUE!</v>
      </c>
      <c r="AV100" s="18"/>
      <c r="AW100" s="18"/>
      <c r="AX100" s="86" t="e">
        <f>[2]!obCall("intensityLando"&amp;AE100, $W$53, "getIntensity", [2]!obMake("", "int", AE100))</f>
        <v>#VALUE!</v>
      </c>
      <c r="AY100" s="86" t="e">
        <f>[2]!obGet([2]!obCall("", AX100, "get",$AQ$10))</f>
        <v>#VALUE!</v>
      </c>
      <c r="AZ100" s="52"/>
      <c r="BA100" s="86" t="e">
        <f>[2]!obCall("expOfIntegratedIntensityLando"&amp;AE100, $W$53, "getExpOfIntegratedIntensity", [2]!obMake("", "int", AE100))</f>
        <v>#VALUE!</v>
      </c>
      <c r="BB100" s="86" t="e">
        <f>[2]!obGet([2]!obCall("", BA100, "get",$AQ$10))</f>
        <v>#VALUE!</v>
      </c>
      <c r="BC100" s="19"/>
    </row>
    <row r="101" spans="1:55" x14ac:dyDescent="0.3">
      <c r="A101" s="13"/>
      <c r="I101" s="13"/>
      <c r="J101" s="13"/>
      <c r="K101" s="17"/>
      <c r="L101" s="54">
        <v>0.05</v>
      </c>
      <c r="M101" s="107">
        <v>0.03</v>
      </c>
      <c r="N101" s="52"/>
      <c r="O101" s="18"/>
      <c r="P101" s="18"/>
      <c r="Q101" s="19"/>
      <c r="U101" s="13"/>
      <c r="V101" s="13"/>
      <c r="W101" s="13"/>
      <c r="X101" s="13"/>
      <c r="Y101" s="13"/>
      <c r="AD101" s="17"/>
      <c r="AE101" s="86">
        <v>86</v>
      </c>
      <c r="AF101" s="86" t="e">
        <f>[2]!obGet([2]!obCall("",$AE$10, "getTime",[2]!obMake("", "int", AE101)))</f>
        <v>#VALUE!</v>
      </c>
      <c r="AG101" s="52"/>
      <c r="AH101" s="86" t="e">
        <f>[2]!obCall("underlyingModelFromNPVAndDefault"&amp;AE101, $AH$10, "getUnderlying",  [2]!obMake("", "int", AE101), [2]!obMake("","int", 0))</f>
        <v>#VALUE!</v>
      </c>
      <c r="AI101" s="86" t="e">
        <f>[2]!obGet([2]!obCall("",AH101,"get", $AQ$10))</f>
        <v>#VALUE!</v>
      </c>
      <c r="AJ101" s="52"/>
      <c r="AK101" s="86" t="e">
        <f>[2]!obCall("zcbondFairPrice"&amp;AE101, $AK$10, "getZeroCouponBond", [2]!obMake("", "double",AF101), [2]!obMake("", "double", $AF$115))</f>
        <v>#VALUE!</v>
      </c>
      <c r="AL101" s="86" t="e">
        <f>[2]!obGet([2]!obCall("", AK101, "get",$AQ$10))</f>
        <v>#VALUE!</v>
      </c>
      <c r="AM101" s="52"/>
      <c r="AN101" s="86" t="e">
        <f>[2]!obCall("swapPrice"&amp;AE101,  $AH$10,"getFairValue", [2]!obMake("","int",AE101) )</f>
        <v>#VALUE!</v>
      </c>
      <c r="AO101" s="86" t="e">
        <f>[2]!obGet([2]!obCall("",  AN101,"get", $AQ$10))</f>
        <v>#VALUE!</v>
      </c>
      <c r="AP101" s="52"/>
      <c r="AQ101" s="86" t="e">
        <f>[2]!obCall("intensity"&amp;AE101, $T$54, "getIntensity", [2]!obMake("", "int", AE101))</f>
        <v>#VALUE!</v>
      </c>
      <c r="AR101" s="86" t="e">
        <f>[2]!obGet([2]!obCall("", AQ101, "get",$AQ$10))</f>
        <v>#VALUE!</v>
      </c>
      <c r="AS101" s="52"/>
      <c r="AT101" s="86" t="e">
        <f>[2]!obCall("expOfIntegratedIntensity"&amp;AE101, $T$54, "getExpOfIntegratedIntensity", [2]!obMake("", "int", AE101))</f>
        <v>#VALUE!</v>
      </c>
      <c r="AU101" s="86" t="e">
        <f>[2]!obGet([2]!obCall("", AT101, "get",$AQ$10))</f>
        <v>#VALUE!</v>
      </c>
      <c r="AV101" s="18"/>
      <c r="AW101" s="18"/>
      <c r="AX101" s="86" t="e">
        <f>[2]!obCall("intensityLando"&amp;AE101, $W$53, "getIntensity", [2]!obMake("", "int", AE101))</f>
        <v>#VALUE!</v>
      </c>
      <c r="AY101" s="86" t="e">
        <f>[2]!obGet([2]!obCall("", AX101, "get",$AQ$10))</f>
        <v>#VALUE!</v>
      </c>
      <c r="AZ101" s="52"/>
      <c r="BA101" s="86" t="e">
        <f>[2]!obCall("expOfIntegratedIntensityLando"&amp;AE101, $W$53, "getExpOfIntegratedIntensity", [2]!obMake("", "int", AE101))</f>
        <v>#VALUE!</v>
      </c>
      <c r="BB101" s="86" t="e">
        <f>[2]!obGet([2]!obCall("", BA101, "get",$AQ$10))</f>
        <v>#VALUE!</v>
      </c>
      <c r="BC101" s="19"/>
    </row>
    <row r="102" spans="1:55" x14ac:dyDescent="0.3">
      <c r="A102" s="13"/>
      <c r="I102" s="13"/>
      <c r="J102" s="13"/>
      <c r="K102" s="17"/>
      <c r="L102" s="54">
        <v>0.05</v>
      </c>
      <c r="M102" s="107">
        <v>0.03</v>
      </c>
      <c r="N102" s="52"/>
      <c r="O102" s="18"/>
      <c r="P102" s="18"/>
      <c r="Q102" s="19"/>
      <c r="U102" s="13"/>
      <c r="V102" s="13"/>
      <c r="W102" s="13"/>
      <c r="X102" s="13"/>
      <c r="Y102" s="13"/>
      <c r="AD102" s="17"/>
      <c r="AE102" s="86">
        <v>87</v>
      </c>
      <c r="AF102" s="86" t="e">
        <f>[2]!obGet([2]!obCall("",$AE$10, "getTime",[2]!obMake("", "int", AE102)))</f>
        <v>#VALUE!</v>
      </c>
      <c r="AG102" s="52"/>
      <c r="AH102" s="86" t="e">
        <f>[2]!obCall("underlyingModelFromNPVAndDefault"&amp;AE102, $AH$10, "getUnderlying",  [2]!obMake("", "int", AE102), [2]!obMake("","int", 0))</f>
        <v>#VALUE!</v>
      </c>
      <c r="AI102" s="86" t="e">
        <f>[2]!obGet([2]!obCall("",AH102,"get", $AQ$10))</f>
        <v>#VALUE!</v>
      </c>
      <c r="AJ102" s="52"/>
      <c r="AK102" s="86" t="e">
        <f>[2]!obCall("zcbondFairPrice"&amp;AE102, $AK$10, "getZeroCouponBond", [2]!obMake("", "double",AF102), [2]!obMake("", "double", $AF$115))</f>
        <v>#VALUE!</v>
      </c>
      <c r="AL102" s="86" t="e">
        <f>[2]!obGet([2]!obCall("", AK102, "get",$AQ$10))</f>
        <v>#VALUE!</v>
      </c>
      <c r="AM102" s="52"/>
      <c r="AN102" s="86" t="e">
        <f>[2]!obCall("swapPrice"&amp;AE102,  $AH$10,"getFairValue", [2]!obMake("","int",AE102) )</f>
        <v>#VALUE!</v>
      </c>
      <c r="AO102" s="86" t="e">
        <f>[2]!obGet([2]!obCall("",  AN102,"get", $AQ$10))</f>
        <v>#VALUE!</v>
      </c>
      <c r="AP102" s="52"/>
      <c r="AQ102" s="86" t="e">
        <f>[2]!obCall("intensity"&amp;AE102, $T$54, "getIntensity", [2]!obMake("", "int", AE102))</f>
        <v>#VALUE!</v>
      </c>
      <c r="AR102" s="86" t="e">
        <f>[2]!obGet([2]!obCall("", AQ102, "get",$AQ$10))</f>
        <v>#VALUE!</v>
      </c>
      <c r="AS102" s="52"/>
      <c r="AT102" s="86" t="e">
        <f>[2]!obCall("expOfIntegratedIntensity"&amp;AE102, $T$54, "getExpOfIntegratedIntensity", [2]!obMake("", "int", AE102))</f>
        <v>#VALUE!</v>
      </c>
      <c r="AU102" s="86" t="e">
        <f>[2]!obGet([2]!obCall("", AT102, "get",$AQ$10))</f>
        <v>#VALUE!</v>
      </c>
      <c r="AV102" s="18"/>
      <c r="AW102" s="18"/>
      <c r="AX102" s="86" t="e">
        <f>[2]!obCall("intensityLando"&amp;AE102, $W$53, "getIntensity", [2]!obMake("", "int", AE102))</f>
        <v>#VALUE!</v>
      </c>
      <c r="AY102" s="86" t="e">
        <f>[2]!obGet([2]!obCall("", AX102, "get",$AQ$10))</f>
        <v>#VALUE!</v>
      </c>
      <c r="AZ102" s="52"/>
      <c r="BA102" s="86" t="e">
        <f>[2]!obCall("expOfIntegratedIntensityLando"&amp;AE102, $W$53, "getExpOfIntegratedIntensity", [2]!obMake("", "int", AE102))</f>
        <v>#VALUE!</v>
      </c>
      <c r="BB102" s="86" t="e">
        <f>[2]!obGet([2]!obCall("", BA102, "get",$AQ$10))</f>
        <v>#VALUE!</v>
      </c>
      <c r="BC102" s="19"/>
    </row>
    <row r="103" spans="1:55" x14ac:dyDescent="0.3">
      <c r="A103" s="13"/>
      <c r="I103" s="13"/>
      <c r="J103" s="13"/>
      <c r="K103" s="17"/>
      <c r="L103" s="54">
        <v>0.05</v>
      </c>
      <c r="M103" s="107">
        <v>0.03</v>
      </c>
      <c r="N103" s="52"/>
      <c r="O103" s="18"/>
      <c r="P103" s="18"/>
      <c r="Q103" s="19"/>
      <c r="U103" s="13"/>
      <c r="V103" s="13"/>
      <c r="W103" s="13"/>
      <c r="X103" s="13"/>
      <c r="Y103" s="13"/>
      <c r="AD103" s="17"/>
      <c r="AE103" s="86">
        <v>88</v>
      </c>
      <c r="AF103" s="86" t="e">
        <f>[2]!obGet([2]!obCall("",$AE$10, "getTime",[2]!obMake("", "int", AE103)))</f>
        <v>#VALUE!</v>
      </c>
      <c r="AG103" s="52"/>
      <c r="AH103" s="86" t="e">
        <f>[2]!obCall("underlyingModelFromNPVAndDefault"&amp;AE103, $AH$10, "getUnderlying",  [2]!obMake("", "int", AE103), [2]!obMake("","int", 0))</f>
        <v>#VALUE!</v>
      </c>
      <c r="AI103" s="86" t="e">
        <f>[2]!obGet([2]!obCall("",AH103,"get", $AQ$10))</f>
        <v>#VALUE!</v>
      </c>
      <c r="AJ103" s="52"/>
      <c r="AK103" s="86" t="e">
        <f>[2]!obCall("zcbondFairPrice"&amp;AE103, $AK$10, "getZeroCouponBond", [2]!obMake("", "double",AF103), [2]!obMake("", "double", $AF$115))</f>
        <v>#VALUE!</v>
      </c>
      <c r="AL103" s="86" t="e">
        <f>[2]!obGet([2]!obCall("", AK103, "get",$AQ$10))</f>
        <v>#VALUE!</v>
      </c>
      <c r="AM103" s="52"/>
      <c r="AN103" s="86" t="e">
        <f>[2]!obCall("swapPrice"&amp;AE103,  $AH$10,"getFairValue", [2]!obMake("","int",AE103) )</f>
        <v>#VALUE!</v>
      </c>
      <c r="AO103" s="86" t="e">
        <f>[2]!obGet([2]!obCall("",  AN103,"get", $AQ$10))</f>
        <v>#VALUE!</v>
      </c>
      <c r="AP103" s="52"/>
      <c r="AQ103" s="86" t="e">
        <f>[2]!obCall("intensity"&amp;AE103, $T$54, "getIntensity", [2]!obMake("", "int", AE103))</f>
        <v>#VALUE!</v>
      </c>
      <c r="AR103" s="86" t="e">
        <f>[2]!obGet([2]!obCall("", AQ103, "get",$AQ$10))</f>
        <v>#VALUE!</v>
      </c>
      <c r="AS103" s="52"/>
      <c r="AT103" s="86" t="e">
        <f>[2]!obCall("expOfIntegratedIntensity"&amp;AE103, $T$54, "getExpOfIntegratedIntensity", [2]!obMake("", "int", AE103))</f>
        <v>#VALUE!</v>
      </c>
      <c r="AU103" s="86" t="e">
        <f>[2]!obGet([2]!obCall("", AT103, "get",$AQ$10))</f>
        <v>#VALUE!</v>
      </c>
      <c r="AV103" s="18"/>
      <c r="AW103" s="18"/>
      <c r="AX103" s="86" t="e">
        <f>[2]!obCall("intensityLando"&amp;AE103, $W$53, "getIntensity", [2]!obMake("", "int", AE103))</f>
        <v>#VALUE!</v>
      </c>
      <c r="AY103" s="86" t="e">
        <f>[2]!obGet([2]!obCall("", AX103, "get",$AQ$10))</f>
        <v>#VALUE!</v>
      </c>
      <c r="AZ103" s="52"/>
      <c r="BA103" s="86" t="e">
        <f>[2]!obCall("expOfIntegratedIntensityLando"&amp;AE103, $W$53, "getExpOfIntegratedIntensity", [2]!obMake("", "int", AE103))</f>
        <v>#VALUE!</v>
      </c>
      <c r="BB103" s="86" t="e">
        <f>[2]!obGet([2]!obCall("", BA103, "get",$AQ$10))</f>
        <v>#VALUE!</v>
      </c>
      <c r="BC103" s="19"/>
    </row>
    <row r="104" spans="1:55" x14ac:dyDescent="0.3">
      <c r="A104" s="13"/>
      <c r="I104" s="13"/>
      <c r="J104" s="13"/>
      <c r="K104" s="17"/>
      <c r="L104" s="54">
        <v>0.05</v>
      </c>
      <c r="M104" s="107">
        <v>0.03</v>
      </c>
      <c r="N104" s="52"/>
      <c r="O104" s="18"/>
      <c r="P104" s="18"/>
      <c r="Q104" s="19"/>
      <c r="U104" s="13"/>
      <c r="V104" s="13"/>
      <c r="W104" s="13"/>
      <c r="X104" s="13"/>
      <c r="Y104" s="13"/>
      <c r="AD104" s="17"/>
      <c r="AE104" s="86">
        <v>89</v>
      </c>
      <c r="AF104" s="86" t="e">
        <f>[2]!obGet([2]!obCall("",$AE$10, "getTime",[2]!obMake("", "int", AE104)))</f>
        <v>#VALUE!</v>
      </c>
      <c r="AG104" s="52"/>
      <c r="AH104" s="86" t="e">
        <f>[2]!obCall("underlyingModelFromNPVAndDefault"&amp;AE104, $AH$10, "getUnderlying",  [2]!obMake("", "int", AE104), [2]!obMake("","int", 0))</f>
        <v>#VALUE!</v>
      </c>
      <c r="AI104" s="86" t="e">
        <f>[2]!obGet([2]!obCall("",AH104,"get", $AQ$10))</f>
        <v>#VALUE!</v>
      </c>
      <c r="AJ104" s="52"/>
      <c r="AK104" s="86" t="e">
        <f>[2]!obCall("zcbondFairPrice"&amp;AE104, $AK$10, "getZeroCouponBond", [2]!obMake("", "double",AF104), [2]!obMake("", "double", $AF$115))</f>
        <v>#VALUE!</v>
      </c>
      <c r="AL104" s="86" t="e">
        <f>[2]!obGet([2]!obCall("", AK104, "get",$AQ$10))</f>
        <v>#VALUE!</v>
      </c>
      <c r="AM104" s="52"/>
      <c r="AN104" s="86" t="e">
        <f>[2]!obCall("swapPrice"&amp;AE104,  $AH$10,"getFairValue", [2]!obMake("","int",AE104) )</f>
        <v>#VALUE!</v>
      </c>
      <c r="AO104" s="86" t="e">
        <f>[2]!obGet([2]!obCall("",  AN104,"get", $AQ$10))</f>
        <v>#VALUE!</v>
      </c>
      <c r="AP104" s="52"/>
      <c r="AQ104" s="86" t="e">
        <f>[2]!obCall("intensity"&amp;AE104, $T$54, "getIntensity", [2]!obMake("", "int", AE104))</f>
        <v>#VALUE!</v>
      </c>
      <c r="AR104" s="86" t="e">
        <f>[2]!obGet([2]!obCall("", AQ104, "get",$AQ$10))</f>
        <v>#VALUE!</v>
      </c>
      <c r="AS104" s="52"/>
      <c r="AT104" s="86" t="e">
        <f>[2]!obCall("expOfIntegratedIntensity"&amp;AE104, $T$54, "getExpOfIntegratedIntensity", [2]!obMake("", "int", AE104))</f>
        <v>#VALUE!</v>
      </c>
      <c r="AU104" s="86" t="e">
        <f>[2]!obGet([2]!obCall("", AT104, "get",$AQ$10))</f>
        <v>#VALUE!</v>
      </c>
      <c r="AV104" s="18"/>
      <c r="AW104" s="18"/>
      <c r="AX104" s="86" t="e">
        <f>[2]!obCall("intensityLando"&amp;AE104, $W$53, "getIntensity", [2]!obMake("", "int", AE104))</f>
        <v>#VALUE!</v>
      </c>
      <c r="AY104" s="86" t="e">
        <f>[2]!obGet([2]!obCall("", AX104, "get",$AQ$10))</f>
        <v>#VALUE!</v>
      </c>
      <c r="AZ104" s="52"/>
      <c r="BA104" s="86" t="e">
        <f>[2]!obCall("expOfIntegratedIntensityLando"&amp;AE104, $W$53, "getExpOfIntegratedIntensity", [2]!obMake("", "int", AE104))</f>
        <v>#VALUE!</v>
      </c>
      <c r="BB104" s="86" t="e">
        <f>[2]!obGet([2]!obCall("", BA104, "get",$AQ$10))</f>
        <v>#VALUE!</v>
      </c>
      <c r="BC104" s="19"/>
    </row>
    <row r="105" spans="1:55" x14ac:dyDescent="0.3">
      <c r="A105" s="13"/>
      <c r="I105" s="13"/>
      <c r="J105" s="13"/>
      <c r="K105" s="17"/>
      <c r="L105" s="54">
        <v>0.05</v>
      </c>
      <c r="M105" s="107">
        <v>0.03</v>
      </c>
      <c r="N105" s="52"/>
      <c r="O105" s="18"/>
      <c r="P105" s="18"/>
      <c r="Q105" s="19"/>
      <c r="U105" s="13"/>
      <c r="V105" s="13"/>
      <c r="W105" s="13"/>
      <c r="X105" s="13"/>
      <c r="Y105" s="13"/>
      <c r="AD105" s="17"/>
      <c r="AE105" s="86">
        <v>90</v>
      </c>
      <c r="AF105" s="86" t="e">
        <f>[2]!obGet([2]!obCall("",$AE$10, "getTime",[2]!obMake("", "int", AE105)))</f>
        <v>#VALUE!</v>
      </c>
      <c r="AG105" s="52"/>
      <c r="AH105" s="86" t="e">
        <f>[2]!obCall("underlyingModelFromNPVAndDefault"&amp;AE105, $AH$10, "getUnderlying",  [2]!obMake("", "int", AE105), [2]!obMake("","int", 0))</f>
        <v>#VALUE!</v>
      </c>
      <c r="AI105" s="86" t="e">
        <f>[2]!obGet([2]!obCall("",AH105,"get", $AQ$10))</f>
        <v>#VALUE!</v>
      </c>
      <c r="AJ105" s="52"/>
      <c r="AK105" s="86" t="e">
        <f>[2]!obCall("zcbondFairPrice"&amp;AE105, $AK$10, "getZeroCouponBond", [2]!obMake("", "double",AF105), [2]!obMake("", "double", $AF$115))</f>
        <v>#VALUE!</v>
      </c>
      <c r="AL105" s="86" t="e">
        <f>[2]!obGet([2]!obCall("", AK105, "get",$AQ$10))</f>
        <v>#VALUE!</v>
      </c>
      <c r="AM105" s="52"/>
      <c r="AN105" s="86" t="e">
        <f>[2]!obCall("swapPrice"&amp;AE105,  $AH$10,"getFairValue", [2]!obMake("","int",AE105) )</f>
        <v>#VALUE!</v>
      </c>
      <c r="AO105" s="86" t="e">
        <f>[2]!obGet([2]!obCall("",  AN105,"get", $AQ$10))</f>
        <v>#VALUE!</v>
      </c>
      <c r="AP105" s="52"/>
      <c r="AQ105" s="86" t="e">
        <f>[2]!obCall("intensity"&amp;AE105, $T$54, "getIntensity", [2]!obMake("", "int", AE105))</f>
        <v>#VALUE!</v>
      </c>
      <c r="AR105" s="86" t="e">
        <f>[2]!obGet([2]!obCall("", AQ105, "get",$AQ$10))</f>
        <v>#VALUE!</v>
      </c>
      <c r="AS105" s="52"/>
      <c r="AT105" s="86" t="e">
        <f>[2]!obCall("expOfIntegratedIntensity"&amp;AE105, $T$54, "getExpOfIntegratedIntensity", [2]!obMake("", "int", AE105))</f>
        <v>#VALUE!</v>
      </c>
      <c r="AU105" s="86" t="e">
        <f>[2]!obGet([2]!obCall("", AT105, "get",$AQ$10))</f>
        <v>#VALUE!</v>
      </c>
      <c r="AV105" s="18"/>
      <c r="AW105" s="18"/>
      <c r="AX105" s="86" t="e">
        <f>[2]!obCall("intensityLando"&amp;AE105, $W$53, "getIntensity", [2]!obMake("", "int", AE105))</f>
        <v>#VALUE!</v>
      </c>
      <c r="AY105" s="86" t="e">
        <f>[2]!obGet([2]!obCall("", AX105, "get",$AQ$10))</f>
        <v>#VALUE!</v>
      </c>
      <c r="AZ105" s="52"/>
      <c r="BA105" s="86" t="e">
        <f>[2]!obCall("expOfIntegratedIntensityLando"&amp;AE105, $W$53, "getExpOfIntegratedIntensity", [2]!obMake("", "int", AE105))</f>
        <v>#VALUE!</v>
      </c>
      <c r="BB105" s="86" t="e">
        <f>[2]!obGet([2]!obCall("", BA105, "get",$AQ$10))</f>
        <v>#VALUE!</v>
      </c>
      <c r="BC105" s="19"/>
    </row>
    <row r="106" spans="1:55" x14ac:dyDescent="0.3">
      <c r="A106" s="13"/>
      <c r="I106" s="13"/>
      <c r="J106" s="13"/>
      <c r="K106" s="17"/>
      <c r="L106" s="54">
        <v>0.05</v>
      </c>
      <c r="M106" s="107">
        <v>0.03</v>
      </c>
      <c r="N106" s="52"/>
      <c r="O106" s="18"/>
      <c r="P106" s="18"/>
      <c r="Q106" s="19"/>
      <c r="U106" s="13"/>
      <c r="V106" s="13"/>
      <c r="W106" s="13"/>
      <c r="X106" s="13"/>
      <c r="Y106" s="13"/>
      <c r="AD106" s="17"/>
      <c r="AE106" s="86">
        <v>91</v>
      </c>
      <c r="AF106" s="86" t="e">
        <f>[2]!obGet([2]!obCall("",$AE$10, "getTime",[2]!obMake("", "int", AE106)))</f>
        <v>#VALUE!</v>
      </c>
      <c r="AG106" s="52"/>
      <c r="AH106" s="86" t="e">
        <f>[2]!obCall("underlyingModelFromNPVAndDefault"&amp;AE106, $AH$10, "getUnderlying",  [2]!obMake("", "int", AE106), [2]!obMake("","int", 0))</f>
        <v>#VALUE!</v>
      </c>
      <c r="AI106" s="86" t="e">
        <f>[2]!obGet([2]!obCall("",AH106,"get", $AQ$10))</f>
        <v>#VALUE!</v>
      </c>
      <c r="AJ106" s="52"/>
      <c r="AK106" s="86" t="e">
        <f>[2]!obCall("zcbondFairPrice"&amp;AE106, $AK$10, "getZeroCouponBond", [2]!obMake("", "double",AF106), [2]!obMake("", "double", $AF$115))</f>
        <v>#VALUE!</v>
      </c>
      <c r="AL106" s="86" t="e">
        <f>[2]!obGet([2]!obCall("", AK106, "get",$AQ$10))</f>
        <v>#VALUE!</v>
      </c>
      <c r="AM106" s="52"/>
      <c r="AN106" s="86" t="e">
        <f>[2]!obCall("swapPrice"&amp;AE106,  $AH$10,"getFairValue", [2]!obMake("","int",AE106) )</f>
        <v>#VALUE!</v>
      </c>
      <c r="AO106" s="86" t="e">
        <f>[2]!obGet([2]!obCall("",  AN106,"get", $AQ$10))</f>
        <v>#VALUE!</v>
      </c>
      <c r="AP106" s="52"/>
      <c r="AQ106" s="86" t="e">
        <f>[2]!obCall("intensity"&amp;AE106, $T$54, "getIntensity", [2]!obMake("", "int", AE106))</f>
        <v>#VALUE!</v>
      </c>
      <c r="AR106" s="86" t="e">
        <f>[2]!obGet([2]!obCall("", AQ106, "get",$AQ$10))</f>
        <v>#VALUE!</v>
      </c>
      <c r="AS106" s="52"/>
      <c r="AT106" s="86" t="e">
        <f>[2]!obCall("expOfIntegratedIntensity"&amp;AE106, $T$54, "getExpOfIntegratedIntensity", [2]!obMake("", "int", AE106))</f>
        <v>#VALUE!</v>
      </c>
      <c r="AU106" s="86" t="e">
        <f>[2]!obGet([2]!obCall("", AT106, "get",$AQ$10))</f>
        <v>#VALUE!</v>
      </c>
      <c r="AV106" s="18"/>
      <c r="AW106" s="18"/>
      <c r="AX106" s="86" t="e">
        <f>[2]!obCall("intensityLando"&amp;AE106, $W$53, "getIntensity", [2]!obMake("", "int", AE106))</f>
        <v>#VALUE!</v>
      </c>
      <c r="AY106" s="86" t="e">
        <f>[2]!obGet([2]!obCall("", AX106, "get",$AQ$10))</f>
        <v>#VALUE!</v>
      </c>
      <c r="AZ106" s="52"/>
      <c r="BA106" s="86" t="e">
        <f>[2]!obCall("expOfIntegratedIntensityLando"&amp;AE106, $W$53, "getExpOfIntegratedIntensity", [2]!obMake("", "int", AE106))</f>
        <v>#VALUE!</v>
      </c>
      <c r="BB106" s="86" t="e">
        <f>[2]!obGet([2]!obCall("", BA106, "get",$AQ$10))</f>
        <v>#VALUE!</v>
      </c>
      <c r="BC106" s="19"/>
    </row>
    <row r="107" spans="1:55" x14ac:dyDescent="0.3">
      <c r="A107" s="13"/>
      <c r="I107" s="13"/>
      <c r="J107" s="13"/>
      <c r="K107" s="17"/>
      <c r="L107" s="54">
        <v>0.05</v>
      </c>
      <c r="M107" s="107">
        <v>0.03</v>
      </c>
      <c r="N107" s="52"/>
      <c r="O107" s="18"/>
      <c r="P107" s="18"/>
      <c r="Q107" s="19"/>
      <c r="U107" s="13"/>
      <c r="V107" s="13"/>
      <c r="W107" s="13"/>
      <c r="X107" s="13"/>
      <c r="Y107" s="13"/>
      <c r="AD107" s="17"/>
      <c r="AE107" s="86">
        <v>92</v>
      </c>
      <c r="AF107" s="86" t="e">
        <f>[2]!obGet([2]!obCall("",$AE$10, "getTime",[2]!obMake("", "int", AE107)))</f>
        <v>#VALUE!</v>
      </c>
      <c r="AG107" s="52"/>
      <c r="AH107" s="86" t="e">
        <f>[2]!obCall("underlyingModelFromNPVAndDefault"&amp;AE107, $AH$10, "getUnderlying",  [2]!obMake("", "int", AE107), [2]!obMake("","int", 0))</f>
        <v>#VALUE!</v>
      </c>
      <c r="AI107" s="86" t="e">
        <f>[2]!obGet([2]!obCall("",AH107,"get", $AQ$10))</f>
        <v>#VALUE!</v>
      </c>
      <c r="AJ107" s="52"/>
      <c r="AK107" s="86" t="e">
        <f>[2]!obCall("zcbondFairPrice"&amp;AE107, $AK$10, "getZeroCouponBond", [2]!obMake("", "double",AF107), [2]!obMake("", "double", $AF$115))</f>
        <v>#VALUE!</v>
      </c>
      <c r="AL107" s="86" t="e">
        <f>[2]!obGet([2]!obCall("", AK107, "get",$AQ$10))</f>
        <v>#VALUE!</v>
      </c>
      <c r="AM107" s="52"/>
      <c r="AN107" s="86" t="e">
        <f>[2]!obCall("swapPrice"&amp;AE107,  $AH$10,"getFairValue", [2]!obMake("","int",AE107) )</f>
        <v>#VALUE!</v>
      </c>
      <c r="AO107" s="86" t="e">
        <f>[2]!obGet([2]!obCall("",  AN107,"get", $AQ$10))</f>
        <v>#VALUE!</v>
      </c>
      <c r="AP107" s="52"/>
      <c r="AQ107" s="86" t="e">
        <f>[2]!obCall("intensity"&amp;AE107, $T$54, "getIntensity", [2]!obMake("", "int", AE107))</f>
        <v>#VALUE!</v>
      </c>
      <c r="AR107" s="86" t="e">
        <f>[2]!obGet([2]!obCall("", AQ107, "get",$AQ$10))</f>
        <v>#VALUE!</v>
      </c>
      <c r="AS107" s="52"/>
      <c r="AT107" s="86" t="e">
        <f>[2]!obCall("expOfIntegratedIntensity"&amp;AE107, $T$54, "getExpOfIntegratedIntensity", [2]!obMake("", "int", AE107))</f>
        <v>#VALUE!</v>
      </c>
      <c r="AU107" s="86" t="e">
        <f>[2]!obGet([2]!obCall("", AT107, "get",$AQ$10))</f>
        <v>#VALUE!</v>
      </c>
      <c r="AV107" s="18"/>
      <c r="AW107" s="18"/>
      <c r="AX107" s="86" t="e">
        <f>[2]!obCall("intensityLando"&amp;AE107, $W$53, "getIntensity", [2]!obMake("", "int", AE107))</f>
        <v>#VALUE!</v>
      </c>
      <c r="AY107" s="86" t="e">
        <f>[2]!obGet([2]!obCall("", AX107, "get",$AQ$10))</f>
        <v>#VALUE!</v>
      </c>
      <c r="AZ107" s="52"/>
      <c r="BA107" s="86" t="e">
        <f>[2]!obCall("expOfIntegratedIntensityLando"&amp;AE107, $W$53, "getExpOfIntegratedIntensity", [2]!obMake("", "int", AE107))</f>
        <v>#VALUE!</v>
      </c>
      <c r="BB107" s="86" t="e">
        <f>[2]!obGet([2]!obCall("", BA107, "get",$AQ$10))</f>
        <v>#VALUE!</v>
      </c>
      <c r="BC107" s="19"/>
    </row>
    <row r="108" spans="1:55" x14ac:dyDescent="0.3">
      <c r="A108" s="13"/>
      <c r="I108" s="13"/>
      <c r="J108" s="13"/>
      <c r="K108" s="17"/>
      <c r="L108" s="54">
        <v>0.05</v>
      </c>
      <c r="M108" s="107">
        <v>0.03</v>
      </c>
      <c r="N108" s="52"/>
      <c r="O108" s="18"/>
      <c r="P108" s="18"/>
      <c r="Q108" s="19"/>
      <c r="U108" s="13"/>
      <c r="V108" s="13"/>
      <c r="W108" s="13"/>
      <c r="X108" s="13"/>
      <c r="Y108" s="13"/>
      <c r="AD108" s="17"/>
      <c r="AE108" s="86">
        <v>93</v>
      </c>
      <c r="AF108" s="86" t="e">
        <f>[2]!obGet([2]!obCall("",$AE$10, "getTime",[2]!obMake("", "int", AE108)))</f>
        <v>#VALUE!</v>
      </c>
      <c r="AG108" s="52"/>
      <c r="AH108" s="86" t="e">
        <f>[2]!obCall("underlyingModelFromNPVAndDefault"&amp;AE108, $AH$10, "getUnderlying",  [2]!obMake("", "int", AE108), [2]!obMake("","int", 0))</f>
        <v>#VALUE!</v>
      </c>
      <c r="AI108" s="86" t="e">
        <f>[2]!obGet([2]!obCall("",AH108,"get", $AQ$10))</f>
        <v>#VALUE!</v>
      </c>
      <c r="AJ108" s="52"/>
      <c r="AK108" s="86" t="e">
        <f>[2]!obCall("zcbondFairPrice"&amp;AE108, $AK$10, "getZeroCouponBond", [2]!obMake("", "double",AF108), [2]!obMake("", "double", $AF$115))</f>
        <v>#VALUE!</v>
      </c>
      <c r="AL108" s="86" t="e">
        <f>[2]!obGet([2]!obCall("", AK108, "get",$AQ$10))</f>
        <v>#VALUE!</v>
      </c>
      <c r="AM108" s="52"/>
      <c r="AN108" s="86" t="e">
        <f>[2]!obCall("swapPrice"&amp;AE108,  $AH$10,"getFairValue", [2]!obMake("","int",AE108) )</f>
        <v>#VALUE!</v>
      </c>
      <c r="AO108" s="86" t="e">
        <f>[2]!obGet([2]!obCall("",  AN108,"get", $AQ$10))</f>
        <v>#VALUE!</v>
      </c>
      <c r="AP108" s="52"/>
      <c r="AQ108" s="86" t="e">
        <f>[2]!obCall("intensity"&amp;AE108, $T$54, "getIntensity", [2]!obMake("", "int", AE108))</f>
        <v>#VALUE!</v>
      </c>
      <c r="AR108" s="86" t="e">
        <f>[2]!obGet([2]!obCall("", AQ108, "get",$AQ$10))</f>
        <v>#VALUE!</v>
      </c>
      <c r="AS108" s="52"/>
      <c r="AT108" s="86" t="e">
        <f>[2]!obCall("expOfIntegratedIntensity"&amp;AE108, $T$54, "getExpOfIntegratedIntensity", [2]!obMake("", "int", AE108))</f>
        <v>#VALUE!</v>
      </c>
      <c r="AU108" s="86" t="e">
        <f>[2]!obGet([2]!obCall("", AT108, "get",$AQ$10))</f>
        <v>#VALUE!</v>
      </c>
      <c r="AV108" s="18"/>
      <c r="AW108" s="18"/>
      <c r="AX108" s="86" t="e">
        <f>[2]!obCall("intensityLando"&amp;AE108, $W$53, "getIntensity", [2]!obMake("", "int", AE108))</f>
        <v>#VALUE!</v>
      </c>
      <c r="AY108" s="86" t="e">
        <f>[2]!obGet([2]!obCall("", AX108, "get",$AQ$10))</f>
        <v>#VALUE!</v>
      </c>
      <c r="AZ108" s="52"/>
      <c r="BA108" s="86" t="e">
        <f>[2]!obCall("expOfIntegratedIntensityLando"&amp;AE108, $W$53, "getExpOfIntegratedIntensity", [2]!obMake("", "int", AE108))</f>
        <v>#VALUE!</v>
      </c>
      <c r="BB108" s="86" t="e">
        <f>[2]!obGet([2]!obCall("", BA108, "get",$AQ$10))</f>
        <v>#VALUE!</v>
      </c>
      <c r="BC108" s="19"/>
    </row>
    <row r="109" spans="1:55" x14ac:dyDescent="0.3">
      <c r="A109" s="13"/>
      <c r="I109" s="13"/>
      <c r="J109" s="13"/>
      <c r="K109" s="17"/>
      <c r="L109" s="54">
        <v>0.05</v>
      </c>
      <c r="M109" s="107">
        <v>0.03</v>
      </c>
      <c r="N109" s="52"/>
      <c r="O109" s="18"/>
      <c r="P109" s="18"/>
      <c r="Q109" s="19"/>
      <c r="U109" s="13"/>
      <c r="V109" s="13"/>
      <c r="W109" s="13"/>
      <c r="X109" s="13"/>
      <c r="Y109" s="13"/>
      <c r="AD109" s="17"/>
      <c r="AE109" s="86">
        <v>94</v>
      </c>
      <c r="AF109" s="86" t="e">
        <f>[2]!obGet([2]!obCall("",$AE$10, "getTime",[2]!obMake("", "int", AE109)))</f>
        <v>#VALUE!</v>
      </c>
      <c r="AG109" s="52"/>
      <c r="AH109" s="86" t="e">
        <f>[2]!obCall("underlyingModelFromNPVAndDefault"&amp;AE109, $AH$10, "getUnderlying",  [2]!obMake("", "int", AE109), [2]!obMake("","int", 0))</f>
        <v>#VALUE!</v>
      </c>
      <c r="AI109" s="86" t="e">
        <f>[2]!obGet([2]!obCall("",AH109,"get", $AQ$10))</f>
        <v>#VALUE!</v>
      </c>
      <c r="AJ109" s="52"/>
      <c r="AK109" s="86" t="e">
        <f>[2]!obCall("zcbondFairPrice"&amp;AE109, $AK$10, "getZeroCouponBond", [2]!obMake("", "double",AF109), [2]!obMake("", "double", $AF$115))</f>
        <v>#VALUE!</v>
      </c>
      <c r="AL109" s="86" t="e">
        <f>[2]!obGet([2]!obCall("", AK109, "get",$AQ$10))</f>
        <v>#VALUE!</v>
      </c>
      <c r="AM109" s="52"/>
      <c r="AN109" s="86" t="e">
        <f>[2]!obCall("swapPrice"&amp;AE109,  $AH$10,"getFairValue", [2]!obMake("","int",AE109) )</f>
        <v>#VALUE!</v>
      </c>
      <c r="AO109" s="86" t="e">
        <f>[2]!obGet([2]!obCall("",  AN109,"get", $AQ$10))</f>
        <v>#VALUE!</v>
      </c>
      <c r="AP109" s="52"/>
      <c r="AQ109" s="86" t="e">
        <f>[2]!obCall("intensity"&amp;AE109, $T$54, "getIntensity", [2]!obMake("", "int", AE109))</f>
        <v>#VALUE!</v>
      </c>
      <c r="AR109" s="86" t="e">
        <f>[2]!obGet([2]!obCall("", AQ109, "get",$AQ$10))</f>
        <v>#VALUE!</v>
      </c>
      <c r="AS109" s="52"/>
      <c r="AT109" s="86" t="e">
        <f>[2]!obCall("expOfIntegratedIntensity"&amp;AE109, $T$54, "getExpOfIntegratedIntensity", [2]!obMake("", "int", AE109))</f>
        <v>#VALUE!</v>
      </c>
      <c r="AU109" s="86" t="e">
        <f>[2]!obGet([2]!obCall("", AT109, "get",$AQ$10))</f>
        <v>#VALUE!</v>
      </c>
      <c r="AV109" s="18"/>
      <c r="AW109" s="18"/>
      <c r="AX109" s="86" t="e">
        <f>[2]!obCall("intensityLando"&amp;AE109, $W$53, "getIntensity", [2]!obMake("", "int", AE109))</f>
        <v>#VALUE!</v>
      </c>
      <c r="AY109" s="86" t="e">
        <f>[2]!obGet([2]!obCall("", AX109, "get",$AQ$10))</f>
        <v>#VALUE!</v>
      </c>
      <c r="AZ109" s="52"/>
      <c r="BA109" s="86" t="e">
        <f>[2]!obCall("expOfIntegratedIntensityLando"&amp;AE109, $W$53, "getExpOfIntegratedIntensity", [2]!obMake("", "int", AE109))</f>
        <v>#VALUE!</v>
      </c>
      <c r="BB109" s="86" t="e">
        <f>[2]!obGet([2]!obCall("", BA109, "get",$AQ$10))</f>
        <v>#VALUE!</v>
      </c>
      <c r="BC109" s="19"/>
    </row>
    <row r="110" spans="1:55" x14ac:dyDescent="0.3">
      <c r="A110" s="13"/>
      <c r="I110" s="13"/>
      <c r="J110" s="13"/>
      <c r="K110" s="17"/>
      <c r="L110" s="54">
        <v>0.05</v>
      </c>
      <c r="M110" s="107">
        <v>0.03</v>
      </c>
      <c r="N110" s="52"/>
      <c r="O110" s="18"/>
      <c r="P110" s="18"/>
      <c r="Q110" s="19"/>
      <c r="U110" s="13"/>
      <c r="V110" s="13"/>
      <c r="W110" s="13"/>
      <c r="X110" s="13"/>
      <c r="Y110" s="13"/>
      <c r="AD110" s="17"/>
      <c r="AE110" s="86">
        <v>95</v>
      </c>
      <c r="AF110" s="86" t="e">
        <f>[2]!obGet([2]!obCall("",$AE$10, "getTime",[2]!obMake("", "int", AE110)))</f>
        <v>#VALUE!</v>
      </c>
      <c r="AG110" s="52"/>
      <c r="AH110" s="86" t="e">
        <f>[2]!obCall("underlyingModelFromNPVAndDefault"&amp;AE110, $AH$10, "getUnderlying",  [2]!obMake("", "int", AE110), [2]!obMake("","int", 0))</f>
        <v>#VALUE!</v>
      </c>
      <c r="AI110" s="86" t="e">
        <f>[2]!obGet([2]!obCall("",AH110,"get", $AQ$10))</f>
        <v>#VALUE!</v>
      </c>
      <c r="AJ110" s="52"/>
      <c r="AK110" s="86" t="e">
        <f>[2]!obCall("zcbondFairPrice"&amp;AE110, $AK$10, "getZeroCouponBond", [2]!obMake("", "double",AF110), [2]!obMake("", "double", $AF$115))</f>
        <v>#VALUE!</v>
      </c>
      <c r="AL110" s="86" t="e">
        <f>[2]!obGet([2]!obCall("", AK110, "get",$AQ$10))</f>
        <v>#VALUE!</v>
      </c>
      <c r="AM110" s="52"/>
      <c r="AN110" s="86" t="e">
        <f>[2]!obCall("swapPrice"&amp;AE110,  $AH$10,"getFairValue", [2]!obMake("","int",AE110) )</f>
        <v>#VALUE!</v>
      </c>
      <c r="AO110" s="86" t="e">
        <f>[2]!obGet([2]!obCall("",  AN110,"get", $AQ$10))</f>
        <v>#VALUE!</v>
      </c>
      <c r="AP110" s="52"/>
      <c r="AQ110" s="86" t="e">
        <f>[2]!obCall("intensity"&amp;AE110, $T$54, "getIntensity", [2]!obMake("", "int", AE110))</f>
        <v>#VALUE!</v>
      </c>
      <c r="AR110" s="86" t="e">
        <f>[2]!obGet([2]!obCall("", AQ110, "get",$AQ$10))</f>
        <v>#VALUE!</v>
      </c>
      <c r="AS110" s="52"/>
      <c r="AT110" s="86" t="e">
        <f>[2]!obCall("expOfIntegratedIntensity"&amp;AE110, $T$54, "getExpOfIntegratedIntensity", [2]!obMake("", "int", AE110))</f>
        <v>#VALUE!</v>
      </c>
      <c r="AU110" s="86" t="e">
        <f>[2]!obGet([2]!obCall("", AT110, "get",$AQ$10))</f>
        <v>#VALUE!</v>
      </c>
      <c r="AV110" s="18"/>
      <c r="AW110" s="18"/>
      <c r="AX110" s="86" t="e">
        <f>[2]!obCall("intensityLando"&amp;AE110, $W$53, "getIntensity", [2]!obMake("", "int", AE110))</f>
        <v>#VALUE!</v>
      </c>
      <c r="AY110" s="86" t="e">
        <f>[2]!obGet([2]!obCall("", AX110, "get",$AQ$10))</f>
        <v>#VALUE!</v>
      </c>
      <c r="AZ110" s="52"/>
      <c r="BA110" s="86" t="e">
        <f>[2]!obCall("expOfIntegratedIntensityLando"&amp;AE110, $W$53, "getExpOfIntegratedIntensity", [2]!obMake("", "int", AE110))</f>
        <v>#VALUE!</v>
      </c>
      <c r="BB110" s="86" t="e">
        <f>[2]!obGet([2]!obCall("", BA110, "get",$AQ$10))</f>
        <v>#VALUE!</v>
      </c>
      <c r="BC110" s="19"/>
    </row>
    <row r="111" spans="1:55" x14ac:dyDescent="0.3">
      <c r="A111" s="13"/>
      <c r="I111" s="13"/>
      <c r="J111" s="13"/>
      <c r="K111" s="17"/>
      <c r="L111" s="54">
        <v>0.05</v>
      </c>
      <c r="M111" s="107">
        <v>0.03</v>
      </c>
      <c r="N111" s="52"/>
      <c r="O111" s="18"/>
      <c r="P111" s="18"/>
      <c r="Q111" s="19"/>
      <c r="U111" s="13"/>
      <c r="V111" s="13"/>
      <c r="W111" s="13"/>
      <c r="X111" s="13"/>
      <c r="Y111" s="13"/>
      <c r="AD111" s="17"/>
      <c r="AE111" s="86">
        <v>96</v>
      </c>
      <c r="AF111" s="86" t="e">
        <f>[2]!obGet([2]!obCall("",$AE$10, "getTime",[2]!obMake("", "int", AE111)))</f>
        <v>#VALUE!</v>
      </c>
      <c r="AG111" s="52"/>
      <c r="AH111" s="86" t="e">
        <f>[2]!obCall("underlyingModelFromNPVAndDefault"&amp;AE111, $AH$10, "getUnderlying",  [2]!obMake("", "int", AE111), [2]!obMake("","int", 0))</f>
        <v>#VALUE!</v>
      </c>
      <c r="AI111" s="86" t="e">
        <f>[2]!obGet([2]!obCall("",AH111,"get", $AQ$10))</f>
        <v>#VALUE!</v>
      </c>
      <c r="AJ111" s="52"/>
      <c r="AK111" s="86" t="e">
        <f>[2]!obCall("zcbondFairPrice"&amp;AE111, $AK$10, "getZeroCouponBond", [2]!obMake("", "double",AF111), [2]!obMake("", "double", $AF$115))</f>
        <v>#VALUE!</v>
      </c>
      <c r="AL111" s="86" t="e">
        <f>[2]!obGet([2]!obCall("", AK111, "get",$AQ$10))</f>
        <v>#VALUE!</v>
      </c>
      <c r="AM111" s="52"/>
      <c r="AN111" s="86" t="e">
        <f>[2]!obCall("swapPrice"&amp;AE111,  $AH$10,"getFairValue", [2]!obMake("","int",AE111) )</f>
        <v>#VALUE!</v>
      </c>
      <c r="AO111" s="86" t="e">
        <f>[2]!obGet([2]!obCall("",  AN111,"get", $AQ$10))</f>
        <v>#VALUE!</v>
      </c>
      <c r="AP111" s="52"/>
      <c r="AQ111" s="86" t="e">
        <f>[2]!obCall("intensity"&amp;AE111, $T$54, "getIntensity", [2]!obMake("", "int", AE111))</f>
        <v>#VALUE!</v>
      </c>
      <c r="AR111" s="86" t="e">
        <f>[2]!obGet([2]!obCall("", AQ111, "get",$AQ$10))</f>
        <v>#VALUE!</v>
      </c>
      <c r="AS111" s="52"/>
      <c r="AT111" s="86" t="e">
        <f>[2]!obCall("expOfIntegratedIntensity"&amp;AE111, $T$54, "getExpOfIntegratedIntensity", [2]!obMake("", "int", AE111))</f>
        <v>#VALUE!</v>
      </c>
      <c r="AU111" s="86" t="e">
        <f>[2]!obGet([2]!obCall("", AT111, "get",$AQ$10))</f>
        <v>#VALUE!</v>
      </c>
      <c r="AV111" s="18"/>
      <c r="AW111" s="18"/>
      <c r="AX111" s="86" t="e">
        <f>[2]!obCall("intensityLando"&amp;AE111, $W$53, "getIntensity", [2]!obMake("", "int", AE111))</f>
        <v>#VALUE!</v>
      </c>
      <c r="AY111" s="86" t="e">
        <f>[2]!obGet([2]!obCall("", AX111, "get",$AQ$10))</f>
        <v>#VALUE!</v>
      </c>
      <c r="AZ111" s="52"/>
      <c r="BA111" s="86" t="e">
        <f>[2]!obCall("expOfIntegratedIntensityLando"&amp;AE111, $W$53, "getExpOfIntegratedIntensity", [2]!obMake("", "int", AE111))</f>
        <v>#VALUE!</v>
      </c>
      <c r="BB111" s="86" t="e">
        <f>[2]!obGet([2]!obCall("", BA111, "get",$AQ$10))</f>
        <v>#VALUE!</v>
      </c>
      <c r="BC111" s="19"/>
    </row>
    <row r="112" spans="1:55" x14ac:dyDescent="0.3">
      <c r="A112" s="13"/>
      <c r="I112" s="13"/>
      <c r="J112" s="13"/>
      <c r="K112" s="17"/>
      <c r="L112" s="54">
        <v>0.05</v>
      </c>
      <c r="M112" s="107">
        <v>0.03</v>
      </c>
      <c r="N112" s="52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6">
        <v>97</v>
      </c>
      <c r="AF112" s="86" t="e">
        <f>[2]!obGet([2]!obCall("",$AE$10, "getTime",[2]!obMake("", "int", AE112)))</f>
        <v>#VALUE!</v>
      </c>
      <c r="AG112" s="52"/>
      <c r="AH112" s="86" t="e">
        <f>[2]!obCall("underlyingModelFromNPVAndDefault"&amp;AE112, $AH$10, "getUnderlying",  [2]!obMake("", "int", AE112), [2]!obMake("","int", 0))</f>
        <v>#VALUE!</v>
      </c>
      <c r="AI112" s="86" t="e">
        <f>[2]!obGet([2]!obCall("",AH112,"get", $AQ$10))</f>
        <v>#VALUE!</v>
      </c>
      <c r="AJ112" s="52"/>
      <c r="AK112" s="86" t="e">
        <f>[2]!obCall("zcbondFairPrice"&amp;AE112, $AK$10, "getZeroCouponBond", [2]!obMake("", "double",AF112), [2]!obMake("", "double", $AF$115))</f>
        <v>#VALUE!</v>
      </c>
      <c r="AL112" s="86" t="e">
        <f>[2]!obGet([2]!obCall("", AK112, "get",$AQ$10))</f>
        <v>#VALUE!</v>
      </c>
      <c r="AM112" s="52"/>
      <c r="AN112" s="86" t="e">
        <f>[2]!obCall("swapPrice"&amp;AE112,  $AH$10,"getFairValue", [2]!obMake("","int",AE112) )</f>
        <v>#VALUE!</v>
      </c>
      <c r="AO112" s="86" t="e">
        <f>[2]!obGet([2]!obCall("",  AN112,"get", $AQ$10))</f>
        <v>#VALUE!</v>
      </c>
      <c r="AP112" s="52"/>
      <c r="AQ112" s="86" t="e">
        <f>[2]!obCall("intensity"&amp;AE112, $T$54, "getIntensity", [2]!obMake("", "int", AE112))</f>
        <v>#VALUE!</v>
      </c>
      <c r="AR112" s="86" t="e">
        <f>[2]!obGet([2]!obCall("", AQ112, "get",$AQ$10))</f>
        <v>#VALUE!</v>
      </c>
      <c r="AS112" s="52"/>
      <c r="AT112" s="86" t="e">
        <f>[2]!obCall("expOfIntegratedIntensity"&amp;AE112, $T$54, "getExpOfIntegratedIntensity", [2]!obMake("", "int", AE112))</f>
        <v>#VALUE!</v>
      </c>
      <c r="AU112" s="86" t="e">
        <f>[2]!obGet([2]!obCall("", AT112, "get",$AQ$10))</f>
        <v>#VALUE!</v>
      </c>
      <c r="AV112" s="18"/>
      <c r="AW112" s="18"/>
      <c r="AX112" s="86" t="e">
        <f>[2]!obCall("intensityLando"&amp;AE112, $W$53, "getIntensity", [2]!obMake("", "int", AE112))</f>
        <v>#VALUE!</v>
      </c>
      <c r="AY112" s="86" t="e">
        <f>[2]!obGet([2]!obCall("", AX112, "get",$AQ$10))</f>
        <v>#VALUE!</v>
      </c>
      <c r="AZ112" s="52"/>
      <c r="BA112" s="86" t="e">
        <f>[2]!obCall("expOfIntegratedIntensityLando"&amp;AE112, $W$53, "getExpOfIntegratedIntensity", [2]!obMake("", "int", AE112))</f>
        <v>#VALUE!</v>
      </c>
      <c r="BB112" s="86" t="e">
        <f>[2]!obGet([2]!obCall("", BA112, "get",$AQ$10))</f>
        <v>#VALUE!</v>
      </c>
      <c r="BC112" s="19"/>
    </row>
    <row r="113" spans="1:55" x14ac:dyDescent="0.3">
      <c r="A113" s="13"/>
      <c r="I113" s="13"/>
      <c r="J113" s="13"/>
      <c r="K113" s="17"/>
      <c r="L113" s="54">
        <v>0.05</v>
      </c>
      <c r="M113" s="107">
        <v>0.03</v>
      </c>
      <c r="N113" s="52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6">
        <v>98</v>
      </c>
      <c r="AF113" s="86" t="e">
        <f>[2]!obGet([2]!obCall("",$AE$10, "getTime",[2]!obMake("", "int", AE113)))</f>
        <v>#VALUE!</v>
      </c>
      <c r="AG113" s="52"/>
      <c r="AH113" s="86" t="e">
        <f>[2]!obCall("underlyingModelFromNPVAndDefault"&amp;AE113, $AH$10, "getUnderlying",  [2]!obMake("", "int", AE113), [2]!obMake("","int", 0))</f>
        <v>#VALUE!</v>
      </c>
      <c r="AI113" s="86" t="e">
        <f>[2]!obGet([2]!obCall("",AH113,"get", $AQ$10))</f>
        <v>#VALUE!</v>
      </c>
      <c r="AJ113" s="52"/>
      <c r="AK113" s="86" t="e">
        <f>[2]!obCall("zcbondFairPrice"&amp;AE113, $AK$10, "getZeroCouponBond", [2]!obMake("", "double",AF113), [2]!obMake("", "double", $AF$115))</f>
        <v>#VALUE!</v>
      </c>
      <c r="AL113" s="86" t="e">
        <f>[2]!obGet([2]!obCall("", AK113, "get",$AQ$10))</f>
        <v>#VALUE!</v>
      </c>
      <c r="AM113" s="52"/>
      <c r="AN113" s="86" t="e">
        <f>[2]!obCall("swapPrice"&amp;AE113,  $AH$10,"getFairValue", [2]!obMake("","int",AE113) )</f>
        <v>#VALUE!</v>
      </c>
      <c r="AO113" s="86" t="e">
        <f>[2]!obGet([2]!obCall("",  AN113,"get", $AQ$10))</f>
        <v>#VALUE!</v>
      </c>
      <c r="AP113" s="52"/>
      <c r="AQ113" s="86" t="e">
        <f>[2]!obCall("intensity"&amp;AE113, $T$54, "getIntensity", [2]!obMake("", "int", AE113))</f>
        <v>#VALUE!</v>
      </c>
      <c r="AR113" s="86" t="e">
        <f>[2]!obGet([2]!obCall("", AQ113, "get",$AQ$10))</f>
        <v>#VALUE!</v>
      </c>
      <c r="AS113" s="52"/>
      <c r="AT113" s="86" t="e">
        <f>[2]!obCall("expOfIntegratedIntensity"&amp;AE113, $T$54, "getExpOfIntegratedIntensity", [2]!obMake("", "int", AE113))</f>
        <v>#VALUE!</v>
      </c>
      <c r="AU113" s="86" t="e">
        <f>[2]!obGet([2]!obCall("", AT113, "get",$AQ$10))</f>
        <v>#VALUE!</v>
      </c>
      <c r="AV113" s="18"/>
      <c r="AW113" s="18"/>
      <c r="AX113" s="86" t="e">
        <f>[2]!obCall("intensityLando"&amp;AE113, $W$53, "getIntensity", [2]!obMake("", "int", AE113))</f>
        <v>#VALUE!</v>
      </c>
      <c r="AY113" s="86" t="e">
        <f>[2]!obGet([2]!obCall("", AX113, "get",$AQ$10))</f>
        <v>#VALUE!</v>
      </c>
      <c r="AZ113" s="52"/>
      <c r="BA113" s="86" t="e">
        <f>[2]!obCall("expOfIntegratedIntensityLando"&amp;AE113, $W$53, "getExpOfIntegratedIntensity", [2]!obMake("", "int", AE113))</f>
        <v>#VALUE!</v>
      </c>
      <c r="BB113" s="86" t="e">
        <f>[2]!obGet([2]!obCall("", BA113, "get",$AQ$10))</f>
        <v>#VALUE!</v>
      </c>
      <c r="BC113" s="19"/>
    </row>
    <row r="114" spans="1:55" x14ac:dyDescent="0.3">
      <c r="A114" s="13"/>
      <c r="I114" s="13"/>
      <c r="J114" s="13"/>
      <c r="K114" s="17"/>
      <c r="L114" s="54">
        <v>0.05</v>
      </c>
      <c r="M114" s="107">
        <v>0.03</v>
      </c>
      <c r="N114" s="52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6">
        <v>99</v>
      </c>
      <c r="AF114" s="86" t="e">
        <f>[2]!obGet([2]!obCall("",$AE$10, "getTime",[2]!obMake("", "int", AE114)))</f>
        <v>#VALUE!</v>
      </c>
      <c r="AG114" s="52"/>
      <c r="AH114" s="86" t="e">
        <f>[2]!obCall("underlyingModelFromNPVAndDefault"&amp;AE114, $AH$10, "getUnderlying",  [2]!obMake("", "int", AE114), [2]!obMake("","int", 0))</f>
        <v>#VALUE!</v>
      </c>
      <c r="AI114" s="86" t="e">
        <f>[2]!obGet([2]!obCall("",AH114,"get", $AQ$10))</f>
        <v>#VALUE!</v>
      </c>
      <c r="AJ114" s="52"/>
      <c r="AK114" s="86" t="e">
        <f>[2]!obCall("zcbondFairPrice"&amp;AE114, $AK$10, "getZeroCouponBond", [2]!obMake("", "double",AF114), [2]!obMake("", "double", $AF$115))</f>
        <v>#VALUE!</v>
      </c>
      <c r="AL114" s="86" t="e">
        <f>[2]!obGet([2]!obCall("", AK114, "get",$AQ$10))</f>
        <v>#VALUE!</v>
      </c>
      <c r="AM114" s="52"/>
      <c r="AN114" s="86" t="e">
        <f>[2]!obCall("swapPrice"&amp;AE114,  $AH$10,"getFairValue", [2]!obMake("","int",AE114) )</f>
        <v>#VALUE!</v>
      </c>
      <c r="AO114" s="86" t="e">
        <f>[2]!obGet([2]!obCall("",  AN114,"get", $AQ$10))</f>
        <v>#VALUE!</v>
      </c>
      <c r="AP114" s="52"/>
      <c r="AQ114" s="86" t="e">
        <f>[2]!obCall("intensity"&amp;AE114, $T$54, "getIntensity", [2]!obMake("", "int", AE114))</f>
        <v>#VALUE!</v>
      </c>
      <c r="AR114" s="86" t="e">
        <f>[2]!obGet([2]!obCall("", AQ114, "get",$AQ$10))</f>
        <v>#VALUE!</v>
      </c>
      <c r="AS114" s="52"/>
      <c r="AT114" s="86" t="e">
        <f>[2]!obCall("expOfIntegratedIntensity"&amp;AE114, $T$54, "getExpOfIntegratedIntensity", [2]!obMake("", "int", AE114))</f>
        <v>#VALUE!</v>
      </c>
      <c r="AU114" s="86" t="e">
        <f>[2]!obGet([2]!obCall("", AT114, "get",$AQ$10))</f>
        <v>#VALUE!</v>
      </c>
      <c r="AV114" s="18"/>
      <c r="AW114" s="18"/>
      <c r="AX114" s="86" t="e">
        <f>[2]!obCall("intensityLando"&amp;AE114, $W$53, "getIntensity", [2]!obMake("", "int", AE114))</f>
        <v>#VALUE!</v>
      </c>
      <c r="AY114" s="86" t="e">
        <f>[2]!obGet([2]!obCall("", AX114, "get",$AQ$10))</f>
        <v>#VALUE!</v>
      </c>
      <c r="AZ114" s="52"/>
      <c r="BA114" s="86" t="e">
        <f>[2]!obCall("expOfIntegratedIntensityLando"&amp;AE114, $W$53, "getExpOfIntegratedIntensity", [2]!obMake("", "int", AE114))</f>
        <v>#VALUE!</v>
      </c>
      <c r="BB114" s="86" t="e">
        <f>[2]!obGet([2]!obCall("", BA114, "get",$AQ$10))</f>
        <v>#VALUE!</v>
      </c>
      <c r="BC114" s="19"/>
    </row>
    <row r="115" spans="1:55" x14ac:dyDescent="0.3">
      <c r="A115" s="13"/>
      <c r="I115" s="13"/>
      <c r="J115" s="13"/>
      <c r="K115" s="17"/>
      <c r="L115" s="54">
        <v>0.05</v>
      </c>
      <c r="M115" s="107">
        <v>0.03</v>
      </c>
      <c r="N115" s="52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6">
        <v>100</v>
      </c>
      <c r="AF115" s="86" t="e">
        <f>[2]!obGet([2]!obCall("",$AE$10, "getTime",[2]!obMake("", "int", AE115)))</f>
        <v>#VALUE!</v>
      </c>
      <c r="AG115" s="52"/>
      <c r="AH115" s="86" t="e">
        <f>[2]!obCall("underlyingModelFromNPVAndDefault"&amp;AE115, $AH$10, "getUnderlying",  [2]!obMake("", "int", AE115), [2]!obMake("","int", 0))</f>
        <v>#VALUE!</v>
      </c>
      <c r="AI115" s="86" t="e">
        <f>[2]!obGet([2]!obCall("",AH115,"get", $AQ$10))</f>
        <v>#VALUE!</v>
      </c>
      <c r="AJ115" s="52"/>
      <c r="AK115" s="86" t="e">
        <f>[2]!obCall("zcbondFairPrice"&amp;AE115, $AK$10, "getZeroCouponBond", [2]!obMake("", "double",AF115), [2]!obMake("", "double", $AF$115))</f>
        <v>#VALUE!</v>
      </c>
      <c r="AL115" s="86" t="e">
        <f>[2]!obGet([2]!obCall("", AK115, "get",$AQ$10))</f>
        <v>#VALUE!</v>
      </c>
      <c r="AM115" s="52"/>
      <c r="AN115" s="86" t="e">
        <f>[2]!obCall("swapPrice"&amp;AE115,  $AH$10,"getFairValue", [2]!obMake("","int",AE115) )</f>
        <v>#VALUE!</v>
      </c>
      <c r="AO115" s="86" t="e">
        <f>[2]!obGet([2]!obCall("",  AN115,"get", $AQ$10))</f>
        <v>#VALUE!</v>
      </c>
      <c r="AP115" s="52"/>
      <c r="AQ115" s="86" t="e">
        <f>[2]!obCall("intensity"&amp;AE115, $T$54, "getIntensity", [2]!obMake("", "int", AE115))</f>
        <v>#VALUE!</v>
      </c>
      <c r="AR115" s="86" t="e">
        <f>[2]!obGet([2]!obCall("", AQ115, "get",$AQ$10))</f>
        <v>#VALUE!</v>
      </c>
      <c r="AS115" s="52"/>
      <c r="AT115" s="86" t="e">
        <f>[2]!obCall("expOfIntegratedIntensity"&amp;AE115, $T$54, "getExpOfIntegratedIntensity", [2]!obMake("", "int", AE115))</f>
        <v>#VALUE!</v>
      </c>
      <c r="AU115" s="86" t="e">
        <f>[2]!obGet([2]!obCall("", AT115, "get",$AQ$10))</f>
        <v>#VALUE!</v>
      </c>
      <c r="AV115" s="18"/>
      <c r="AW115" s="18"/>
      <c r="AX115" s="86" t="e">
        <f>[2]!obCall("intensityLando"&amp;AE115, $W$53, "getIntensity", [2]!obMake("", "int", AE115))</f>
        <v>#VALUE!</v>
      </c>
      <c r="AY115" s="86" t="e">
        <f>[2]!obGet([2]!obCall("", AX115, "get",$AQ$10))</f>
        <v>#VALUE!</v>
      </c>
      <c r="AZ115" s="52"/>
      <c r="BA115" s="86" t="e">
        <f>[2]!obCall("expOfIntegratedIntensityLando"&amp;AE115, $W$53, "getExpOfIntegratedIntensity", [2]!obMake("", "int", AE115))</f>
        <v>#VALUE!</v>
      </c>
      <c r="BB115" s="86" t="e">
        <f>[2]!obGet([2]!obCall("", BA115, "get",$AQ$10))</f>
        <v>#VALUE!</v>
      </c>
      <c r="BC115" s="19"/>
    </row>
    <row r="116" spans="1:55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4">
        <v>0.05</v>
      </c>
      <c r="M116" s="107">
        <v>0.03</v>
      </c>
      <c r="N116" s="52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104"/>
      <c r="AY116" s="21"/>
      <c r="AZ116" s="21"/>
      <c r="BA116" s="21"/>
      <c r="BB116" s="21"/>
      <c r="BC116" s="22"/>
    </row>
    <row r="117" spans="1:55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4">
        <v>0.05</v>
      </c>
      <c r="M117" s="107">
        <v>0.03</v>
      </c>
      <c r="N117" s="52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55" x14ac:dyDescent="0.3">
      <c r="K118" s="17"/>
      <c r="L118" s="54">
        <v>0.05</v>
      </c>
      <c r="M118" s="107">
        <v>0.03</v>
      </c>
      <c r="N118" s="52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55" x14ac:dyDescent="0.3">
      <c r="K119" s="17"/>
      <c r="L119" s="54">
        <v>0.05</v>
      </c>
      <c r="M119" s="107">
        <v>0.03</v>
      </c>
      <c r="N119" s="52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55" x14ac:dyDescent="0.3">
      <c r="K120" s="17"/>
      <c r="L120" s="54">
        <v>0.05</v>
      </c>
      <c r="M120" s="107">
        <v>0.03</v>
      </c>
      <c r="N120" s="52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55" x14ac:dyDescent="0.3">
      <c r="K121" s="17"/>
      <c r="L121" s="54">
        <v>0.05</v>
      </c>
      <c r="M121" s="107">
        <v>0.03</v>
      </c>
      <c r="N121" s="52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55" x14ac:dyDescent="0.3">
      <c r="K122" s="17"/>
      <c r="L122" s="54">
        <v>0.05</v>
      </c>
      <c r="M122" s="107">
        <v>0.03</v>
      </c>
      <c r="N122" s="52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55" x14ac:dyDescent="0.3">
      <c r="K123" s="17"/>
      <c r="L123" s="54">
        <v>0.05</v>
      </c>
      <c r="M123" s="107">
        <v>0.03</v>
      </c>
      <c r="N123" s="52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55" x14ac:dyDescent="0.3">
      <c r="K124" s="17"/>
      <c r="L124" s="54">
        <v>0.05</v>
      </c>
      <c r="M124" s="107">
        <v>0.03</v>
      </c>
      <c r="N124" s="52"/>
      <c r="O124" s="18"/>
      <c r="P124" s="18"/>
      <c r="Q124" s="19"/>
      <c r="U124" s="13"/>
      <c r="V124" s="13"/>
      <c r="W124" s="13"/>
      <c r="X124" s="13"/>
    </row>
    <row r="125" spans="1:55" x14ac:dyDescent="0.3">
      <c r="K125" s="17"/>
      <c r="L125" s="54">
        <v>0.05</v>
      </c>
      <c r="M125" s="107">
        <v>0.03</v>
      </c>
      <c r="N125" s="52"/>
      <c r="O125" s="18"/>
      <c r="P125" s="18"/>
      <c r="Q125" s="19"/>
      <c r="U125" s="28"/>
      <c r="V125" s="13"/>
      <c r="W125" s="13"/>
      <c r="X125" s="13"/>
    </row>
    <row r="126" spans="1:55" x14ac:dyDescent="0.3">
      <c r="K126" s="17"/>
      <c r="L126" s="54">
        <v>0.05</v>
      </c>
      <c r="M126" s="107">
        <v>0.03</v>
      </c>
      <c r="N126" s="52"/>
      <c r="O126" s="18"/>
      <c r="P126" s="18"/>
      <c r="Q126" s="19"/>
      <c r="U126" s="13"/>
      <c r="V126" s="13"/>
      <c r="W126" s="13"/>
      <c r="X126" s="13"/>
    </row>
    <row r="127" spans="1:55" x14ac:dyDescent="0.3">
      <c r="K127" s="17"/>
      <c r="L127" s="54">
        <v>0.05</v>
      </c>
      <c r="M127" s="107">
        <v>0.03</v>
      </c>
      <c r="N127" s="52"/>
      <c r="O127" s="18"/>
      <c r="P127" s="18"/>
      <c r="Q127" s="19"/>
      <c r="U127" s="13"/>
      <c r="V127" s="27"/>
      <c r="W127" s="13"/>
      <c r="X127" s="13"/>
    </row>
    <row r="128" spans="1:55" x14ac:dyDescent="0.3">
      <c r="K128" s="17"/>
      <c r="L128" s="54">
        <v>0.05</v>
      </c>
      <c r="M128" s="107">
        <v>0.03</v>
      </c>
      <c r="N128" s="52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4">
        <v>0.05</v>
      </c>
      <c r="M129" s="107">
        <v>0.03</v>
      </c>
      <c r="N129" s="52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4">
        <v>0.05</v>
      </c>
      <c r="M130" s="107">
        <v>0.03</v>
      </c>
      <c r="N130" s="52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4">
        <v>0.05</v>
      </c>
      <c r="M131" s="107">
        <v>0.03</v>
      </c>
      <c r="N131" s="52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4">
        <v>0.05</v>
      </c>
      <c r="M132" s="107">
        <v>0.03</v>
      </c>
      <c r="N132" s="52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4">
        <v>0.05</v>
      </c>
      <c r="M133" s="107">
        <v>0.03</v>
      </c>
      <c r="N133" s="52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4">
        <v>0.05</v>
      </c>
      <c r="M134" s="107">
        <v>0.03</v>
      </c>
      <c r="N134" s="52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4">
        <v>0.05</v>
      </c>
      <c r="M135" s="107">
        <v>0.03</v>
      </c>
      <c r="N135" s="52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4">
        <v>0.05</v>
      </c>
      <c r="M136" s="107">
        <v>0.03</v>
      </c>
      <c r="N136" s="52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4">
        <v>0.05</v>
      </c>
      <c r="M137" s="107">
        <v>0.03</v>
      </c>
      <c r="N137" s="52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4">
        <v>0.05</v>
      </c>
      <c r="M138" s="107">
        <v>0.03</v>
      </c>
      <c r="N138" s="52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4">
        <v>0.05</v>
      </c>
      <c r="M139" s="107">
        <v>0.03</v>
      </c>
      <c r="N139" s="52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4">
        <v>0.05</v>
      </c>
      <c r="M140" s="107">
        <v>0.03</v>
      </c>
      <c r="N140" s="52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4">
        <v>0.05</v>
      </c>
      <c r="M141" s="107">
        <v>0.03</v>
      </c>
      <c r="N141" s="52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4">
        <v>0.05</v>
      </c>
      <c r="M142" s="107">
        <v>0.03</v>
      </c>
      <c r="N142" s="52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4">
        <v>0.05</v>
      </c>
      <c r="M143" s="107">
        <v>0.03</v>
      </c>
      <c r="N143" s="52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4">
        <v>0.05</v>
      </c>
      <c r="M144" s="107">
        <v>0.03</v>
      </c>
      <c r="N144" s="52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4">
        <v>0.05</v>
      </c>
      <c r="M145" s="107">
        <v>0.03</v>
      </c>
      <c r="N145" s="52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4">
        <v>0.05</v>
      </c>
      <c r="M146" s="107">
        <v>0.03</v>
      </c>
      <c r="N146" s="52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4">
        <v>0.05</v>
      </c>
      <c r="M147" s="107">
        <v>0.03</v>
      </c>
      <c r="N147" s="52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4">
        <v>0.05</v>
      </c>
      <c r="M148" s="107">
        <v>0.03</v>
      </c>
      <c r="N148" s="52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4">
        <v>0.05</v>
      </c>
      <c r="M149" s="107">
        <v>0.03</v>
      </c>
      <c r="N149" s="52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5">
        <v>0.05</v>
      </c>
      <c r="M150" s="108">
        <v>0.03</v>
      </c>
      <c r="N150" s="52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2017-06-13T16:57:18Z</dcterms:modified>
</cp:coreProperties>
</file>