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Tabelle2" sheetId="2" r:id="rId1"/>
    <sheet name="Tabelle1" sheetId="1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K2" i="1"/>
  <c r="F29" i="1"/>
  <c r="G21" i="2"/>
  <c r="D18" i="2"/>
  <c r="D17" i="2"/>
  <c r="F19" i="1"/>
  <c r="C11" i="2"/>
  <c r="G12" i="2"/>
  <c r="F27" i="2" l="1"/>
  <c r="E6" i="1"/>
  <c r="C18" i="1"/>
  <c r="K4" i="1"/>
  <c r="K5" i="1" s="1"/>
  <c r="K6" i="1" s="1"/>
  <c r="B6" i="1"/>
  <c r="B7" i="1"/>
  <c r="B5" i="1"/>
  <c r="F20" i="1"/>
  <c r="B18" i="1"/>
  <c r="K18" i="1"/>
  <c r="F21" i="1"/>
  <c r="B10" i="1"/>
  <c r="D18" i="1"/>
  <c r="L18" i="1"/>
  <c r="E7" i="1"/>
  <c r="K7" i="1" s="1"/>
  <c r="K8" i="1" s="1"/>
  <c r="K9" i="1" s="1"/>
  <c r="K10" i="1" s="1"/>
  <c r="F22" i="1"/>
  <c r="K11" i="1" s="1"/>
  <c r="K12" i="1" s="1"/>
  <c r="K13" i="1" s="1"/>
  <c r="N5" i="1" s="1"/>
  <c r="R9" i="1"/>
  <c r="S9" i="1" s="1"/>
  <c r="R11" i="1"/>
  <c r="S11" i="1" s="1"/>
  <c r="R10" i="1"/>
  <c r="S10" i="1" s="1"/>
  <c r="R14" i="1"/>
  <c r="S14" i="1" s="1"/>
  <c r="R13" i="1"/>
  <c r="S13" i="1" s="1"/>
  <c r="R12" i="1"/>
  <c r="S12" i="1" s="1"/>
  <c r="R16" i="1"/>
  <c r="S16" i="1" s="1"/>
  <c r="R17" i="1"/>
  <c r="S17" i="1" s="1"/>
  <c r="R15" i="1"/>
  <c r="S15" i="1" s="1"/>
</calcChain>
</file>

<file path=xl/sharedStrings.xml><?xml version="1.0" encoding="utf-8"?>
<sst xmlns="http://schemas.openxmlformats.org/spreadsheetml/2006/main" count="33" uniqueCount="25">
  <si>
    <t>Parameters:</t>
  </si>
  <si>
    <t>Constructor Parameters:</t>
  </si>
  <si>
    <t>CIR (Intensity) Parameters</t>
  </si>
  <si>
    <t>Hull White (Short Rate) Parameters</t>
  </si>
  <si>
    <t>Monte Carlo Parameters</t>
  </si>
  <si>
    <t>Time Discretization Parameters</t>
  </si>
  <si>
    <t>Correlations Parameters</t>
  </si>
  <si>
    <t>Swap Parameters</t>
  </si>
  <si>
    <t>Object Viewer</t>
  </si>
  <si>
    <t>Libraries (folder with JAR files)</t>
  </si>
  <si>
    <t>Load libraries from</t>
  </si>
  <si>
    <t>Visibility</t>
  </si>
  <si>
    <t>Path:</t>
  </si>
  <si>
    <t>C:\Users\Anton\workspace\lib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</si>
  <si>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</si>
  <si>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</si>
  <si>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</si>
  <si>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</si>
  <si>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</si>
  <si>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</si>
  <si>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</si>
  <si>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</si>
  <si>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</si>
  <si>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Object:</t>
  </si>
  <si>
    <t>Setting Object 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</si>
</sst>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/>
    </xf>
    <xf numFmtId="0" fontId="1" fillId="0" borderId="0" xfId="0" applyFont="1" applyBorder="1"/>
    <xf numFmtId="0" fontId="0" fillId="4" borderId="4" xfId="0" applyFill="1" applyBorder="1"/>
    <xf numFmtId="0" fontId="0" fillId="4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2" fillId="0" borderId="0" xfId="0" applyFont="1"/>
    <xf numFmtId="0" fontId="0" fillId="5" borderId="3" xfId="0" applyFill="1" applyBorder="1"/>
    <xf numFmtId="0" fontId="0" fillId="4" borderId="3" xfId="0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6" borderId="0" xfId="0" applyFont="1" applyFill="1"/>
    <xf numFmtId="0" fontId="0" fillId="6" borderId="14" xfId="0" applyFont="1" applyFill="1" applyBorder="1"/>
    <xf numFmtId="0" fontId="0" fillId="7" borderId="0" xfId="0" applyFont="1" applyFill="1"/>
    <xf numFmtId="0" fontId="0" fillId="6" borderId="0" xfId="0" applyNumberFormat="1" applyFont="1" applyFill="1"/>
    <xf numFmtId="0" fontId="0" fillId="6" borderId="0" xfId="0" applyFont="1" applyFill="1" applyAlignment="1">
      <alignment horizontal="left"/>
    </xf>
    <xf numFmtId="164" fontId="0" fillId="6" borderId="0" xfId="0" applyNumberFormat="1" applyFont="1" applyFill="1" applyAlignment="1">
      <alignment horizontal="center"/>
    </xf>
    <xf numFmtId="164" fontId="0" fillId="6" borderId="0" xfId="0" applyNumberFormat="1" applyFont="1" applyFill="1"/>
    <xf numFmtId="0" fontId="0" fillId="8" borderId="0" xfId="0" applyFon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0" fillId="3" borderId="6" xfId="0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Intensity Based CVA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Tabelle1!$F$30:$F$38</c:f>
              <c:numCache>
                <c:formatCode>General</c:formatCode>
                <c:ptCount val="9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0</c:v>
                </c:pt>
                <c:pt idx="5">
                  <c:v>0.4</c:v>
                </c:pt>
                <c:pt idx="6">
                  <c:v>0.7</c:v>
                </c:pt>
                <c:pt idx="7">
                  <c:v>0.95</c:v>
                </c:pt>
                <c:pt idx="8">
                  <c:v>0.99</c:v>
                </c:pt>
              </c:numCache>
            </c:numRef>
          </c:xVal>
          <c:yVal>
            <c:numRef>
              <c:f>Tabelle1!$R$9:$R$17</c:f>
              <c:numCache>
                <c:formatCode>General</c:formatCode>
                <c:ptCount val="9"/>
                <c:pt idx="0">
                  <c:v>6.4506209141879768E-3</c:v>
                </c:pt>
                <c:pt idx="1">
                  <c:v>6.5805017394846557E-3</c:v>
                </c:pt>
                <c:pt idx="2">
                  <c:v>7.3650156364812782E-3</c:v>
                </c:pt>
                <c:pt idx="3">
                  <c:v>8.3100848591366773E-3</c:v>
                </c:pt>
                <c:pt idx="4">
                  <c:v>9.5603622626737397E-3</c:v>
                </c:pt>
                <c:pt idx="5">
                  <c:v>1.0928547078468985E-2</c:v>
                </c:pt>
                <c:pt idx="6">
                  <c:v>1.1945506815042663E-2</c:v>
                </c:pt>
                <c:pt idx="7">
                  <c:v>1.2803842106053646E-2</c:v>
                </c:pt>
                <c:pt idx="8">
                  <c:v>1.2937850566115386E-2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8-455F-B0AF-29DC1D8D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79896"/>
        <c:axId val="5305848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CWC CVA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Tabelle1!$F$30:$F$38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-0.99</c:v>
                      </c:pt>
                      <c:pt idx="1">
                        <c:v>-0.95</c:v>
                      </c:pt>
                      <c:pt idx="2">
                        <c:v>-0.7</c:v>
                      </c:pt>
                      <c:pt idx="3">
                        <c:v>-0.4</c:v>
                      </c:pt>
                      <c:pt idx="4">
                        <c:v>0</c:v>
                      </c:pt>
                      <c:pt idx="5">
                        <c:v>0.4</c:v>
                      </c:pt>
                      <c:pt idx="6">
                        <c:v>0.7</c:v>
                      </c:pt>
                      <c:pt idx="7">
                        <c:v>0.95</c:v>
                      </c:pt>
                      <c:pt idx="8">
                        <c:v>0.99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Tabelle1!$S$9:$S$17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2.4756518055003326E-2</c:v>
                      </c:pt>
                      <c:pt idx="1">
                        <c:v>2.4756518055003326E-2</c:v>
                      </c:pt>
                      <c:pt idx="2">
                        <c:v>2.4756518055003326E-2</c:v>
                      </c:pt>
                      <c:pt idx="3">
                        <c:v>2.4756518055003326E-2</c:v>
                      </c:pt>
                      <c:pt idx="4">
                        <c:v>2.4756518055003326E-2</c:v>
                      </c:pt>
                      <c:pt idx="5">
                        <c:v>2.4756518055003326E-2</c:v>
                      </c:pt>
                      <c:pt idx="6">
                        <c:v>2.4756518055003326E-2</c:v>
                      </c:pt>
                      <c:pt idx="7">
                        <c:v>2.4756518055003326E-2</c:v>
                      </c:pt>
                      <c:pt idx="8">
                        <c:v>2.4756518055003326E-2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B48-455F-B0AF-29DC1D8D6D88}"/>
                  </c:ext>
                </c:extLst>
              </c15:ser>
            </c15:filteredScatterSeries>
          </c:ext>
        </c:extLst>
      </c:scatterChart>
      <c:valAx>
        <c:axId val="53057989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84816"/>
        <c:crosses val="autoZero"/>
        <c:crossBetween val="midCat"/>
      </c:valAx>
      <c:valAx>
        <c:axId val="530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7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V$13" max="30000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6</xdr:row>
          <xdr:rowOff>30480</xdr:rowOff>
        </xdr:from>
        <xdr:to>
          <xdr:col>5</xdr:col>
          <xdr:colOff>175260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146957</xdr:colOff>
      <xdr:row>1</xdr:row>
      <xdr:rowOff>87086</xdr:rowOff>
    </xdr:from>
    <xdr:to>
      <xdr:col>27</xdr:col>
      <xdr:colOff>451757</xdr:colOff>
      <xdr:row>16</xdr:row>
      <xdr:rowOff>32657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18FB99-ACD5-47AB-AB3C-13A0E54D0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7"/>
  <sheetViews>
    <sheetView workbookViewId="0">
      <selection activeCell="F27" sqref="F27"/>
    </sheetView>
  </sheetViews>
  <sheetFormatPr baseColWidth="10" defaultRowHeight="14.4" x14ac:dyDescent="0.3"/>
  <sheetData>
    <row r="5" spans="2:7" ht="15" thickBot="1" x14ac:dyDescent="0.35">
      <c r="B5" s="27"/>
      <c r="C5" s="28" t="s">
        <v>8</v>
      </c>
      <c r="D5" s="28"/>
      <c r="E5" s="27"/>
      <c r="F5" s="28" t="s">
        <v>9</v>
      </c>
      <c r="G5" s="28"/>
    </row>
    <row r="6" spans="2:7" ht="15" thickTop="1" x14ac:dyDescent="0.3">
      <c r="B6" s="27"/>
      <c r="C6" s="27"/>
      <c r="D6" s="27"/>
      <c r="E6" s="27"/>
      <c r="F6" s="27"/>
      <c r="G6" s="27"/>
    </row>
    <row r="7" spans="2:7" x14ac:dyDescent="0.3">
      <c r="B7" s="27"/>
      <c r="C7" s="29" t="s">
        <v>0</v>
      </c>
      <c r="D7" s="29"/>
      <c r="E7" s="27"/>
      <c r="F7" s="29" t="s">
        <v>10</v>
      </c>
      <c r="G7" s="29"/>
    </row>
    <row r="8" spans="2:7" x14ac:dyDescent="0.3">
      <c r="B8" s="27"/>
      <c r="C8" s="27" t="s">
        <v>11</v>
      </c>
      <c r="D8" s="30" t="b">
        <f>TRUE</f>
        <v>1</v>
      </c>
      <c r="E8" s="27"/>
      <c r="F8" s="27" t="s">
        <v>12</v>
      </c>
      <c r="G8" s="31" t="s">
        <v>13</v>
      </c>
    </row>
    <row r="9" spans="2:7" x14ac:dyDescent="0.3">
      <c r="B9" s="27"/>
      <c r="C9" s="27"/>
      <c r="D9" s="27"/>
      <c r="E9" s="27"/>
      <c r="F9" s="27" t="s">
        <v>14</v>
      </c>
      <c r="G9" s="32" t="b">
        <v>0</v>
      </c>
    </row>
    <row r="10" spans="2:7" x14ac:dyDescent="0.3">
      <c r="B10" s="27"/>
      <c r="C10" s="27" t="s">
        <v>15</v>
      </c>
      <c r="D10" s="27"/>
      <c r="E10" s="27"/>
      <c r="F10" s="27"/>
      <c r="G10" s="27"/>
    </row>
    <row r="11" spans="2:7" x14ac:dyDescent="0.3">
      <c r="B11" s="27"/>
      <c r="C11" s="33" t="b">
        <f>[1]!obControlPanelSetVisible(D8)</f>
        <v>1</v>
      </c>
      <c r="D11" s="27"/>
      <c r="E11" s="27"/>
      <c r="F11" s="27" t="s">
        <v>15</v>
      </c>
      <c r="G11" s="27"/>
    </row>
    <row r="12" spans="2:7" x14ac:dyDescent="0.3">
      <c r="B12" s="27"/>
      <c r="C12" s="27"/>
      <c r="D12" s="27"/>
      <c r="E12" s="27"/>
      <c r="F12" s="27" t="s">
        <v>16</v>
      </c>
      <c r="G12" s="27" t="str">
        <f>[1]!obAddAllJars(G8,G9)</f>
        <v>C:\Users\Anton\workspace\lib</v>
      </c>
    </row>
    <row r="13" spans="2:7" x14ac:dyDescent="0.3">
      <c r="B13" s="27"/>
      <c r="C13" s="27"/>
      <c r="D13" s="27"/>
      <c r="E13" s="27"/>
      <c r="F13" s="27"/>
      <c r="G13" s="27"/>
    </row>
    <row r="14" spans="2:7" ht="15" thickBot="1" x14ac:dyDescent="0.35">
      <c r="B14" s="27"/>
      <c r="C14" s="28" t="s">
        <v>17</v>
      </c>
      <c r="D14" s="28"/>
      <c r="E14" s="27"/>
      <c r="F14" s="28" t="s">
        <v>18</v>
      </c>
      <c r="G14" s="28"/>
    </row>
    <row r="15" spans="2:7" ht="15" thickTop="1" x14ac:dyDescent="0.3">
      <c r="B15" s="27"/>
      <c r="C15" s="27"/>
      <c r="D15" s="27"/>
      <c r="E15" s="27"/>
      <c r="F15" s="27"/>
      <c r="G15" s="27"/>
    </row>
    <row r="16" spans="2:7" x14ac:dyDescent="0.3">
      <c r="B16" s="27"/>
      <c r="C16" s="29" t="s">
        <v>15</v>
      </c>
      <c r="D16" s="29"/>
      <c r="E16" s="27"/>
      <c r="F16" s="29" t="s">
        <v>19</v>
      </c>
      <c r="G16" s="29"/>
    </row>
    <row r="17" spans="2:7" x14ac:dyDescent="0.3">
      <c r="B17" s="27"/>
      <c r="C17" s="27" t="s">
        <v>20</v>
      </c>
      <c r="D17" s="27" t="str">
        <f>[1]!obGetProperty("version")</f>
        <v>4.2.2</v>
      </c>
      <c r="E17" s="27"/>
      <c r="F17" s="27" t="s">
        <v>12</v>
      </c>
      <c r="G17" s="31"/>
    </row>
    <row r="18" spans="2:7" x14ac:dyDescent="0.3">
      <c r="B18" s="27"/>
      <c r="C18" s="27" t="s">
        <v>21</v>
      </c>
      <c r="D18" s="27" t="str">
        <f>[1]!obGetProperty("build")</f>
        <v>40201</v>
      </c>
      <c r="E18" s="27"/>
      <c r="F18" s="27" t="s">
        <v>14</v>
      </c>
      <c r="G18" s="32">
        <v>0</v>
      </c>
    </row>
    <row r="19" spans="2:7" x14ac:dyDescent="0.3">
      <c r="B19" s="27"/>
      <c r="C19" s="27"/>
      <c r="D19" s="27"/>
      <c r="E19" s="27"/>
      <c r="F19" s="27"/>
      <c r="G19" s="27"/>
    </row>
    <row r="20" spans="2:7" x14ac:dyDescent="0.3">
      <c r="B20" s="27"/>
      <c r="C20" s="27"/>
      <c r="D20" s="27"/>
      <c r="E20" s="27"/>
      <c r="F20" s="29" t="s">
        <v>15</v>
      </c>
      <c r="G20" s="29"/>
    </row>
    <row r="21" spans="2:7" x14ac:dyDescent="0.3">
      <c r="B21" s="27"/>
      <c r="C21" s="27"/>
      <c r="D21" s="27"/>
      <c r="E21" s="27"/>
      <c r="F21" s="27" t="s">
        <v>16</v>
      </c>
      <c r="G21" s="27" t="str">
        <f>[1]!obAddClasses(G8,G18)</f>
        <v>C:\Users\Anton\workspace\lib</v>
      </c>
    </row>
    <row r="22" spans="2:7" x14ac:dyDescent="0.3">
      <c r="B22" s="27"/>
      <c r="C22" s="27"/>
      <c r="D22" s="27"/>
      <c r="E22" s="27"/>
      <c r="F22" s="27"/>
      <c r="G22" s="27"/>
    </row>
    <row r="23" spans="2:7" x14ac:dyDescent="0.3">
      <c r="B23" s="27"/>
      <c r="C23" s="27"/>
      <c r="D23" s="27"/>
      <c r="E23" s="27"/>
      <c r="F23" s="27"/>
      <c r="G23" s="27"/>
    </row>
    <row r="24" spans="2:7" x14ac:dyDescent="0.3">
      <c r="B24" s="27"/>
      <c r="C24" s="27"/>
      <c r="D24" s="27"/>
      <c r="E24" s="27"/>
      <c r="F24" s="27"/>
      <c r="G24" s="27"/>
    </row>
    <row r="25" spans="2:7" x14ac:dyDescent="0.3">
      <c r="B25" s="27"/>
      <c r="C25" s="27"/>
      <c r="D25" s="27"/>
      <c r="E25" s="27"/>
      <c r="F25" s="27"/>
      <c r="G25" s="27"/>
    </row>
    <row r="26" spans="2:7" ht="15" thickBot="1" x14ac:dyDescent="0.35">
      <c r="B26" s="27"/>
      <c r="C26" s="27"/>
      <c r="D26" s="27"/>
      <c r="E26" s="27"/>
      <c r="F26" s="28" t="s">
        <v>22</v>
      </c>
      <c r="G26" s="28"/>
    </row>
    <row r="27" spans="2:7" ht="15" thickTop="1" x14ac:dyDescent="0.3">
      <c r="B27" s="27"/>
      <c r="C27" s="27"/>
      <c r="D27" s="27"/>
      <c r="E27" s="27"/>
      <c r="F27" s="34" t="str">
        <f>IF(OR(ISERROR(G12),ISERROR(G21)),NA(),"")</f>
        <v/>
      </c>
      <c r="G27" s="2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19"/>
  <sheetViews>
    <sheetView tabSelected="1" topLeftCell="E1" zoomScale="70" zoomScaleNormal="70" workbookViewId="0">
      <selection activeCell="R5" sqref="R5"/>
    </sheetView>
  </sheetViews>
  <sheetFormatPr baseColWidth="10" defaultColWidth="8.88671875" defaultRowHeight="14.4" x14ac:dyDescent="0.3"/>
  <cols>
    <col min="2" max="2" width="28" customWidth="1"/>
    <col min="3" max="3" width="22.33203125" customWidth="1"/>
    <col min="4" max="4" width="25.44140625" customWidth="1"/>
    <col min="5" max="5" width="20.88671875" customWidth="1"/>
    <col min="6" max="6" width="19.44140625" customWidth="1"/>
    <col min="11" max="11" width="32.77734375" customWidth="1"/>
    <col min="12" max="12" width="15.6640625" customWidth="1"/>
    <col min="18" max="18" width="13.5546875" customWidth="1"/>
  </cols>
  <sheetData>
    <row r="1" spans="2:22" x14ac:dyDescent="0.3">
      <c r="K1" t="s">
        <v>23</v>
      </c>
    </row>
    <row r="2" spans="2:22" ht="15.6" x14ac:dyDescent="0.3">
      <c r="B2" s="17" t="s">
        <v>5</v>
      </c>
      <c r="C2" s="1"/>
      <c r="D2" s="1"/>
      <c r="E2" s="17" t="s">
        <v>4</v>
      </c>
      <c r="F2" s="1"/>
      <c r="K2" t="str">
        <f>[1]!obMake("intBasedCWCCVAforDifCor", "test.net.finmath.antonsporrer.masterthesis.montecarlo.cva.IntBasedCWCCVAforDifCor", B6,B18,C18,D18,F29,K18 )</f>
        <v>intBasedCWCCVAforDifCor 
[5779]</v>
      </c>
    </row>
    <row r="3" spans="2:22" x14ac:dyDescent="0.3">
      <c r="B3" s="1"/>
      <c r="C3" s="1"/>
      <c r="D3" s="1"/>
      <c r="E3" s="1"/>
      <c r="F3" s="1"/>
      <c r="K3" t="s">
        <v>24</v>
      </c>
    </row>
    <row r="4" spans="2:22" x14ac:dyDescent="0.3">
      <c r="B4" s="2" t="s">
        <v>0</v>
      </c>
      <c r="C4" s="3"/>
      <c r="D4" s="1"/>
      <c r="E4" s="2" t="s">
        <v>0</v>
      </c>
      <c r="F4" s="3"/>
      <c r="K4" t="str">
        <f>[1]!obCall("", K2, "setInitialTime",B5)</f>
        <v>intBasedCWCCVAforDifCor 
[5780]</v>
      </c>
    </row>
    <row r="5" spans="2:22" x14ac:dyDescent="0.3">
      <c r="B5" s="4" t="str">
        <f>[1]!obMake("td.initialTime", "double",C5)</f>
        <v>td.initialTime 
[4258]</v>
      </c>
      <c r="C5" s="5">
        <v>0</v>
      </c>
      <c r="D5" s="1"/>
      <c r="E5" s="4"/>
      <c r="F5" s="4"/>
      <c r="K5" t="str">
        <f>[1]!obCall("", K4, "setTimeStepSize",B7)</f>
        <v>intBasedCWCCVAforDifCor 
[5781]</v>
      </c>
      <c r="N5" t="str">
        <f>[1]!obCall("results", K13, "getIntBasedCWCCVAforCor",)</f>
        <v>results 
[5790]</v>
      </c>
    </row>
    <row r="6" spans="2:22" x14ac:dyDescent="0.3">
      <c r="B6" s="4" t="str">
        <f>[1]!obMake("td.numberOfTimeSteps", "int",C6)</f>
        <v>td.numberOfTimeSteps 
[4256]</v>
      </c>
      <c r="C6" s="5">
        <v>100</v>
      </c>
      <c r="D6" s="1"/>
      <c r="E6" s="4" t="str">
        <f>[1]!obMake("numberOfPaths", "int",F6)</f>
        <v>numberOfPaths 
[4985]</v>
      </c>
      <c r="F6" s="6">
        <v>1000</v>
      </c>
      <c r="K6" t="str">
        <f>[1]!obCall("", K5, "setNumberOfPaths",E6)</f>
        <v>intBasedCWCCVAforDifCor 
[5782]</v>
      </c>
    </row>
    <row r="7" spans="2:22" x14ac:dyDescent="0.3">
      <c r="B7" s="4" t="str">
        <f>[1]!obMake("td.deltaT","double",C7)</f>
        <v>td.deltaT 
[4257]</v>
      </c>
      <c r="C7" s="5">
        <v>0.1</v>
      </c>
      <c r="D7" s="1"/>
      <c r="E7" s="4" t="str">
        <f>[1]!obMake("seed","int",F7 )</f>
        <v>seed 
[4854]</v>
      </c>
      <c r="F7" s="6">
        <v>3152</v>
      </c>
      <c r="K7" t="str">
        <f>[1]!obCall("", K6, "setSeed",E7)</f>
        <v>intBasedCWCCVAforDifCor 
[5783]</v>
      </c>
    </row>
    <row r="8" spans="2:22" x14ac:dyDescent="0.3">
      <c r="B8" s="1"/>
      <c r="C8" s="1"/>
      <c r="D8" s="1"/>
      <c r="K8" t="str">
        <f>[1]!obCall("", K7, "setInitialValue",F19)</f>
        <v>intBasedCWCCVAforDifCor 
[5784]</v>
      </c>
    </row>
    <row r="9" spans="2:22" x14ac:dyDescent="0.3">
      <c r="K9" t="str">
        <f>[1]!obCall("", K8, "setKappa",F20)</f>
        <v>intBasedCWCCVAforDifCor 
[5785]</v>
      </c>
      <c r="Q9">
        <v>0</v>
      </c>
      <c r="R9">
        <f>[1]!obGet([1]!obCall("ib"&amp;Q9,$N$5,"[][]", [1]!obMake("","int",Q9), [1]!obMake("","int",0)))</f>
        <v>6.4506209141879768E-3</v>
      </c>
      <c r="S9">
        <f>[1]!obGet([1]!obCall("ib"&amp;R9,$N$5,"[][]", [1]!obMake("","int",R9), [1]!obMake("","int",1)))</f>
        <v>2.4756518055003326E-2</v>
      </c>
    </row>
    <row r="10" spans="2:22" x14ac:dyDescent="0.3">
      <c r="B10" s="18" t="str">
        <f>[1]!obMake("penaltyFactor","double",C10)</f>
        <v>penaltyFactor 
[5061]</v>
      </c>
      <c r="C10" s="5">
        <v>20</v>
      </c>
      <c r="K10" t="str">
        <f>[1]!obCall("", K9, "setMu",F21)</f>
        <v>intBasedCWCCVAforDifCor 
[5786]</v>
      </c>
      <c r="Q10">
        <v>1</v>
      </c>
      <c r="R10">
        <f>[1]!obGet([1]!obCall("ib"&amp;Q10,$N$5,"[][]", [1]!obMake("","int",Q10), [1]!obMake("","int",0)))</f>
        <v>6.5805017394846557E-3</v>
      </c>
      <c r="S10">
        <f>[1]!obGet([1]!obCall("ib"&amp;R10,$N$5,"[][]", [1]!obMake("","int",R10), [1]!obMake("","int",1)))</f>
        <v>2.4756518055003326E-2</v>
      </c>
    </row>
    <row r="11" spans="2:22" x14ac:dyDescent="0.3">
      <c r="K11" t="str">
        <f>[1]!obCall("", K10, "setNu",F22)</f>
        <v>intBasedCWCCVAforDifCor 
[5787]</v>
      </c>
      <c r="Q11">
        <v>2</v>
      </c>
      <c r="R11">
        <f>[1]!obGet([1]!obCall("ib"&amp;Q11,$N$5,"[][]", [1]!obMake("","int",Q11), [1]!obMake("","int",0)))</f>
        <v>7.3650156364812782E-3</v>
      </c>
      <c r="S11">
        <f>[1]!obGet([1]!obCall("ib"&amp;R11,$N$5,"[][]", [1]!obMake("","int",R11), [1]!obMake("","int",1)))</f>
        <v>2.4756518055003326E-2</v>
      </c>
    </row>
    <row r="12" spans="2:22" x14ac:dyDescent="0.3">
      <c r="K12" t="str">
        <f>[1]!obCall("", K11, "setSwapRate",L18)</f>
        <v>intBasedCWCCVAforDifCor 
[5788]</v>
      </c>
      <c r="Q12">
        <v>3</v>
      </c>
      <c r="R12">
        <f>[1]!obGet([1]!obCall("ib"&amp;Q12,$N$5,"[][]", [1]!obMake("","int",Q12), [1]!obMake("","int",0)))</f>
        <v>8.3100848591366773E-3</v>
      </c>
      <c r="S12">
        <f>[1]!obGet([1]!obCall("ib"&amp;R12,$N$5,"[][]", [1]!obMake("","int",R12), [1]!obMake("","int",1)))</f>
        <v>2.4756518055003326E-2</v>
      </c>
    </row>
    <row r="13" spans="2:22" x14ac:dyDescent="0.3">
      <c r="K13" t="str">
        <f>[1]!obCall("", K12, "setPenaltyFactor",B10)</f>
        <v>intBasedCWCCVAforDifCor 
[5789]</v>
      </c>
      <c r="Q13">
        <v>4</v>
      </c>
      <c r="R13">
        <f>[1]!obGet([1]!obCall("ib"&amp;Q13,$N$5,"[][]", [1]!obMake("","int",Q13), [1]!obMake("","int",0)))</f>
        <v>9.5603622626737397E-3</v>
      </c>
      <c r="S13">
        <f>[1]!obGet([1]!obCall("ib"&amp;R13,$N$5,"[][]", [1]!obMake("","int",R13), [1]!obMake("","int",1)))</f>
        <v>2.4756518055003326E-2</v>
      </c>
      <c r="V13">
        <v>1</v>
      </c>
    </row>
    <row r="14" spans="2:22" x14ac:dyDescent="0.3">
      <c r="Q14">
        <v>5</v>
      </c>
      <c r="R14">
        <f>[1]!obGet([1]!obCall("ib"&amp;Q14,$N$5,"[][]", [1]!obMake("","int",Q14), [1]!obMake("","int",0)))</f>
        <v>1.0928547078468985E-2</v>
      </c>
      <c r="S14">
        <f>[1]!obGet([1]!obCall("ib"&amp;R14,$N$5,"[][]", [1]!obMake("","int",R14), [1]!obMake("","int",1)))</f>
        <v>2.4756518055003326E-2</v>
      </c>
    </row>
    <row r="15" spans="2:22" x14ac:dyDescent="0.3">
      <c r="Q15">
        <v>6</v>
      </c>
      <c r="R15">
        <f>[1]!obGet([1]!obCall("ib"&amp;Q15,$N$5,"[][]", [1]!obMake("","int",Q15), [1]!obMake("","int",0)))</f>
        <v>1.1945506815042663E-2</v>
      </c>
      <c r="S15">
        <f>[1]!obGet([1]!obCall("ib"&amp;R15,$N$5,"[][]", [1]!obMake("","int",R15), [1]!obMake("","int",1)))</f>
        <v>2.4756518055003326E-2</v>
      </c>
    </row>
    <row r="16" spans="2:22" ht="15.6" x14ac:dyDescent="0.3">
      <c r="B16" s="17" t="s">
        <v>3</v>
      </c>
      <c r="C16" s="1"/>
      <c r="D16" s="1"/>
      <c r="F16" s="19" t="s">
        <v>2</v>
      </c>
      <c r="K16" s="17" t="s">
        <v>7</v>
      </c>
      <c r="L16" s="1"/>
      <c r="Q16">
        <v>7</v>
      </c>
      <c r="R16">
        <f>[1]!obGet([1]!obCall("ib"&amp;Q16,$N$5,"[][]", [1]!obMake("","int",Q16), [1]!obMake("","int",0)))</f>
        <v>1.2803842106053646E-2</v>
      </c>
      <c r="S16">
        <f>[1]!obGet([1]!obCall("ib"&amp;R16,$N$5,"[][]", [1]!obMake("","int",R16), [1]!obMake("","int",1)))</f>
        <v>2.4756518055003326E-2</v>
      </c>
    </row>
    <row r="17" spans="2:19" x14ac:dyDescent="0.3">
      <c r="B17" s="7"/>
      <c r="C17" s="1"/>
      <c r="D17" s="1"/>
      <c r="K17" s="1"/>
      <c r="L17" s="1"/>
      <c r="Q17">
        <v>8</v>
      </c>
      <c r="R17">
        <f>[1]!obGet([1]!obCall("ib"&amp;Q17,$N$5,"[][]", [1]!obMake("","int",Q17), [1]!obMake("","int",0)))</f>
        <v>1.2937850566115386E-2</v>
      </c>
      <c r="S17">
        <f>[1]!obGet([1]!obCall("ib"&amp;R17,$N$5,"[][]", [1]!obMake("","int",R17), [1]!obMake("","int",1)))</f>
        <v>2.4756518055003326E-2</v>
      </c>
    </row>
    <row r="18" spans="2:19" ht="12.6" customHeight="1" x14ac:dyDescent="0.3">
      <c r="B18" s="8" t="str">
        <f>[1]!obMake("meanReversionArrayHW", "double[]",B19:B119)</f>
        <v>meanReversionArrayHW 
[4260]</v>
      </c>
      <c r="C18" s="9" t="str">
        <f>[1]!obMake("volatilitesArrayHW", "double[]",C19:C119)</f>
        <v>volatilitesArrayHW 
[4254]</v>
      </c>
      <c r="D18" s="9" t="str">
        <f>[1]!obMake("forwardRatesArrayHW", "double[]",D19:D23)</f>
        <v>forwardRatesArrayHW 
[4264]</v>
      </c>
      <c r="F18" s="37" t="s">
        <v>1</v>
      </c>
      <c r="G18" s="38"/>
      <c r="H18" s="39"/>
      <c r="K18" s="21" t="str">
        <f>[1]!obMake("fixingAndPaymentDatesSwap", "double[]", K19:K28)</f>
        <v>fixingAndPaymentDatesSwap 
[4261]</v>
      </c>
      <c r="L18" s="21" t="str">
        <f>[1]!obMake("Swap Rate", "double",L19)</f>
        <v>Swap Rate 
[4266]</v>
      </c>
      <c r="Q18">
        <v>9</v>
      </c>
    </row>
    <row r="19" spans="2:19" x14ac:dyDescent="0.3">
      <c r="B19" s="10">
        <v>0.1</v>
      </c>
      <c r="C19" s="11">
        <v>0.03</v>
      </c>
      <c r="D19" s="10">
        <v>0.02</v>
      </c>
      <c r="F19" s="20" t="str">
        <f>[1]!obMake("initialValue", "double", G19)</f>
        <v>initialValue 
[5723]</v>
      </c>
      <c r="G19" s="35">
        <v>0.01</v>
      </c>
      <c r="H19" s="36"/>
      <c r="K19" s="22">
        <v>1</v>
      </c>
      <c r="L19" s="10">
        <v>0.01</v>
      </c>
      <c r="Q19">
        <v>10</v>
      </c>
    </row>
    <row r="20" spans="2:19" x14ac:dyDescent="0.3">
      <c r="B20" s="12">
        <v>0.1</v>
      </c>
      <c r="C20" s="13">
        <v>0.03</v>
      </c>
      <c r="D20" s="12">
        <v>0.02</v>
      </c>
      <c r="F20" s="20" t="str">
        <f>[1]!obMake("kappa","double",G20)</f>
        <v>kappa 
[4259]</v>
      </c>
      <c r="G20" s="35">
        <v>0.02</v>
      </c>
      <c r="H20" s="36"/>
      <c r="K20" s="23">
        <v>2</v>
      </c>
      <c r="L20" s="12"/>
      <c r="Q20">
        <v>11</v>
      </c>
    </row>
    <row r="21" spans="2:19" x14ac:dyDescent="0.3">
      <c r="B21" s="12">
        <v>0.1</v>
      </c>
      <c r="C21" s="13">
        <v>0.03</v>
      </c>
      <c r="D21" s="12">
        <v>0.01</v>
      </c>
      <c r="F21" s="20" t="str">
        <f>[1]!obMake("mu","double",G21)</f>
        <v>mu 
[5695]</v>
      </c>
      <c r="G21" s="35">
        <v>0.03</v>
      </c>
      <c r="H21" s="36"/>
      <c r="K21" s="23">
        <v>3</v>
      </c>
      <c r="L21" s="12"/>
      <c r="Q21">
        <v>12</v>
      </c>
    </row>
    <row r="22" spans="2:19" x14ac:dyDescent="0.3">
      <c r="B22" s="12">
        <v>0.1</v>
      </c>
      <c r="C22" s="13">
        <v>0.03</v>
      </c>
      <c r="D22" s="12">
        <v>0.02</v>
      </c>
      <c r="F22" s="20" t="str">
        <f>[1]!obMake("nu","double", G22)</f>
        <v>nu 
[5751]</v>
      </c>
      <c r="G22" s="35">
        <v>2.3E-2</v>
      </c>
      <c r="H22" s="36"/>
      <c r="K22" s="23">
        <v>4</v>
      </c>
      <c r="L22" s="12"/>
      <c r="Q22">
        <v>13</v>
      </c>
    </row>
    <row r="23" spans="2:19" x14ac:dyDescent="0.3">
      <c r="B23" s="12">
        <v>0.1</v>
      </c>
      <c r="C23" s="13">
        <v>0.03</v>
      </c>
      <c r="D23" s="14">
        <v>0.01</v>
      </c>
      <c r="K23" s="23">
        <v>5</v>
      </c>
      <c r="L23" s="12"/>
      <c r="Q23">
        <v>14</v>
      </c>
    </row>
    <row r="24" spans="2:19" x14ac:dyDescent="0.3">
      <c r="B24" s="12">
        <v>0.1</v>
      </c>
      <c r="C24" s="13">
        <v>0.03</v>
      </c>
      <c r="D24" s="15"/>
      <c r="K24" s="23">
        <v>6</v>
      </c>
      <c r="L24" s="12"/>
      <c r="Q24">
        <v>15</v>
      </c>
    </row>
    <row r="25" spans="2:19" x14ac:dyDescent="0.3">
      <c r="B25" s="12">
        <v>0.1</v>
      </c>
      <c r="C25" s="13">
        <v>0.03</v>
      </c>
      <c r="D25" s="15"/>
      <c r="K25" s="23">
        <v>7</v>
      </c>
      <c r="L25" s="12"/>
      <c r="Q25">
        <v>16</v>
      </c>
    </row>
    <row r="26" spans="2:19" x14ac:dyDescent="0.3">
      <c r="B26" s="12">
        <v>0.1</v>
      </c>
      <c r="C26" s="13">
        <v>0.03</v>
      </c>
      <c r="D26" s="15"/>
      <c r="K26" s="23">
        <v>8</v>
      </c>
      <c r="L26" s="12"/>
      <c r="Q26">
        <v>17</v>
      </c>
    </row>
    <row r="27" spans="2:19" ht="15.6" x14ac:dyDescent="0.3">
      <c r="B27" s="12">
        <v>0.1</v>
      </c>
      <c r="C27" s="13">
        <v>0.03</v>
      </c>
      <c r="D27" s="15"/>
      <c r="F27" s="19" t="s">
        <v>6</v>
      </c>
      <c r="K27" s="23">
        <v>9</v>
      </c>
      <c r="L27" s="12"/>
      <c r="Q27">
        <v>18</v>
      </c>
    </row>
    <row r="28" spans="2:19" x14ac:dyDescent="0.3">
      <c r="B28" s="12">
        <v>0.1</v>
      </c>
      <c r="C28" s="13">
        <v>0.03</v>
      </c>
      <c r="D28" s="15"/>
      <c r="K28" s="24">
        <v>10</v>
      </c>
      <c r="L28" s="14"/>
      <c r="Q28">
        <v>19</v>
      </c>
    </row>
    <row r="29" spans="2:19" x14ac:dyDescent="0.3">
      <c r="B29" s="12">
        <v>0.1</v>
      </c>
      <c r="C29" s="13">
        <v>0.03</v>
      </c>
      <c r="D29" s="15"/>
      <c r="F29" s="40" t="str">
        <f>[1]!obMake("correlations", "double[]", F30:F38)</f>
        <v>correlations 
[5192]</v>
      </c>
      <c r="G29" s="25"/>
    </row>
    <row r="30" spans="2:19" x14ac:dyDescent="0.3">
      <c r="B30" s="12">
        <v>0.1</v>
      </c>
      <c r="C30" s="13">
        <v>0.03</v>
      </c>
      <c r="D30" s="15"/>
      <c r="F30" s="41">
        <v>-0.99</v>
      </c>
      <c r="G30" s="26"/>
    </row>
    <row r="31" spans="2:19" x14ac:dyDescent="0.3">
      <c r="B31" s="12">
        <v>0.1</v>
      </c>
      <c r="C31" s="13">
        <v>0.03</v>
      </c>
      <c r="D31" s="15"/>
      <c r="F31" s="12">
        <v>-0.95</v>
      </c>
      <c r="G31" s="26"/>
    </row>
    <row r="32" spans="2:19" x14ac:dyDescent="0.3">
      <c r="B32" s="12">
        <v>0.1</v>
      </c>
      <c r="C32" s="13">
        <v>0.03</v>
      </c>
      <c r="D32" s="15"/>
      <c r="F32" s="12">
        <v>-0.7</v>
      </c>
      <c r="G32" s="26"/>
    </row>
    <row r="33" spans="2:7" x14ac:dyDescent="0.3">
      <c r="B33" s="12">
        <v>0.1</v>
      </c>
      <c r="C33" s="13">
        <v>0.03</v>
      </c>
      <c r="D33" s="15"/>
      <c r="F33" s="12">
        <v>-0.4</v>
      </c>
      <c r="G33" s="26"/>
    </row>
    <row r="34" spans="2:7" x14ac:dyDescent="0.3">
      <c r="B34" s="12">
        <v>0.1</v>
      </c>
      <c r="C34" s="13">
        <v>0.03</v>
      </c>
      <c r="D34" s="15"/>
      <c r="F34" s="12">
        <v>0</v>
      </c>
      <c r="G34" s="26"/>
    </row>
    <row r="35" spans="2:7" x14ac:dyDescent="0.3">
      <c r="B35" s="12">
        <v>0.1</v>
      </c>
      <c r="C35" s="13">
        <v>0.03</v>
      </c>
      <c r="D35" s="15"/>
      <c r="F35" s="12">
        <v>0.4</v>
      </c>
      <c r="G35" s="26"/>
    </row>
    <row r="36" spans="2:7" x14ac:dyDescent="0.3">
      <c r="B36" s="12">
        <v>0.1</v>
      </c>
      <c r="C36" s="13">
        <v>0.03</v>
      </c>
      <c r="D36" s="15"/>
      <c r="F36" s="12">
        <v>0.7</v>
      </c>
      <c r="G36" s="26"/>
    </row>
    <row r="37" spans="2:7" x14ac:dyDescent="0.3">
      <c r="B37" s="12">
        <v>0.1</v>
      </c>
      <c r="C37" s="13">
        <v>0.03</v>
      </c>
      <c r="D37" s="15"/>
      <c r="F37" s="12">
        <v>0.95</v>
      </c>
      <c r="G37" s="26"/>
    </row>
    <row r="38" spans="2:7" x14ac:dyDescent="0.3">
      <c r="B38" s="12">
        <v>0.1</v>
      </c>
      <c r="C38" s="13">
        <v>0.03</v>
      </c>
      <c r="D38" s="15"/>
      <c r="F38" s="12">
        <v>0.99</v>
      </c>
      <c r="G38" s="26"/>
    </row>
    <row r="39" spans="2:7" x14ac:dyDescent="0.3">
      <c r="B39" s="12">
        <v>0.1</v>
      </c>
      <c r="C39" s="13">
        <v>0.03</v>
      </c>
      <c r="D39" s="15"/>
      <c r="F39" s="14"/>
      <c r="G39" s="26"/>
    </row>
    <row r="40" spans="2:7" x14ac:dyDescent="0.3">
      <c r="B40" s="12">
        <v>0.1</v>
      </c>
      <c r="C40" s="13">
        <v>0.03</v>
      </c>
      <c r="D40" s="15"/>
    </row>
    <row r="41" spans="2:7" x14ac:dyDescent="0.3">
      <c r="B41" s="12">
        <v>0.1</v>
      </c>
      <c r="C41" s="13">
        <v>0.03</v>
      </c>
      <c r="D41" s="15"/>
    </row>
    <row r="42" spans="2:7" x14ac:dyDescent="0.3">
      <c r="B42" s="12">
        <v>0.1</v>
      </c>
      <c r="C42" s="13">
        <v>0.03</v>
      </c>
      <c r="D42" s="15"/>
    </row>
    <row r="43" spans="2:7" x14ac:dyDescent="0.3">
      <c r="B43" s="12">
        <v>0.1</v>
      </c>
      <c r="C43" s="13">
        <v>0.03</v>
      </c>
      <c r="D43" s="15"/>
    </row>
    <row r="44" spans="2:7" x14ac:dyDescent="0.3">
      <c r="B44" s="12">
        <v>0.1</v>
      </c>
      <c r="C44" s="13">
        <v>0.03</v>
      </c>
      <c r="D44" s="15"/>
    </row>
    <row r="45" spans="2:7" x14ac:dyDescent="0.3">
      <c r="B45" s="12">
        <v>0.1</v>
      </c>
      <c r="C45" s="13">
        <v>0.03</v>
      </c>
      <c r="D45" s="15"/>
    </row>
    <row r="46" spans="2:7" x14ac:dyDescent="0.3">
      <c r="B46" s="12">
        <v>0.1</v>
      </c>
      <c r="C46" s="13">
        <v>0.03</v>
      </c>
      <c r="D46" s="15"/>
    </row>
    <row r="47" spans="2:7" x14ac:dyDescent="0.3">
      <c r="B47" s="12">
        <v>0.1</v>
      </c>
      <c r="C47" s="13">
        <v>0.03</v>
      </c>
      <c r="D47" s="15"/>
    </row>
    <row r="48" spans="2:7" x14ac:dyDescent="0.3">
      <c r="B48" s="12">
        <v>0.1</v>
      </c>
      <c r="C48" s="13">
        <v>0.03</v>
      </c>
      <c r="D48" s="15"/>
    </row>
    <row r="49" spans="2:4" x14ac:dyDescent="0.3">
      <c r="B49" s="12">
        <v>0.1</v>
      </c>
      <c r="C49" s="13">
        <v>0.03</v>
      </c>
      <c r="D49" s="15"/>
    </row>
    <row r="50" spans="2:4" x14ac:dyDescent="0.3">
      <c r="B50" s="12">
        <v>0.1</v>
      </c>
      <c r="C50" s="13">
        <v>0.03</v>
      </c>
      <c r="D50" s="15"/>
    </row>
    <row r="51" spans="2:4" x14ac:dyDescent="0.3">
      <c r="B51" s="12">
        <v>0.1</v>
      </c>
      <c r="C51" s="13">
        <v>0.03</v>
      </c>
      <c r="D51" s="15"/>
    </row>
    <row r="52" spans="2:4" x14ac:dyDescent="0.3">
      <c r="B52" s="12">
        <v>0.1</v>
      </c>
      <c r="C52" s="13">
        <v>0.03</v>
      </c>
      <c r="D52" s="15"/>
    </row>
    <row r="53" spans="2:4" x14ac:dyDescent="0.3">
      <c r="B53" s="12">
        <v>0.1</v>
      </c>
      <c r="C53" s="13">
        <v>0.03</v>
      </c>
      <c r="D53" s="15"/>
    </row>
    <row r="54" spans="2:4" x14ac:dyDescent="0.3">
      <c r="B54" s="12">
        <v>0.1</v>
      </c>
      <c r="C54" s="13">
        <v>0.03</v>
      </c>
      <c r="D54" s="15"/>
    </row>
    <row r="55" spans="2:4" x14ac:dyDescent="0.3">
      <c r="B55" s="12">
        <v>0.1</v>
      </c>
      <c r="C55" s="13">
        <v>0.03</v>
      </c>
      <c r="D55" s="15"/>
    </row>
    <row r="56" spans="2:4" x14ac:dyDescent="0.3">
      <c r="B56" s="12">
        <v>0.1</v>
      </c>
      <c r="C56" s="13">
        <v>0.03</v>
      </c>
      <c r="D56" s="15"/>
    </row>
    <row r="57" spans="2:4" x14ac:dyDescent="0.3">
      <c r="B57" s="12">
        <v>0.1</v>
      </c>
      <c r="C57" s="13">
        <v>0.03</v>
      </c>
      <c r="D57" s="15"/>
    </row>
    <row r="58" spans="2:4" x14ac:dyDescent="0.3">
      <c r="B58" s="12">
        <v>0.1</v>
      </c>
      <c r="C58" s="13">
        <v>0.03</v>
      </c>
      <c r="D58" s="15"/>
    </row>
    <row r="59" spans="2:4" x14ac:dyDescent="0.3">
      <c r="B59" s="12">
        <v>0.1</v>
      </c>
      <c r="C59" s="13">
        <v>0.03</v>
      </c>
      <c r="D59" s="15"/>
    </row>
    <row r="60" spans="2:4" x14ac:dyDescent="0.3">
      <c r="B60" s="12">
        <v>0.1</v>
      </c>
      <c r="C60" s="13">
        <v>0.03</v>
      </c>
      <c r="D60" s="15"/>
    </row>
    <row r="61" spans="2:4" x14ac:dyDescent="0.3">
      <c r="B61" s="12">
        <v>0.1</v>
      </c>
      <c r="C61" s="13">
        <v>0.03</v>
      </c>
      <c r="D61" s="15"/>
    </row>
    <row r="62" spans="2:4" x14ac:dyDescent="0.3">
      <c r="B62" s="12">
        <v>0.1</v>
      </c>
      <c r="C62" s="13">
        <v>0.03</v>
      </c>
      <c r="D62" s="15"/>
    </row>
    <row r="63" spans="2:4" x14ac:dyDescent="0.3">
      <c r="B63" s="12">
        <v>0.1</v>
      </c>
      <c r="C63" s="13">
        <v>0.03</v>
      </c>
      <c r="D63" s="15"/>
    </row>
    <row r="64" spans="2:4" x14ac:dyDescent="0.3">
      <c r="B64" s="12">
        <v>0.1</v>
      </c>
      <c r="C64" s="13">
        <v>0.03</v>
      </c>
      <c r="D64" s="15"/>
    </row>
    <row r="65" spans="2:4" x14ac:dyDescent="0.3">
      <c r="B65" s="12">
        <v>0.1</v>
      </c>
      <c r="C65" s="13">
        <v>0.03</v>
      </c>
      <c r="D65" s="15"/>
    </row>
    <row r="66" spans="2:4" x14ac:dyDescent="0.3">
      <c r="B66" s="12">
        <v>0.1</v>
      </c>
      <c r="C66" s="13">
        <v>0.03</v>
      </c>
      <c r="D66" s="15"/>
    </row>
    <row r="67" spans="2:4" x14ac:dyDescent="0.3">
      <c r="B67" s="12">
        <v>0.1</v>
      </c>
      <c r="C67" s="13">
        <v>0.03</v>
      </c>
      <c r="D67" s="15"/>
    </row>
    <row r="68" spans="2:4" x14ac:dyDescent="0.3">
      <c r="B68" s="12">
        <v>0.1</v>
      </c>
      <c r="C68" s="13">
        <v>0.03</v>
      </c>
      <c r="D68" s="15"/>
    </row>
    <row r="69" spans="2:4" x14ac:dyDescent="0.3">
      <c r="B69" s="12">
        <v>0.1</v>
      </c>
      <c r="C69" s="13">
        <v>0.03</v>
      </c>
      <c r="D69" s="15"/>
    </row>
    <row r="70" spans="2:4" x14ac:dyDescent="0.3">
      <c r="B70" s="12">
        <v>0.1</v>
      </c>
      <c r="C70" s="13">
        <v>0.03</v>
      </c>
      <c r="D70" s="15"/>
    </row>
    <row r="71" spans="2:4" x14ac:dyDescent="0.3">
      <c r="B71" s="12">
        <v>0.1</v>
      </c>
      <c r="C71" s="13">
        <v>0.03</v>
      </c>
      <c r="D71" s="15"/>
    </row>
    <row r="72" spans="2:4" x14ac:dyDescent="0.3">
      <c r="B72" s="12">
        <v>0.1</v>
      </c>
      <c r="C72" s="13">
        <v>0.03</v>
      </c>
      <c r="D72" s="15"/>
    </row>
    <row r="73" spans="2:4" x14ac:dyDescent="0.3">
      <c r="B73" s="12">
        <v>0.1</v>
      </c>
      <c r="C73" s="13">
        <v>0.03</v>
      </c>
      <c r="D73" s="15"/>
    </row>
    <row r="74" spans="2:4" x14ac:dyDescent="0.3">
      <c r="B74" s="12">
        <v>0.1</v>
      </c>
      <c r="C74" s="13">
        <v>0.03</v>
      </c>
      <c r="D74" s="15"/>
    </row>
    <row r="75" spans="2:4" x14ac:dyDescent="0.3">
      <c r="B75" s="12">
        <v>0.1</v>
      </c>
      <c r="C75" s="13">
        <v>0.03</v>
      </c>
      <c r="D75" s="15"/>
    </row>
    <row r="76" spans="2:4" x14ac:dyDescent="0.3">
      <c r="B76" s="12">
        <v>0.1</v>
      </c>
      <c r="C76" s="13">
        <v>0.03</v>
      </c>
      <c r="D76" s="15"/>
    </row>
    <row r="77" spans="2:4" x14ac:dyDescent="0.3">
      <c r="B77" s="12">
        <v>0.1</v>
      </c>
      <c r="C77" s="13">
        <v>0.03</v>
      </c>
      <c r="D77" s="15"/>
    </row>
    <row r="78" spans="2:4" x14ac:dyDescent="0.3">
      <c r="B78" s="12">
        <v>0.1</v>
      </c>
      <c r="C78" s="13">
        <v>0.03</v>
      </c>
      <c r="D78" s="15"/>
    </row>
    <row r="79" spans="2:4" x14ac:dyDescent="0.3">
      <c r="B79" s="12">
        <v>0.1</v>
      </c>
      <c r="C79" s="13">
        <v>0.03</v>
      </c>
      <c r="D79" s="15"/>
    </row>
    <row r="80" spans="2:4" x14ac:dyDescent="0.3">
      <c r="B80" s="12">
        <v>0.1</v>
      </c>
      <c r="C80" s="13">
        <v>0.03</v>
      </c>
      <c r="D80" s="15"/>
    </row>
    <row r="81" spans="2:4" x14ac:dyDescent="0.3">
      <c r="B81" s="12">
        <v>0.1</v>
      </c>
      <c r="C81" s="13">
        <v>0.03</v>
      </c>
      <c r="D81" s="15"/>
    </row>
    <row r="82" spans="2:4" x14ac:dyDescent="0.3">
      <c r="B82" s="12">
        <v>0.1</v>
      </c>
      <c r="C82" s="13">
        <v>0.03</v>
      </c>
      <c r="D82" s="15"/>
    </row>
    <row r="83" spans="2:4" x14ac:dyDescent="0.3">
      <c r="B83" s="12">
        <v>0.1</v>
      </c>
      <c r="C83" s="13">
        <v>0.03</v>
      </c>
      <c r="D83" s="15"/>
    </row>
    <row r="84" spans="2:4" x14ac:dyDescent="0.3">
      <c r="B84" s="12">
        <v>0.1</v>
      </c>
      <c r="C84" s="13">
        <v>0.03</v>
      </c>
      <c r="D84" s="15"/>
    </row>
    <row r="85" spans="2:4" x14ac:dyDescent="0.3">
      <c r="B85" s="12">
        <v>0.1</v>
      </c>
      <c r="C85" s="13">
        <v>0.03</v>
      </c>
      <c r="D85" s="15"/>
    </row>
    <row r="86" spans="2:4" x14ac:dyDescent="0.3">
      <c r="B86" s="12">
        <v>0.1</v>
      </c>
      <c r="C86" s="13">
        <v>0.03</v>
      </c>
      <c r="D86" s="15"/>
    </row>
    <row r="87" spans="2:4" x14ac:dyDescent="0.3">
      <c r="B87" s="12">
        <v>0.1</v>
      </c>
      <c r="C87" s="13">
        <v>0.03</v>
      </c>
      <c r="D87" s="15"/>
    </row>
    <row r="88" spans="2:4" x14ac:dyDescent="0.3">
      <c r="B88" s="12">
        <v>0.1</v>
      </c>
      <c r="C88" s="13">
        <v>0.03</v>
      </c>
      <c r="D88" s="15"/>
    </row>
    <row r="89" spans="2:4" x14ac:dyDescent="0.3">
      <c r="B89" s="12">
        <v>0.1</v>
      </c>
      <c r="C89" s="13">
        <v>0.03</v>
      </c>
      <c r="D89" s="15"/>
    </row>
    <row r="90" spans="2:4" x14ac:dyDescent="0.3">
      <c r="B90" s="12">
        <v>0.1</v>
      </c>
      <c r="C90" s="13">
        <v>0.03</v>
      </c>
      <c r="D90" s="15"/>
    </row>
    <row r="91" spans="2:4" x14ac:dyDescent="0.3">
      <c r="B91" s="12">
        <v>0.1</v>
      </c>
      <c r="C91" s="13">
        <v>0.03</v>
      </c>
      <c r="D91" s="15"/>
    </row>
    <row r="92" spans="2:4" x14ac:dyDescent="0.3">
      <c r="B92" s="12">
        <v>0.1</v>
      </c>
      <c r="C92" s="13">
        <v>0.03</v>
      </c>
      <c r="D92" s="15"/>
    </row>
    <row r="93" spans="2:4" x14ac:dyDescent="0.3">
      <c r="B93" s="12">
        <v>0.1</v>
      </c>
      <c r="C93" s="13">
        <v>0.03</v>
      </c>
      <c r="D93" s="15"/>
    </row>
    <row r="94" spans="2:4" x14ac:dyDescent="0.3">
      <c r="B94" s="12">
        <v>0.1</v>
      </c>
      <c r="C94" s="13">
        <v>0.03</v>
      </c>
      <c r="D94" s="15"/>
    </row>
    <row r="95" spans="2:4" x14ac:dyDescent="0.3">
      <c r="B95" s="12">
        <v>0.1</v>
      </c>
      <c r="C95" s="13">
        <v>0.03</v>
      </c>
      <c r="D95" s="15"/>
    </row>
    <row r="96" spans="2:4" x14ac:dyDescent="0.3">
      <c r="B96" s="12">
        <v>0.1</v>
      </c>
      <c r="C96" s="13">
        <v>0.03</v>
      </c>
      <c r="D96" s="15"/>
    </row>
    <row r="97" spans="2:4" x14ac:dyDescent="0.3">
      <c r="B97" s="12">
        <v>0.1</v>
      </c>
      <c r="C97" s="13">
        <v>0.03</v>
      </c>
      <c r="D97" s="15"/>
    </row>
    <row r="98" spans="2:4" x14ac:dyDescent="0.3">
      <c r="B98" s="12">
        <v>0.1</v>
      </c>
      <c r="C98" s="13">
        <v>0.03</v>
      </c>
      <c r="D98" s="15"/>
    </row>
    <row r="99" spans="2:4" x14ac:dyDescent="0.3">
      <c r="B99" s="12">
        <v>0.1</v>
      </c>
      <c r="C99" s="13">
        <v>0.03</v>
      </c>
      <c r="D99" s="15"/>
    </row>
    <row r="100" spans="2:4" x14ac:dyDescent="0.3">
      <c r="B100" s="12">
        <v>0.1</v>
      </c>
      <c r="C100" s="13">
        <v>0.03</v>
      </c>
      <c r="D100" s="15"/>
    </row>
    <row r="101" spans="2:4" x14ac:dyDescent="0.3">
      <c r="B101" s="12">
        <v>0.1</v>
      </c>
      <c r="C101" s="13">
        <v>0.03</v>
      </c>
      <c r="D101" s="15"/>
    </row>
    <row r="102" spans="2:4" x14ac:dyDescent="0.3">
      <c r="B102" s="12">
        <v>0.1</v>
      </c>
      <c r="C102" s="13">
        <v>0.03</v>
      </c>
      <c r="D102" s="15"/>
    </row>
    <row r="103" spans="2:4" x14ac:dyDescent="0.3">
      <c r="B103" s="12">
        <v>0.1</v>
      </c>
      <c r="C103" s="13">
        <v>0.03</v>
      </c>
      <c r="D103" s="15"/>
    </row>
    <row r="104" spans="2:4" x14ac:dyDescent="0.3">
      <c r="B104" s="12">
        <v>0.1</v>
      </c>
      <c r="C104" s="13">
        <v>0.03</v>
      </c>
      <c r="D104" s="15"/>
    </row>
    <row r="105" spans="2:4" x14ac:dyDescent="0.3">
      <c r="B105" s="12">
        <v>0.1</v>
      </c>
      <c r="C105" s="13">
        <v>0.03</v>
      </c>
      <c r="D105" s="15"/>
    </row>
    <row r="106" spans="2:4" x14ac:dyDescent="0.3">
      <c r="B106" s="12">
        <v>0.1</v>
      </c>
      <c r="C106" s="13">
        <v>0.03</v>
      </c>
      <c r="D106" s="15"/>
    </row>
    <row r="107" spans="2:4" x14ac:dyDescent="0.3">
      <c r="B107" s="12">
        <v>0.1</v>
      </c>
      <c r="C107" s="13">
        <v>0.03</v>
      </c>
      <c r="D107" s="15"/>
    </row>
    <row r="108" spans="2:4" x14ac:dyDescent="0.3">
      <c r="B108" s="12">
        <v>0.1</v>
      </c>
      <c r="C108" s="13">
        <v>0.03</v>
      </c>
      <c r="D108" s="15"/>
    </row>
    <row r="109" spans="2:4" x14ac:dyDescent="0.3">
      <c r="B109" s="12">
        <v>0.1</v>
      </c>
      <c r="C109" s="13">
        <v>0.03</v>
      </c>
      <c r="D109" s="15"/>
    </row>
    <row r="110" spans="2:4" x14ac:dyDescent="0.3">
      <c r="B110" s="12">
        <v>0.1</v>
      </c>
      <c r="C110" s="13">
        <v>0.03</v>
      </c>
      <c r="D110" s="15"/>
    </row>
    <row r="111" spans="2:4" x14ac:dyDescent="0.3">
      <c r="B111" s="12">
        <v>0.1</v>
      </c>
      <c r="C111" s="13">
        <v>0.03</v>
      </c>
      <c r="D111" s="15"/>
    </row>
    <row r="112" spans="2:4" x14ac:dyDescent="0.3">
      <c r="B112" s="12">
        <v>0.1</v>
      </c>
      <c r="C112" s="13">
        <v>0.03</v>
      </c>
      <c r="D112" s="15"/>
    </row>
    <row r="113" spans="2:4" x14ac:dyDescent="0.3">
      <c r="B113" s="12">
        <v>0.1</v>
      </c>
      <c r="C113" s="13">
        <v>0.03</v>
      </c>
      <c r="D113" s="15"/>
    </row>
    <row r="114" spans="2:4" x14ac:dyDescent="0.3">
      <c r="B114" s="12">
        <v>0.1</v>
      </c>
      <c r="C114" s="13">
        <v>0.03</v>
      </c>
      <c r="D114" s="15"/>
    </row>
    <row r="115" spans="2:4" x14ac:dyDescent="0.3">
      <c r="B115" s="12">
        <v>0.1</v>
      </c>
      <c r="C115" s="13">
        <v>0.03</v>
      </c>
      <c r="D115" s="15"/>
    </row>
    <row r="116" spans="2:4" x14ac:dyDescent="0.3">
      <c r="B116" s="12">
        <v>0.1</v>
      </c>
      <c r="C116" s="13">
        <v>0.03</v>
      </c>
      <c r="D116" s="15"/>
    </row>
    <row r="117" spans="2:4" x14ac:dyDescent="0.3">
      <c r="B117" s="12">
        <v>0.1</v>
      </c>
      <c r="C117" s="13">
        <v>0.03</v>
      </c>
      <c r="D117" s="15"/>
    </row>
    <row r="118" spans="2:4" x14ac:dyDescent="0.3">
      <c r="B118" s="12">
        <v>0.1</v>
      </c>
      <c r="C118" s="13">
        <v>0.03</v>
      </c>
      <c r="D118" s="15"/>
    </row>
    <row r="119" spans="2:4" x14ac:dyDescent="0.3">
      <c r="B119" s="14">
        <v>0.1</v>
      </c>
      <c r="C119" s="16">
        <v>0.03</v>
      </c>
      <c r="D119" s="15"/>
    </row>
  </sheetData>
  <mergeCells count="5">
    <mergeCell ref="G19:H19"/>
    <mergeCell ref="G20:H20"/>
    <mergeCell ref="G21:H21"/>
    <mergeCell ref="G22:H22"/>
    <mergeCell ref="F18:H1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5</xdr:col>
                    <xdr:colOff>7620</xdr:colOff>
                    <xdr:row>6</xdr:row>
                    <xdr:rowOff>30480</xdr:rowOff>
                  </from>
                  <to>
                    <xdr:col>5</xdr:col>
                    <xdr:colOff>175260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2017-07-01T19:42:32Z</dcterms:modified>
</cp:coreProperties>
</file>