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workspace\MasterthesisAntonSporrer2017\CVAShortRate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D46" i="3"/>
  <c r="E102" i="3"/>
  <c r="F19" i="1"/>
  <c r="D5" i="3"/>
  <c r="F18" i="3"/>
  <c r="F17" i="3"/>
  <c r="A6" i="3"/>
  <c r="D37" i="3"/>
  <c r="A4" i="3"/>
  <c r="J33" i="3"/>
  <c r="A102" i="3"/>
  <c r="J32" i="3"/>
  <c r="C102" i="3"/>
  <c r="A5" i="3"/>
  <c r="D6" i="3"/>
  <c r="A17" i="3"/>
  <c r="F10" i="1"/>
  <c r="G33" i="3"/>
  <c r="D7" i="3"/>
  <c r="J31" i="3"/>
  <c r="D24" i="3"/>
  <c r="D22" i="3" l="1"/>
  <c r="D20" i="3"/>
  <c r="D21" i="3"/>
  <c r="A36" i="3"/>
  <c r="A35" i="3"/>
  <c r="A34" i="3"/>
  <c r="D17" i="3"/>
  <c r="D18" i="3"/>
  <c r="D19" i="3"/>
  <c r="D23" i="3"/>
  <c r="A9" i="3"/>
  <c r="G36" i="3"/>
  <c r="D27" i="3"/>
  <c r="A22" i="3"/>
  <c r="F20" i="3"/>
  <c r="A33" i="3" l="1"/>
  <c r="D36" i="3"/>
  <c r="D4" i="3"/>
  <c r="C6" i="1"/>
  <c r="A39" i="3"/>
  <c r="C15" i="1"/>
  <c r="D10" i="3"/>
  <c r="B9" i="1"/>
  <c r="F19" i="3"/>
  <c r="C16" i="1"/>
  <c r="D34" i="3" l="1"/>
  <c r="D33" i="3"/>
  <c r="G4" i="3"/>
  <c r="E25" i="1"/>
  <c r="G7" i="3"/>
  <c r="F21" i="3" l="1"/>
  <c r="F24" i="3"/>
  <c r="D35" i="3" l="1"/>
  <c r="D40" i="3"/>
  <c r="AC131" i="3"/>
  <c r="AC119" i="3"/>
  <c r="Y159" i="3"/>
  <c r="Y153" i="3"/>
  <c r="Y177" i="3"/>
  <c r="Y134" i="3"/>
  <c r="Y144" i="3"/>
  <c r="AC178" i="3"/>
  <c r="Y139" i="3"/>
  <c r="Y182" i="3"/>
  <c r="AC156" i="3"/>
  <c r="AC185" i="3"/>
  <c r="AC109" i="3"/>
  <c r="AC134" i="3"/>
  <c r="Y202" i="3"/>
  <c r="AC199" i="3"/>
  <c r="Y196" i="3"/>
  <c r="Y112" i="3"/>
  <c r="AC112" i="3"/>
  <c r="AC149" i="3"/>
  <c r="AC144" i="3"/>
  <c r="AC143" i="3"/>
  <c r="Y175" i="3"/>
  <c r="Y170" i="3"/>
  <c r="AC162" i="3"/>
  <c r="AC182" i="3"/>
  <c r="AC121" i="3"/>
  <c r="AC116" i="3"/>
  <c r="K95" i="3"/>
  <c r="Y127" i="3"/>
  <c r="AC124" i="3"/>
  <c r="Y166" i="3"/>
  <c r="AC163" i="3"/>
  <c r="AC197" i="3"/>
  <c r="AC192" i="3"/>
  <c r="AC187" i="3"/>
  <c r="AC142" i="3"/>
  <c r="AC122" i="3"/>
  <c r="Y109" i="3"/>
  <c r="Y131" i="3"/>
  <c r="AC141" i="3"/>
  <c r="Y151" i="3"/>
  <c r="Y163" i="3"/>
  <c r="Y126" i="3"/>
  <c r="AC136" i="3"/>
  <c r="AC148" i="3"/>
  <c r="Y158" i="3"/>
  <c r="AC168" i="3"/>
  <c r="AC135" i="3"/>
  <c r="Y145" i="3"/>
  <c r="AC155" i="3"/>
  <c r="AC167" i="3"/>
  <c r="AC154" i="3"/>
  <c r="AC177" i="3"/>
  <c r="AC189" i="3"/>
  <c r="Y199" i="3"/>
  <c r="Y140" i="3"/>
  <c r="Y174" i="3"/>
  <c r="AC184" i="3"/>
  <c r="Y194" i="3"/>
  <c r="AC130" i="3"/>
  <c r="Y168" i="3"/>
  <c r="AC179" i="3"/>
  <c r="AC191" i="3"/>
  <c r="Y201" i="3"/>
  <c r="Y188" i="3"/>
  <c r="AC194" i="3"/>
  <c r="Y148" i="3"/>
  <c r="AC170" i="3"/>
  <c r="AC117" i="3"/>
  <c r="Y107" i="3"/>
  <c r="Y120" i="3"/>
  <c r="Y108" i="3"/>
  <c r="Y114" i="3"/>
  <c r="Y117" i="3"/>
  <c r="Y105" i="3"/>
  <c r="Y110" i="3"/>
  <c r="AC133" i="3"/>
  <c r="Y143" i="3"/>
  <c r="Y155" i="3"/>
  <c r="AC165" i="3"/>
  <c r="AC128" i="3"/>
  <c r="AC140" i="3"/>
  <c r="Y150" i="3"/>
  <c r="AC160" i="3"/>
  <c r="AC127" i="3"/>
  <c r="Y137" i="3"/>
  <c r="AC147" i="3"/>
  <c r="AC159" i="3"/>
  <c r="Y169" i="3"/>
  <c r="Y160" i="3"/>
  <c r="AC181" i="3"/>
  <c r="Y191" i="3"/>
  <c r="AC201" i="3"/>
  <c r="Y156" i="3"/>
  <c r="AC176" i="3"/>
  <c r="Y186" i="3"/>
  <c r="Y198" i="3"/>
  <c r="Y136" i="3"/>
  <c r="AC171" i="3"/>
  <c r="AC183" i="3"/>
  <c r="Y193" i="3"/>
  <c r="AC203" i="3"/>
  <c r="AC158" i="3"/>
  <c r="Y200" i="3"/>
  <c r="AC174" i="3"/>
  <c r="Y192" i="3"/>
  <c r="Y115" i="3"/>
  <c r="AC105" i="3"/>
  <c r="Y116" i="3"/>
  <c r="AC106" i="3"/>
  <c r="AC108" i="3"/>
  <c r="Y113" i="3"/>
  <c r="AC103" i="3"/>
  <c r="Y106" i="3"/>
  <c r="H99" i="3"/>
  <c r="AC125" i="3"/>
  <c r="Y135" i="3"/>
  <c r="Y147" i="3"/>
  <c r="AC157" i="3"/>
  <c r="Y167" i="3"/>
  <c r="AC132" i="3"/>
  <c r="Y142" i="3"/>
  <c r="AC152" i="3"/>
  <c r="AC164" i="3"/>
  <c r="Y129" i="3"/>
  <c r="AC139" i="3"/>
  <c r="AC151" i="3"/>
  <c r="Y161" i="3"/>
  <c r="Y128" i="3"/>
  <c r="AC173" i="3"/>
  <c r="Y183" i="3"/>
  <c r="AC193" i="3"/>
  <c r="Y124" i="3"/>
  <c r="AC166" i="3"/>
  <c r="Y178" i="3"/>
  <c r="Y190" i="3"/>
  <c r="AC200" i="3"/>
  <c r="AC146" i="3"/>
  <c r="AC175" i="3"/>
  <c r="Y185" i="3"/>
  <c r="AC195" i="3"/>
  <c r="Y172" i="3"/>
  <c r="Y164" i="3"/>
  <c r="AC186" i="3"/>
  <c r="AC190" i="3"/>
  <c r="AC123" i="3"/>
  <c r="AC113" i="3"/>
  <c r="AC104" i="3"/>
  <c r="AC114" i="3"/>
  <c r="Y104" i="3"/>
  <c r="Y121" i="3"/>
  <c r="AC111" i="3"/>
  <c r="AC120" i="3"/>
  <c r="AC129" i="3"/>
  <c r="AC137" i="3"/>
  <c r="AC145" i="3"/>
  <c r="AC153" i="3"/>
  <c r="AC161" i="3"/>
  <c r="AC169" i="3"/>
  <c r="Y130" i="3"/>
  <c r="Y138" i="3"/>
  <c r="Y146" i="3"/>
  <c r="Y154" i="3"/>
  <c r="Y162" i="3"/>
  <c r="Y125" i="3"/>
  <c r="Y133" i="3"/>
  <c r="Y141" i="3"/>
  <c r="Y149" i="3"/>
  <c r="Y157" i="3"/>
  <c r="Y165" i="3"/>
  <c r="AC138" i="3"/>
  <c r="Y171" i="3"/>
  <c r="Y179" i="3"/>
  <c r="Y187" i="3"/>
  <c r="Y195" i="3"/>
  <c r="Y203" i="3"/>
  <c r="AC150" i="3"/>
  <c r="AC172" i="3"/>
  <c r="AC180" i="3"/>
  <c r="AC188" i="3"/>
  <c r="AC196" i="3"/>
  <c r="Y132" i="3"/>
  <c r="Y152" i="3"/>
  <c r="Y173" i="3"/>
  <c r="Y181" i="3"/>
  <c r="Y189" i="3"/>
  <c r="Y197" i="3"/>
  <c r="AC126" i="3"/>
  <c r="AC198" i="3"/>
  <c r="Y184" i="3"/>
  <c r="AC202" i="3"/>
  <c r="Y180" i="3"/>
  <c r="Y176" i="3"/>
  <c r="Y119" i="3"/>
  <c r="Y111" i="3"/>
  <c r="Y103" i="3"/>
  <c r="AC118" i="3"/>
  <c r="AC110" i="3"/>
  <c r="Y122" i="3"/>
  <c r="Y123" i="3"/>
  <c r="AC115" i="3"/>
  <c r="AC107" i="3"/>
  <c r="Y118" i="3"/>
  <c r="D49" i="3"/>
  <c r="T145" i="3"/>
  <c r="T128" i="3"/>
  <c r="T160" i="3"/>
  <c r="T147" i="3"/>
  <c r="T166" i="3"/>
  <c r="T201" i="3"/>
  <c r="T188" i="3"/>
  <c r="T195" i="3"/>
  <c r="L107" i="3"/>
  <c r="T133" i="3"/>
  <c r="T165" i="3"/>
  <c r="T148" i="3"/>
  <c r="T135" i="3"/>
  <c r="T167" i="3"/>
  <c r="T173" i="3"/>
  <c r="T130" i="3"/>
  <c r="T192" i="3"/>
  <c r="L190" i="3"/>
  <c r="T137" i="3"/>
  <c r="T153" i="3"/>
  <c r="T169" i="3"/>
  <c r="T136" i="3"/>
  <c r="T152" i="3"/>
  <c r="T168" i="3"/>
  <c r="T139" i="3"/>
  <c r="T155" i="3"/>
  <c r="T134" i="3"/>
  <c r="T177" i="3"/>
  <c r="T193" i="3"/>
  <c r="T146" i="3"/>
  <c r="T180" i="3"/>
  <c r="T196" i="3"/>
  <c r="T175" i="3"/>
  <c r="L186" i="3"/>
  <c r="L114" i="3"/>
  <c r="T129" i="3"/>
  <c r="T161" i="3"/>
  <c r="T144" i="3"/>
  <c r="T131" i="3"/>
  <c r="T163" i="3"/>
  <c r="T185" i="3"/>
  <c r="T172" i="3"/>
  <c r="L138" i="3"/>
  <c r="L117" i="3"/>
  <c r="T149" i="3"/>
  <c r="T132" i="3"/>
  <c r="T164" i="3"/>
  <c r="T151" i="3"/>
  <c r="T189" i="3"/>
  <c r="T176" i="3"/>
  <c r="T158" i="3"/>
  <c r="L116" i="3"/>
  <c r="T125" i="3"/>
  <c r="T141" i="3"/>
  <c r="T157" i="3"/>
  <c r="T124" i="3"/>
  <c r="T140" i="3"/>
  <c r="T156" i="3"/>
  <c r="T127" i="3"/>
  <c r="T143" i="3"/>
  <c r="T159" i="3"/>
  <c r="T150" i="3"/>
  <c r="T181" i="3"/>
  <c r="T197" i="3"/>
  <c r="T162" i="3"/>
  <c r="T184" i="3"/>
  <c r="T200" i="3"/>
  <c r="T183" i="3"/>
  <c r="L182" i="3"/>
  <c r="L123" i="3"/>
  <c r="L125" i="3"/>
  <c r="L133" i="3"/>
  <c r="L141" i="3"/>
  <c r="L149" i="3"/>
  <c r="L157" i="3"/>
  <c r="L165" i="3"/>
  <c r="L124" i="3"/>
  <c r="L132" i="3"/>
  <c r="L140" i="3"/>
  <c r="L148" i="3"/>
  <c r="L156" i="3"/>
  <c r="L164" i="3"/>
  <c r="L127" i="3"/>
  <c r="L135" i="3"/>
  <c r="L143" i="3"/>
  <c r="L151" i="3"/>
  <c r="L159" i="3"/>
  <c r="L167" i="3"/>
  <c r="L146" i="3"/>
  <c r="L173" i="3"/>
  <c r="L181" i="3"/>
  <c r="L189" i="3"/>
  <c r="L197" i="3"/>
  <c r="L126" i="3"/>
  <c r="L158" i="3"/>
  <c r="L176" i="3"/>
  <c r="L184" i="3"/>
  <c r="L192" i="3"/>
  <c r="L200" i="3"/>
  <c r="T142" i="3"/>
  <c r="T179" i="3"/>
  <c r="T203" i="3"/>
  <c r="L178" i="3"/>
  <c r="L109" i="3"/>
  <c r="T108" i="3"/>
  <c r="L129" i="3"/>
  <c r="L137" i="3"/>
  <c r="L145" i="3"/>
  <c r="L153" i="3"/>
  <c r="L161" i="3"/>
  <c r="L169" i="3"/>
  <c r="L128" i="3"/>
  <c r="L136" i="3"/>
  <c r="L144" i="3"/>
  <c r="L152" i="3"/>
  <c r="L160" i="3"/>
  <c r="L168" i="3"/>
  <c r="L131" i="3"/>
  <c r="L139" i="3"/>
  <c r="L147" i="3"/>
  <c r="L155" i="3"/>
  <c r="L163" i="3"/>
  <c r="L130" i="3"/>
  <c r="L162" i="3"/>
  <c r="L177" i="3"/>
  <c r="L185" i="3"/>
  <c r="L193" i="3"/>
  <c r="L201" i="3"/>
  <c r="L142" i="3"/>
  <c r="L172" i="3"/>
  <c r="L180" i="3"/>
  <c r="L188" i="3"/>
  <c r="L196" i="3"/>
  <c r="T126" i="3"/>
  <c r="T171" i="3"/>
  <c r="T187" i="3"/>
  <c r="L194" i="3"/>
  <c r="T123" i="3"/>
  <c r="L122" i="3"/>
  <c r="L115" i="3"/>
  <c r="L154" i="3"/>
  <c r="L175" i="3"/>
  <c r="L183" i="3"/>
  <c r="L191" i="3"/>
  <c r="L199" i="3"/>
  <c r="L134" i="3"/>
  <c r="T194" i="3"/>
  <c r="T198" i="3"/>
  <c r="T190" i="3"/>
  <c r="T154" i="3"/>
  <c r="T186" i="3"/>
  <c r="T121" i="3"/>
  <c r="T113" i="3"/>
  <c r="T105" i="3"/>
  <c r="L112" i="3"/>
  <c r="T118" i="3"/>
  <c r="T110" i="3"/>
  <c r="L120" i="3"/>
  <c r="T119" i="3"/>
  <c r="T111" i="3"/>
  <c r="T103" i="3"/>
  <c r="T104" i="3"/>
  <c r="K99" i="3"/>
  <c r="T191" i="3"/>
  <c r="T199" i="3"/>
  <c r="L174" i="3"/>
  <c r="T138" i="3"/>
  <c r="L170" i="3"/>
  <c r="L202" i="3"/>
  <c r="L166" i="3"/>
  <c r="L198" i="3"/>
  <c r="L121" i="3"/>
  <c r="L113" i="3"/>
  <c r="L105" i="3"/>
  <c r="L108" i="3"/>
  <c r="L118" i="3"/>
  <c r="L110" i="3"/>
  <c r="T112" i="3"/>
  <c r="L119" i="3"/>
  <c r="L111" i="3"/>
  <c r="K97" i="3"/>
  <c r="L171" i="3"/>
  <c r="L179" i="3"/>
  <c r="L187" i="3"/>
  <c r="L195" i="3"/>
  <c r="L203" i="3"/>
  <c r="T178" i="3"/>
  <c r="T182" i="3"/>
  <c r="T174" i="3"/>
  <c r="T202" i="3"/>
  <c r="T170" i="3"/>
  <c r="L150" i="3"/>
  <c r="T117" i="3"/>
  <c r="T109" i="3"/>
  <c r="T120" i="3"/>
  <c r="T122" i="3"/>
  <c r="T114" i="3"/>
  <c r="T106" i="3"/>
  <c r="L104" i="3"/>
  <c r="T115" i="3"/>
  <c r="T107" i="3"/>
  <c r="T116" i="3"/>
  <c r="A48" i="3"/>
  <c r="A51" i="3" s="1"/>
  <c r="B51" i="3" s="1"/>
  <c r="I186" i="3"/>
  <c r="I132" i="3"/>
  <c r="I189" i="3"/>
  <c r="I164" i="3"/>
  <c r="I196" i="3"/>
  <c r="I115" i="3"/>
  <c r="I138" i="3"/>
  <c r="I133" i="3"/>
  <c r="I151" i="3"/>
  <c r="I191" i="3"/>
  <c r="I118" i="3"/>
  <c r="I135" i="3"/>
  <c r="I154" i="3"/>
  <c r="I171" i="3"/>
  <c r="I169" i="3"/>
  <c r="I109" i="3"/>
  <c r="I148" i="3"/>
  <c r="I167" i="3"/>
  <c r="I176" i="3"/>
  <c r="I157" i="3"/>
  <c r="I120" i="3"/>
  <c r="I136" i="3"/>
  <c r="I152" i="3"/>
  <c r="I168" i="3"/>
  <c r="I139" i="3"/>
  <c r="I155" i="3"/>
  <c r="I126" i="3"/>
  <c r="I142" i="3"/>
  <c r="I158" i="3"/>
  <c r="I149" i="3"/>
  <c r="I180" i="3"/>
  <c r="I200" i="3"/>
  <c r="I175" i="3"/>
  <c r="I199" i="3"/>
  <c r="I170" i="3"/>
  <c r="I190" i="3"/>
  <c r="I193" i="3"/>
  <c r="I137" i="3"/>
  <c r="I116" i="3"/>
  <c r="I107" i="3"/>
  <c r="I105" i="3"/>
  <c r="I114" i="3"/>
  <c r="I124" i="3"/>
  <c r="I140" i="3"/>
  <c r="I156" i="3"/>
  <c r="I127" i="3"/>
  <c r="I143" i="3"/>
  <c r="I159" i="3"/>
  <c r="I130" i="3"/>
  <c r="I146" i="3"/>
  <c r="I162" i="3"/>
  <c r="I165" i="3"/>
  <c r="I184" i="3"/>
  <c r="I129" i="3"/>
  <c r="I183" i="3"/>
  <c r="I203" i="3"/>
  <c r="I174" i="3"/>
  <c r="P174" i="3" s="1"/>
  <c r="Q174" i="3" s="1"/>
  <c r="I198" i="3"/>
  <c r="P198" i="3" s="1"/>
  <c r="Q198" i="3" s="1"/>
  <c r="I201" i="3"/>
  <c r="P201" i="3" s="1"/>
  <c r="Q201" i="3" s="1"/>
  <c r="I185" i="3"/>
  <c r="P185" i="3" s="1"/>
  <c r="Q185" i="3" s="1"/>
  <c r="I108" i="3"/>
  <c r="P108" i="3" s="1"/>
  <c r="Q108" i="3" s="1"/>
  <c r="I121" i="3"/>
  <c r="P121" i="3" s="1"/>
  <c r="Q121" i="3" s="1"/>
  <c r="I123" i="3"/>
  <c r="P123" i="3" s="1"/>
  <c r="I106" i="3"/>
  <c r="P106" i="3" s="1"/>
  <c r="I128" i="3"/>
  <c r="P128" i="3" s="1"/>
  <c r="Q128" i="3" s="1"/>
  <c r="I144" i="3"/>
  <c r="P144" i="3" s="1"/>
  <c r="Q144" i="3" s="1"/>
  <c r="I160" i="3"/>
  <c r="P160" i="3" s="1"/>
  <c r="Q160" i="3" s="1"/>
  <c r="I131" i="3"/>
  <c r="P131" i="3" s="1"/>
  <c r="Q131" i="3" s="1"/>
  <c r="I147" i="3"/>
  <c r="P147" i="3" s="1"/>
  <c r="Q147" i="3" s="1"/>
  <c r="I163" i="3"/>
  <c r="P163" i="3" s="1"/>
  <c r="Q163" i="3" s="1"/>
  <c r="I134" i="3"/>
  <c r="P134" i="3" s="1"/>
  <c r="Q134" i="3" s="1"/>
  <c r="I150" i="3"/>
  <c r="P150" i="3" s="1"/>
  <c r="Q150" i="3" s="1"/>
  <c r="I166" i="3"/>
  <c r="P166" i="3" s="1"/>
  <c r="Q166" i="3" s="1"/>
  <c r="I172" i="3"/>
  <c r="P172" i="3" s="1"/>
  <c r="Q172" i="3" s="1"/>
  <c r="I188" i="3"/>
  <c r="P188" i="3" s="1"/>
  <c r="Q188" i="3" s="1"/>
  <c r="I161" i="3"/>
  <c r="P161" i="3" s="1"/>
  <c r="Q161" i="3" s="1"/>
  <c r="I187" i="3"/>
  <c r="P187" i="3" s="1"/>
  <c r="Q187" i="3" s="1"/>
  <c r="I125" i="3"/>
  <c r="P125" i="3" s="1"/>
  <c r="Q125" i="3" s="1"/>
  <c r="I182" i="3"/>
  <c r="P182" i="3" s="1"/>
  <c r="Q182" i="3" s="1"/>
  <c r="I202" i="3"/>
  <c r="P202" i="3" s="1"/>
  <c r="Q202" i="3" s="1"/>
  <c r="I153" i="3"/>
  <c r="P153" i="3" s="1"/>
  <c r="Q153" i="3" s="1"/>
  <c r="I197" i="3"/>
  <c r="P197" i="3" s="1"/>
  <c r="Q197" i="3" s="1"/>
  <c r="I104" i="3"/>
  <c r="P104" i="3" s="1"/>
  <c r="Q104" i="3" s="1"/>
  <c r="I117" i="3"/>
  <c r="P117" i="3" s="1"/>
  <c r="Q117" i="3" s="1"/>
  <c r="I122" i="3"/>
  <c r="P122" i="3" s="1"/>
  <c r="I192" i="3"/>
  <c r="P192" i="3" s="1"/>
  <c r="Q192" i="3" s="1"/>
  <c r="I145" i="3"/>
  <c r="P145" i="3" s="1"/>
  <c r="Q145" i="3" s="1"/>
  <c r="I179" i="3"/>
  <c r="P179" i="3" s="1"/>
  <c r="Q179" i="3" s="1"/>
  <c r="I195" i="3"/>
  <c r="P195" i="3" s="1"/>
  <c r="Q195" i="3" s="1"/>
  <c r="I141" i="3"/>
  <c r="P141" i="3" s="1"/>
  <c r="Q141" i="3" s="1"/>
  <c r="I178" i="3"/>
  <c r="P178" i="3" s="1"/>
  <c r="Q178" i="3" s="1"/>
  <c r="I194" i="3"/>
  <c r="P194" i="3" s="1"/>
  <c r="Q194" i="3" s="1"/>
  <c r="I177" i="3"/>
  <c r="P177" i="3" s="1"/>
  <c r="Q177" i="3" s="1"/>
  <c r="I173" i="3"/>
  <c r="P173" i="3" s="1"/>
  <c r="Q173" i="3" s="1"/>
  <c r="I181" i="3"/>
  <c r="P181" i="3" s="1"/>
  <c r="Q181" i="3" s="1"/>
  <c r="I112" i="3"/>
  <c r="P112" i="3" s="1"/>
  <c r="Q112" i="3" s="1"/>
  <c r="I111" i="3"/>
  <c r="P111" i="3" s="1"/>
  <c r="Q111" i="3" s="1"/>
  <c r="I113" i="3"/>
  <c r="P113" i="3" s="1"/>
  <c r="Q113" i="3" s="1"/>
  <c r="I119" i="3"/>
  <c r="P119" i="3" s="1"/>
  <c r="I110" i="3"/>
  <c r="P110" i="3" s="1"/>
  <c r="P183" i="3"/>
  <c r="Q183" i="3" s="1"/>
  <c r="P129" i="3"/>
  <c r="Q129" i="3" s="1"/>
  <c r="P184" i="3"/>
  <c r="Q184" i="3" s="1"/>
  <c r="P165" i="3"/>
  <c r="Q165" i="3" s="1"/>
  <c r="P162" i="3"/>
  <c r="Q162" i="3" s="1"/>
  <c r="P146" i="3"/>
  <c r="Q146" i="3" s="1"/>
  <c r="P130" i="3"/>
  <c r="Q130" i="3" s="1"/>
  <c r="P159" i="3"/>
  <c r="Q159" i="3" s="1"/>
  <c r="P143" i="3"/>
  <c r="Q143" i="3" s="1"/>
  <c r="P127" i="3"/>
  <c r="Q127" i="3" s="1"/>
  <c r="P156" i="3"/>
  <c r="Q156" i="3" s="1"/>
  <c r="P140" i="3"/>
  <c r="Q140" i="3" s="1"/>
  <c r="P124" i="3"/>
  <c r="Q124" i="3" s="1"/>
  <c r="P114" i="3"/>
  <c r="P105" i="3"/>
  <c r="Q105" i="3" s="1"/>
  <c r="P107" i="3"/>
  <c r="Q107" i="3" s="1"/>
  <c r="P116" i="3"/>
  <c r="Q116" i="3" s="1"/>
  <c r="P137" i="3"/>
  <c r="Q137" i="3" s="1"/>
  <c r="P193" i="3"/>
  <c r="Q193" i="3" s="1"/>
  <c r="P190" i="3"/>
  <c r="Q190" i="3" s="1"/>
  <c r="P170" i="3"/>
  <c r="Q170" i="3" s="1"/>
  <c r="P199" i="3"/>
  <c r="Q199" i="3" s="1"/>
  <c r="P175" i="3"/>
  <c r="Q175" i="3" s="1"/>
  <c r="P200" i="3"/>
  <c r="Q200" i="3" s="1"/>
  <c r="P180" i="3"/>
  <c r="Q180" i="3" s="1"/>
  <c r="P149" i="3"/>
  <c r="Q149" i="3" s="1"/>
  <c r="P158" i="3"/>
  <c r="Q158" i="3" s="1"/>
  <c r="P142" i="3"/>
  <c r="Q142" i="3" s="1"/>
  <c r="P126" i="3"/>
  <c r="Q126" i="3" s="1"/>
  <c r="P155" i="3"/>
  <c r="Q155" i="3" s="1"/>
  <c r="P139" i="3"/>
  <c r="Q139" i="3" s="1"/>
  <c r="P168" i="3"/>
  <c r="Q168" i="3" s="1"/>
  <c r="P152" i="3"/>
  <c r="Q152" i="3" s="1"/>
  <c r="P136" i="3"/>
  <c r="Q136" i="3" s="1"/>
  <c r="P120" i="3"/>
  <c r="Q120" i="3" s="1"/>
  <c r="P157" i="3"/>
  <c r="Q157" i="3" s="1"/>
  <c r="P176" i="3"/>
  <c r="Q176" i="3" s="1"/>
  <c r="P167" i="3"/>
  <c r="Q167" i="3" s="1"/>
  <c r="P148" i="3"/>
  <c r="Q148" i="3" s="1"/>
  <c r="P109" i="3"/>
  <c r="Q109" i="3" s="1"/>
  <c r="P169" i="3"/>
  <c r="Q169" i="3" s="1"/>
  <c r="P171" i="3"/>
  <c r="Q171" i="3" s="1"/>
  <c r="P154" i="3"/>
  <c r="Q154" i="3" s="1"/>
  <c r="P135" i="3"/>
  <c r="Q135" i="3" s="1"/>
  <c r="P118" i="3"/>
  <c r="P191" i="3"/>
  <c r="Q191" i="3" s="1"/>
  <c r="P151" i="3"/>
  <c r="Q151" i="3" s="1"/>
  <c r="P133" i="3"/>
  <c r="Q133" i="3" s="1"/>
  <c r="P138" i="3"/>
  <c r="Q138" i="3" s="1"/>
  <c r="P115" i="3"/>
  <c r="Q115" i="3" s="1"/>
  <c r="P196" i="3"/>
  <c r="Q196" i="3" s="1"/>
  <c r="P164" i="3"/>
  <c r="Q164" i="3" s="1"/>
  <c r="P189" i="3"/>
  <c r="Q189" i="3" s="1"/>
  <c r="P132" i="3"/>
  <c r="Q132" i="3" s="1"/>
  <c r="P186" i="3"/>
  <c r="Q186" i="3" s="1"/>
  <c r="P203" i="3"/>
  <c r="Q203" i="3" s="1"/>
  <c r="Q118" i="3"/>
  <c r="Q122" i="3"/>
  <c r="U116" i="3"/>
  <c r="U106" i="3"/>
  <c r="U109" i="3"/>
  <c r="U202" i="3"/>
  <c r="M203" i="3"/>
  <c r="M171" i="3"/>
  <c r="U112" i="3"/>
  <c r="M105" i="3"/>
  <c r="M166" i="3"/>
  <c r="M174" i="3"/>
  <c r="U103" i="3"/>
  <c r="U110" i="3"/>
  <c r="U113" i="3"/>
  <c r="U190" i="3"/>
  <c r="M199" i="3"/>
  <c r="M154" i="3"/>
  <c r="M194" i="3"/>
  <c r="M196" i="3"/>
  <c r="M142" i="3"/>
  <c r="M177" i="3"/>
  <c r="M155" i="3"/>
  <c r="M168" i="3"/>
  <c r="M136" i="3"/>
  <c r="M153" i="3"/>
  <c r="U108" i="3"/>
  <c r="U203" i="3"/>
  <c r="M192" i="3"/>
  <c r="M126" i="3"/>
  <c r="M173" i="3"/>
  <c r="M151" i="3"/>
  <c r="M164" i="3"/>
  <c r="M132" i="3"/>
  <c r="M149" i="3"/>
  <c r="M123" i="3"/>
  <c r="U184" i="3"/>
  <c r="U150" i="3"/>
  <c r="U156" i="3"/>
  <c r="U141" i="3"/>
  <c r="U176" i="3"/>
  <c r="U132" i="3"/>
  <c r="U172" i="3"/>
  <c r="U144" i="3"/>
  <c r="M186" i="3"/>
  <c r="U146" i="3"/>
  <c r="U155" i="3"/>
  <c r="U136" i="3"/>
  <c r="M190" i="3"/>
  <c r="U167" i="3"/>
  <c r="U133" i="3"/>
  <c r="U201" i="3"/>
  <c r="U128" i="3"/>
  <c r="AD107" i="3"/>
  <c r="AD110" i="3"/>
  <c r="Z119" i="3"/>
  <c r="Z184" i="3"/>
  <c r="Z189" i="3"/>
  <c r="Z132" i="3"/>
  <c r="AD172" i="3"/>
  <c r="Z187" i="3"/>
  <c r="Z165" i="3"/>
  <c r="Z133" i="3"/>
  <c r="Z146" i="3"/>
  <c r="AD161" i="3"/>
  <c r="AD129" i="3"/>
  <c r="Z104" i="3"/>
  <c r="AD123" i="3"/>
  <c r="Z172" i="3"/>
  <c r="AD146" i="3"/>
  <c r="AD166" i="3"/>
  <c r="AD173" i="3"/>
  <c r="AD139" i="3"/>
  <c r="Z142" i="3"/>
  <c r="Z147" i="3"/>
  <c r="Z106" i="3"/>
  <c r="AD106" i="3"/>
  <c r="Z192" i="3"/>
  <c r="AD203" i="3"/>
  <c r="Z136" i="3"/>
  <c r="Z156" i="3"/>
  <c r="Z160" i="3"/>
  <c r="Z137" i="3"/>
  <c r="AD140" i="3"/>
  <c r="Z143" i="3"/>
  <c r="Z117" i="3"/>
  <c r="Z107" i="3"/>
  <c r="AD194" i="3"/>
  <c r="AD179" i="3"/>
  <c r="AD184" i="3"/>
  <c r="AD189" i="3"/>
  <c r="AD155" i="3"/>
  <c r="Z158" i="3"/>
  <c r="Z163" i="3"/>
  <c r="Z109" i="3"/>
  <c r="AD192" i="3"/>
  <c r="AD124" i="3"/>
  <c r="AD182" i="3"/>
  <c r="AD143" i="3"/>
  <c r="Z112" i="3"/>
  <c r="AD134" i="3"/>
  <c r="Z182" i="3"/>
  <c r="Z134" i="3"/>
  <c r="AD119" i="3"/>
  <c r="Z196" i="3"/>
  <c r="Z139" i="3"/>
  <c r="AD131" i="3"/>
  <c r="M104" i="3"/>
  <c r="U170" i="3"/>
  <c r="M179" i="3"/>
  <c r="M108" i="3"/>
  <c r="U138" i="3"/>
  <c r="M120" i="3"/>
  <c r="U154" i="3"/>
  <c r="M175" i="3"/>
  <c r="M172" i="3"/>
  <c r="M163" i="3"/>
  <c r="M129" i="3"/>
  <c r="M158" i="3"/>
  <c r="M127" i="3"/>
  <c r="M125" i="3"/>
  <c r="U127" i="3"/>
  <c r="U158" i="3"/>
  <c r="U131" i="3"/>
  <c r="U180" i="3"/>
  <c r="U137" i="3"/>
  <c r="U188" i="3"/>
  <c r="Z111" i="3"/>
  <c r="Z152" i="3"/>
  <c r="AD138" i="3"/>
  <c r="Z154" i="3"/>
  <c r="Z121" i="3"/>
  <c r="AD175" i="3"/>
  <c r="AD151" i="3"/>
  <c r="I103" i="3"/>
  <c r="AD171" i="3"/>
  <c r="AD147" i="3"/>
  <c r="Z105" i="3"/>
  <c r="Z148" i="3"/>
  <c r="Z199" i="3"/>
  <c r="Z126" i="3"/>
  <c r="AD121" i="3"/>
  <c r="AD112" i="3"/>
  <c r="Z144" i="3"/>
  <c r="Q114" i="3"/>
  <c r="Q106" i="3"/>
  <c r="U107" i="3"/>
  <c r="U114" i="3"/>
  <c r="U117" i="3"/>
  <c r="U174" i="3"/>
  <c r="M195" i="3"/>
  <c r="M110" i="3"/>
  <c r="M113" i="3"/>
  <c r="M202" i="3"/>
  <c r="U199" i="3"/>
  <c r="U111" i="3"/>
  <c r="U118" i="3"/>
  <c r="U121" i="3"/>
  <c r="U198" i="3"/>
  <c r="M191" i="3"/>
  <c r="M115" i="3"/>
  <c r="U187" i="3"/>
  <c r="M188" i="3"/>
  <c r="M201" i="3"/>
  <c r="M162" i="3"/>
  <c r="M147" i="3"/>
  <c r="M160" i="3"/>
  <c r="M128" i="3"/>
  <c r="M145" i="3"/>
  <c r="U179" i="3"/>
  <c r="M184" i="3"/>
  <c r="M197" i="3"/>
  <c r="M146" i="3"/>
  <c r="M143" i="3"/>
  <c r="M156" i="3"/>
  <c r="M124" i="3"/>
  <c r="M141" i="3"/>
  <c r="M182" i="3"/>
  <c r="U162" i="3"/>
  <c r="U159" i="3"/>
  <c r="U140" i="3"/>
  <c r="U125" i="3"/>
  <c r="U189" i="3"/>
  <c r="U149" i="3"/>
  <c r="U185" i="3"/>
  <c r="U161" i="3"/>
  <c r="U175" i="3"/>
  <c r="U193" i="3"/>
  <c r="U139" i="3"/>
  <c r="U169" i="3"/>
  <c r="U192" i="3"/>
  <c r="U135" i="3"/>
  <c r="M107" i="3"/>
  <c r="U166" i="3"/>
  <c r="U145" i="3"/>
  <c r="AD115" i="3"/>
  <c r="AD118" i="3"/>
  <c r="Z176" i="3"/>
  <c r="AD198" i="3"/>
  <c r="Z181" i="3"/>
  <c r="AD196" i="3"/>
  <c r="AD150" i="3"/>
  <c r="Z179" i="3"/>
  <c r="Z157" i="3"/>
  <c r="Z125" i="3"/>
  <c r="Z138" i="3"/>
  <c r="AD153" i="3"/>
  <c r="AD120" i="3"/>
  <c r="AD114" i="3"/>
  <c r="AD190" i="3"/>
  <c r="AD195" i="3"/>
  <c r="AD200" i="3"/>
  <c r="Z124" i="3"/>
  <c r="Z128" i="3"/>
  <c r="Z129" i="3"/>
  <c r="AD132" i="3"/>
  <c r="Z135" i="3"/>
  <c r="AD103" i="3"/>
  <c r="Z116" i="3"/>
  <c r="AD174" i="3"/>
  <c r="Z193" i="3"/>
  <c r="Z198" i="3"/>
  <c r="AD201" i="3"/>
  <c r="Z169" i="3"/>
  <c r="AD127" i="3"/>
  <c r="AD128" i="3"/>
  <c r="AD133" i="3"/>
  <c r="Z114" i="3"/>
  <c r="AD117" i="3"/>
  <c r="Z188" i="3"/>
  <c r="Z168" i="3"/>
  <c r="Z174" i="3"/>
  <c r="AD177" i="3"/>
  <c r="Z145" i="3"/>
  <c r="AD148" i="3"/>
  <c r="Z151" i="3"/>
  <c r="AD122" i="3"/>
  <c r="AD197" i="3"/>
  <c r="Z127" i="3"/>
  <c r="AD162" i="3"/>
  <c r="AD144" i="3"/>
  <c r="AD109" i="3"/>
  <c r="Z177" i="3"/>
  <c r="P103" i="3"/>
  <c r="Q103" i="3" s="1"/>
  <c r="U126" i="3"/>
  <c r="M144" i="3"/>
  <c r="M178" i="3"/>
  <c r="M181" i="3"/>
  <c r="M140" i="3"/>
  <c r="U181" i="3"/>
  <c r="U164" i="3"/>
  <c r="M114" i="3"/>
  <c r="U152" i="3"/>
  <c r="U165" i="3"/>
  <c r="Z118" i="3"/>
  <c r="AD202" i="3"/>
  <c r="Z195" i="3"/>
  <c r="AD169" i="3"/>
  <c r="AD113" i="3"/>
  <c r="Z178" i="3"/>
  <c r="AD152" i="3"/>
  <c r="AD108" i="3"/>
  <c r="AD158" i="3"/>
  <c r="AD181" i="3"/>
  <c r="Z155" i="3"/>
  <c r="Z194" i="3"/>
  <c r="AD168" i="3"/>
  <c r="AD187" i="3"/>
  <c r="Z202" i="3"/>
  <c r="Z159" i="3"/>
  <c r="Q110" i="3"/>
  <c r="Q123" i="3"/>
  <c r="U115" i="3"/>
  <c r="U122" i="3"/>
  <c r="M150" i="3"/>
  <c r="U182" i="3"/>
  <c r="M187" i="3"/>
  <c r="M111" i="3"/>
  <c r="M118" i="3"/>
  <c r="M121" i="3"/>
  <c r="M170" i="3"/>
  <c r="U191" i="3"/>
  <c r="U119" i="3"/>
  <c r="M112" i="3"/>
  <c r="U186" i="3"/>
  <c r="U194" i="3"/>
  <c r="M183" i="3"/>
  <c r="M122" i="3"/>
  <c r="U171" i="3"/>
  <c r="M180" i="3"/>
  <c r="M193" i="3"/>
  <c r="M130" i="3"/>
  <c r="M139" i="3"/>
  <c r="M152" i="3"/>
  <c r="M169" i="3"/>
  <c r="M137" i="3"/>
  <c r="M109" i="3"/>
  <c r="U142" i="3"/>
  <c r="M176" i="3"/>
  <c r="M189" i="3"/>
  <c r="M167" i="3"/>
  <c r="M135" i="3"/>
  <c r="M148" i="3"/>
  <c r="M165" i="3"/>
  <c r="M133" i="3"/>
  <c r="U183" i="3"/>
  <c r="U197" i="3"/>
  <c r="U143" i="3"/>
  <c r="U124" i="3"/>
  <c r="M116" i="3"/>
  <c r="U151" i="3"/>
  <c r="M117" i="3"/>
  <c r="U163" i="3"/>
  <c r="U129" i="3"/>
  <c r="U196" i="3"/>
  <c r="U177" i="3"/>
  <c r="U168" i="3"/>
  <c r="U153" i="3"/>
  <c r="U130" i="3"/>
  <c r="U148" i="3"/>
  <c r="U195" i="3"/>
  <c r="U147" i="3"/>
  <c r="D52" i="3"/>
  <c r="E52" i="3" s="1"/>
  <c r="Z123" i="3"/>
  <c r="Z103" i="3"/>
  <c r="Z180" i="3"/>
  <c r="AD126" i="3"/>
  <c r="Z173" i="3"/>
  <c r="AD188" i="3"/>
  <c r="Z203" i="3"/>
  <c r="Z171" i="3"/>
  <c r="Z149" i="3"/>
  <c r="Z162" i="3"/>
  <c r="Z130" i="3"/>
  <c r="AD145" i="3"/>
  <c r="AD111" i="3"/>
  <c r="AD104" i="3"/>
  <c r="AD186" i="3"/>
  <c r="Z185" i="3"/>
  <c r="Z190" i="3"/>
  <c r="AD193" i="3"/>
  <c r="Z161" i="3"/>
  <c r="AD164" i="3"/>
  <c r="Z167" i="3"/>
  <c r="AD125" i="3"/>
  <c r="Z113" i="3"/>
  <c r="AD105" i="3"/>
  <c r="Z200" i="3"/>
  <c r="AD183" i="3"/>
  <c r="Z186" i="3"/>
  <c r="Z191" i="3"/>
  <c r="AD159" i="3"/>
  <c r="AD160" i="3"/>
  <c r="AD165" i="3"/>
  <c r="Z110" i="3"/>
  <c r="Z108" i="3"/>
  <c r="AD170" i="3"/>
  <c r="Z201" i="3"/>
  <c r="AD130" i="3"/>
  <c r="Z140" i="3"/>
  <c r="AD154" i="3"/>
  <c r="AD135" i="3"/>
  <c r="AD136" i="3"/>
  <c r="AD141" i="3"/>
  <c r="AD142" i="3"/>
  <c r="AD163" i="3"/>
  <c r="AD116" i="3"/>
  <c r="Z170" i="3"/>
  <c r="AD149" i="3"/>
  <c r="AD199" i="3"/>
  <c r="AD185" i="3"/>
  <c r="AD178" i="3"/>
  <c r="Z153" i="3"/>
  <c r="Q119" i="3"/>
  <c r="U120" i="3"/>
  <c r="U178" i="3"/>
  <c r="M119" i="3"/>
  <c r="M198" i="3"/>
  <c r="U104" i="3"/>
  <c r="U105" i="3"/>
  <c r="M134" i="3"/>
  <c r="U123" i="3"/>
  <c r="M185" i="3"/>
  <c r="M131" i="3"/>
  <c r="M161" i="3"/>
  <c r="M200" i="3"/>
  <c r="M159" i="3"/>
  <c r="M157" i="3"/>
  <c r="U200" i="3"/>
  <c r="U157" i="3"/>
  <c r="M138" i="3"/>
  <c r="U134" i="3"/>
  <c r="U173" i="3"/>
  <c r="U160" i="3"/>
  <c r="Z122" i="3"/>
  <c r="Z197" i="3"/>
  <c r="AD180" i="3"/>
  <c r="Z141" i="3"/>
  <c r="AD137" i="3"/>
  <c r="Z164" i="3"/>
  <c r="Z183" i="3"/>
  <c r="AD157" i="3"/>
  <c r="Z115" i="3"/>
  <c r="AD176" i="3"/>
  <c r="Z150" i="3"/>
  <c r="Z120" i="3"/>
  <c r="AD191" i="3"/>
  <c r="AD167" i="3"/>
  <c r="Z131" i="3"/>
  <c r="Z166" i="3"/>
  <c r="Z175" i="3"/>
  <c r="AD156" i="3"/>
  <c r="L103" i="3"/>
  <c r="M103" i="3" s="1"/>
  <c r="L106" i="3"/>
  <c r="M106" i="3" s="1"/>
</calcChain>
</file>

<file path=xl/sharedStrings.xml><?xml version="1.0" encoding="utf-8"?>
<sst xmlns="http://schemas.openxmlformats.org/spreadsheetml/2006/main" count="69" uniqueCount="41">
  <si>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</si>
  <si>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</si>
  <si>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</si>
  <si>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</si>
  <si>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</si>
  <si>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</si>
  <si>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</si>
  <si>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</si>
  <si>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</si>
  <si>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</si>
  <si>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</si>
  <si>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</si>
  <si>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</si>
  <si>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</si>
  <si>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</si>
  <si>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</si>
  <si>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</si>
  <si>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</si>
  <si>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</si>
  <si>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Correlation</t>
  </si>
  <si>
    <t>CIR Model</t>
  </si>
  <si>
    <t>Hull White Model</t>
  </si>
  <si>
    <t>CVA</t>
  </si>
  <si>
    <t>Time Index</t>
  </si>
  <si>
    <t>Hull White Parameters:</t>
  </si>
  <si>
    <t>Time</t>
  </si>
  <si>
    <t>C:\Users\Anton\workspace\ObbaLib</t>
  </si>
  <si>
    <t>Product</t>
  </si>
  <si>
    <t>NPV and Default Simulation</t>
  </si>
  <si>
    <t>Calculated CVA:</t>
  </si>
  <si>
    <t>Value</t>
  </si>
  <si>
    <t>LeftPoints</t>
  </si>
  <si>
    <t>Random Variable Value</t>
  </si>
  <si>
    <t>Fair Value of Product: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</si>
  <si>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</si>
  <si>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</si>
  <si>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</si>
  <si>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</si>
  <si>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</si>
  <si>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</si>
  <si>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Helper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</si>
</sst>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/>
    </xf>
    <xf numFmtId="0" fontId="0" fillId="0" borderId="0" xfId="0" applyFill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103529747047817E-2"/>
          <c:y val="0.146449864498645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CIRTest!$M$103:$M$203</c:f>
              <c:numCache>
                <c:formatCode>General</c:formatCode>
                <c:ptCount val="101"/>
                <c:pt idx="0">
                  <c:v>0</c:v>
                </c:pt>
                <c:pt idx="1">
                  <c:v>1.4135761400334179E-2</c:v>
                </c:pt>
                <c:pt idx="2">
                  <c:v>1.3811416613120405E-2</c:v>
                </c:pt>
                <c:pt idx="3">
                  <c:v>2.8949259844468472E-2</c:v>
                </c:pt>
                <c:pt idx="4">
                  <c:v>3.4629572283819257E-2</c:v>
                </c:pt>
                <c:pt idx="5">
                  <c:v>2.4378380109834983E-2</c:v>
                </c:pt>
                <c:pt idx="6">
                  <c:v>2.7295934055486849E-2</c:v>
                </c:pt>
                <c:pt idx="7">
                  <c:v>2.7951050001518624E-2</c:v>
                </c:pt>
                <c:pt idx="8">
                  <c:v>2.9820986351757756E-2</c:v>
                </c:pt>
                <c:pt idx="9">
                  <c:v>2.218764295231802E-2</c:v>
                </c:pt>
                <c:pt idx="10">
                  <c:v>1.3296744603563121E-2</c:v>
                </c:pt>
                <c:pt idx="11">
                  <c:v>1.4970372611468701E-2</c:v>
                </c:pt>
                <c:pt idx="12">
                  <c:v>2.2356366651568073E-2</c:v>
                </c:pt>
                <c:pt idx="13">
                  <c:v>1.3505236614964482E-2</c:v>
                </c:pt>
                <c:pt idx="14">
                  <c:v>1.4333649279886083E-2</c:v>
                </c:pt>
                <c:pt idx="15">
                  <c:v>1.0183929672646403E-2</c:v>
                </c:pt>
                <c:pt idx="16">
                  <c:v>6.3413217348011631E-3</c:v>
                </c:pt>
                <c:pt idx="17">
                  <c:v>1.3861290417663052E-2</c:v>
                </c:pt>
                <c:pt idx="18">
                  <c:v>1.2954075838381011E-2</c:v>
                </c:pt>
                <c:pt idx="19">
                  <c:v>2.8333715276815372E-2</c:v>
                </c:pt>
                <c:pt idx="20">
                  <c:v>1.8789502283441971E-2</c:v>
                </c:pt>
                <c:pt idx="21">
                  <c:v>1.1123731609248174E-2</c:v>
                </c:pt>
                <c:pt idx="22">
                  <c:v>-2.2159972157382406E-3</c:v>
                </c:pt>
                <c:pt idx="23">
                  <c:v>2.1944077800041305E-3</c:v>
                </c:pt>
                <c:pt idx="24">
                  <c:v>-1.8586624160843519E-2</c:v>
                </c:pt>
                <c:pt idx="25">
                  <c:v>-1.005306254546421E-2</c:v>
                </c:pt>
                <c:pt idx="26">
                  <c:v>-6.2213553229980281E-3</c:v>
                </c:pt>
                <c:pt idx="27">
                  <c:v>-3.0037370953940219E-2</c:v>
                </c:pt>
                <c:pt idx="28">
                  <c:v>-1.9286571510317423E-2</c:v>
                </c:pt>
                <c:pt idx="29">
                  <c:v>-1.7313235930377348E-2</c:v>
                </c:pt>
                <c:pt idx="30">
                  <c:v>-1.4693511186839144E-2</c:v>
                </c:pt>
                <c:pt idx="31">
                  <c:v>-2.073730615449328E-2</c:v>
                </c:pt>
                <c:pt idx="32">
                  <c:v>-5.3635528412369661E-3</c:v>
                </c:pt>
                <c:pt idx="33">
                  <c:v>9.6758167078712116E-3</c:v>
                </c:pt>
                <c:pt idx="34">
                  <c:v>2.9104963945902784E-2</c:v>
                </c:pt>
                <c:pt idx="35">
                  <c:v>3.7712350403290393E-2</c:v>
                </c:pt>
                <c:pt idx="36">
                  <c:v>4.3862659373267943E-2</c:v>
                </c:pt>
                <c:pt idx="37">
                  <c:v>4.7461149099593786E-2</c:v>
                </c:pt>
                <c:pt idx="38">
                  <c:v>3.9903411089823801E-2</c:v>
                </c:pt>
                <c:pt idx="39">
                  <c:v>5.163527553133547E-2</c:v>
                </c:pt>
                <c:pt idx="40">
                  <c:v>5.1554791731112319E-2</c:v>
                </c:pt>
                <c:pt idx="41">
                  <c:v>5.0174617378934243E-2</c:v>
                </c:pt>
                <c:pt idx="42">
                  <c:v>7.1382755443060969E-2</c:v>
                </c:pt>
                <c:pt idx="43">
                  <c:v>6.3185804263695231E-2</c:v>
                </c:pt>
                <c:pt idx="44">
                  <c:v>5.4169993574833979E-2</c:v>
                </c:pt>
                <c:pt idx="45">
                  <c:v>5.946946117644334E-2</c:v>
                </c:pt>
                <c:pt idx="46">
                  <c:v>6.5214605953217805E-2</c:v>
                </c:pt>
                <c:pt idx="47">
                  <c:v>7.6977619672446582E-2</c:v>
                </c:pt>
                <c:pt idx="48">
                  <c:v>7.9301815356830757E-2</c:v>
                </c:pt>
                <c:pt idx="49">
                  <c:v>9.1645229007018575E-2</c:v>
                </c:pt>
                <c:pt idx="50">
                  <c:v>0.10025504395582896</c:v>
                </c:pt>
                <c:pt idx="51">
                  <c:v>8.7027100511205824E-2</c:v>
                </c:pt>
                <c:pt idx="52">
                  <c:v>9.0364935702671997E-2</c:v>
                </c:pt>
                <c:pt idx="53">
                  <c:v>9.608949171095317E-2</c:v>
                </c:pt>
                <c:pt idx="54">
                  <c:v>9.4111883483064221E-2</c:v>
                </c:pt>
                <c:pt idx="55">
                  <c:v>9.267562555539148E-2</c:v>
                </c:pt>
                <c:pt idx="56">
                  <c:v>8.4153874177290117E-2</c:v>
                </c:pt>
                <c:pt idx="57">
                  <c:v>7.2317611035360524E-2</c:v>
                </c:pt>
                <c:pt idx="58">
                  <c:v>6.5435045768870534E-2</c:v>
                </c:pt>
                <c:pt idx="59">
                  <c:v>5.7175206294087053E-2</c:v>
                </c:pt>
                <c:pt idx="60">
                  <c:v>5.0437965930069439E-2</c:v>
                </c:pt>
                <c:pt idx="61">
                  <c:v>5.062363303433793E-2</c:v>
                </c:pt>
                <c:pt idx="62">
                  <c:v>5.8908591300429178E-2</c:v>
                </c:pt>
                <c:pt idx="63">
                  <c:v>4.8963566339700296E-2</c:v>
                </c:pt>
                <c:pt idx="64">
                  <c:v>5.5200787130262753E-2</c:v>
                </c:pt>
                <c:pt idx="65">
                  <c:v>4.7566586828402202E-2</c:v>
                </c:pt>
                <c:pt idx="66">
                  <c:v>4.009293913288945E-2</c:v>
                </c:pt>
                <c:pt idx="67">
                  <c:v>3.0874512824071838E-2</c:v>
                </c:pt>
                <c:pt idx="68">
                  <c:v>1.412388737949026E-2</c:v>
                </c:pt>
                <c:pt idx="69">
                  <c:v>1.8340222754748264E-2</c:v>
                </c:pt>
                <c:pt idx="70">
                  <c:v>1.3225069071438358E-2</c:v>
                </c:pt>
                <c:pt idx="71">
                  <c:v>4.0816506484007989E-2</c:v>
                </c:pt>
                <c:pt idx="72">
                  <c:v>4.8857635707132946E-2</c:v>
                </c:pt>
                <c:pt idx="73">
                  <c:v>3.8441848977545351E-2</c:v>
                </c:pt>
                <c:pt idx="74">
                  <c:v>2.273946148955739E-2</c:v>
                </c:pt>
                <c:pt idx="75">
                  <c:v>1.1228471965233819E-2</c:v>
                </c:pt>
                <c:pt idx="76">
                  <c:v>2.4234696227322661E-3</c:v>
                </c:pt>
                <c:pt idx="77">
                  <c:v>2.1105902841915963E-2</c:v>
                </c:pt>
                <c:pt idx="78">
                  <c:v>1.8561569786741186E-2</c:v>
                </c:pt>
                <c:pt idx="79">
                  <c:v>2.2828272309676125E-2</c:v>
                </c:pt>
                <c:pt idx="80">
                  <c:v>4.244694518809336E-2</c:v>
                </c:pt>
                <c:pt idx="81">
                  <c:v>4.9564674432305798E-2</c:v>
                </c:pt>
                <c:pt idx="82">
                  <c:v>3.9050941379859185E-2</c:v>
                </c:pt>
                <c:pt idx="83">
                  <c:v>4.2116822391009341E-2</c:v>
                </c:pt>
                <c:pt idx="84">
                  <c:v>3.9578138067937252E-2</c:v>
                </c:pt>
                <c:pt idx="85">
                  <c:v>5.8596820840503189E-2</c:v>
                </c:pt>
                <c:pt idx="86">
                  <c:v>6.8822183048010771E-2</c:v>
                </c:pt>
                <c:pt idx="87">
                  <c:v>5.2689386576758666E-2</c:v>
                </c:pt>
                <c:pt idx="88">
                  <c:v>4.8985192280983553E-2</c:v>
                </c:pt>
                <c:pt idx="89">
                  <c:v>5.7812265081919896E-2</c:v>
                </c:pt>
                <c:pt idx="90">
                  <c:v>4.813283231008128E-2</c:v>
                </c:pt>
                <c:pt idx="91">
                  <c:v>4.7150437448118261E-2</c:v>
                </c:pt>
                <c:pt idx="92">
                  <c:v>5.3828331432360321E-2</c:v>
                </c:pt>
                <c:pt idx="93">
                  <c:v>6.199672785221054E-2</c:v>
                </c:pt>
                <c:pt idx="94">
                  <c:v>6.3816010368282688E-2</c:v>
                </c:pt>
                <c:pt idx="95">
                  <c:v>4.8487165205340479E-2</c:v>
                </c:pt>
                <c:pt idx="96">
                  <c:v>4.5033670138335501E-2</c:v>
                </c:pt>
                <c:pt idx="97">
                  <c:v>3.0118861136049613E-2</c:v>
                </c:pt>
                <c:pt idx="98">
                  <c:v>1.9916432704978747E-2</c:v>
                </c:pt>
                <c:pt idx="99">
                  <c:v>1.4164752560078694E-2</c:v>
                </c:pt>
                <c:pt idx="100">
                  <c:v>9.6534015885268304E-3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CIRTest!$Q$103:$Q$203</c:f>
              <c:numCache>
                <c:formatCode>General</c:formatCode>
                <c:ptCount val="101"/>
                <c:pt idx="0">
                  <c:v>0.6885068241408504</c:v>
                </c:pt>
                <c:pt idx="1">
                  <c:v>0.61608064041762778</c:v>
                </c:pt>
                <c:pt idx="2">
                  <c:v>0.61771499708025068</c:v>
                </c:pt>
                <c:pt idx="3">
                  <c:v>0.54995599407670137</c:v>
                </c:pt>
                <c:pt idx="4">
                  <c:v>0.52724796797837026</c:v>
                </c:pt>
                <c:pt idx="5">
                  <c:v>0.57062838031604601</c:v>
                </c:pt>
                <c:pt idx="6">
                  <c:v>0.55882448827345621</c:v>
                </c:pt>
                <c:pt idx="7">
                  <c:v>0.55678309110552782</c:v>
                </c:pt>
                <c:pt idx="8">
                  <c:v>0.5498759355381041</c:v>
                </c:pt>
                <c:pt idx="9">
                  <c:v>0.58229588774571073</c:v>
                </c:pt>
                <c:pt idx="10">
                  <c:v>0.62170308614537095</c:v>
                </c:pt>
                <c:pt idx="11">
                  <c:v>0.6164528520742999</c:v>
                </c:pt>
                <c:pt idx="12">
                  <c:v>0.58703137447684639</c:v>
                </c:pt>
                <c:pt idx="13">
                  <c:v>0.62747764219841451</c:v>
                </c:pt>
                <c:pt idx="14">
                  <c:v>0.62613473219580429</c:v>
                </c:pt>
                <c:pt idx="15">
                  <c:v>0.64679887246634338</c:v>
                </c:pt>
                <c:pt idx="16">
                  <c:v>0.66515344766771589</c:v>
                </c:pt>
                <c:pt idx="17">
                  <c:v>0.63292596928299028</c:v>
                </c:pt>
                <c:pt idx="18">
                  <c:v>0.63805307050545546</c:v>
                </c:pt>
                <c:pt idx="19">
                  <c:v>0.57705688010293521</c:v>
                </c:pt>
                <c:pt idx="20">
                  <c:v>0.61640558624627062</c:v>
                </c:pt>
                <c:pt idx="21">
                  <c:v>0.64835054769240874</c:v>
                </c:pt>
                <c:pt idx="22">
                  <c:v>0.70671735029070781</c:v>
                </c:pt>
                <c:pt idx="23">
                  <c:v>0.68652129665973882</c:v>
                </c:pt>
                <c:pt idx="24">
                  <c:v>0.78256730970906518</c:v>
                </c:pt>
                <c:pt idx="25">
                  <c:v>0.74054782208466308</c:v>
                </c:pt>
                <c:pt idx="26">
                  <c:v>0.72283399842383433</c:v>
                </c:pt>
                <c:pt idx="27">
                  <c:v>0.83601490638923825</c:v>
                </c:pt>
                <c:pt idx="28">
                  <c:v>0.78199178398757263</c:v>
                </c:pt>
                <c:pt idx="29">
                  <c:v>0.77205042322591377</c:v>
                </c:pt>
                <c:pt idx="30">
                  <c:v>0.75957906222713389</c:v>
                </c:pt>
                <c:pt idx="31">
                  <c:v>0.7869267545356613</c:v>
                </c:pt>
                <c:pt idx="32">
                  <c:v>0.71998686594315486</c:v>
                </c:pt>
                <c:pt idx="33">
                  <c:v>0.66147707027777469</c:v>
                </c:pt>
                <c:pt idx="34">
                  <c:v>0.59422024708841192</c:v>
                </c:pt>
                <c:pt idx="35">
                  <c:v>0.56846427114478681</c:v>
                </c:pt>
                <c:pt idx="36">
                  <c:v>0.55229844345754853</c:v>
                </c:pt>
                <c:pt idx="37">
                  <c:v>0.54456646635073591</c:v>
                </c:pt>
                <c:pt idx="38">
                  <c:v>0.57018472856628122</c:v>
                </c:pt>
                <c:pt idx="39">
                  <c:v>0.53886936014891951</c:v>
                </c:pt>
                <c:pt idx="40">
                  <c:v>0.54240761909309443</c:v>
                </c:pt>
                <c:pt idx="41">
                  <c:v>0.55002919702162245</c:v>
                </c:pt>
                <c:pt idx="42">
                  <c:v>0.49773118731094235</c:v>
                </c:pt>
                <c:pt idx="43">
                  <c:v>0.52282074308959403</c:v>
                </c:pt>
                <c:pt idx="44">
                  <c:v>0.55073632329309807</c:v>
                </c:pt>
                <c:pt idx="45">
                  <c:v>0.54085118243293662</c:v>
                </c:pt>
                <c:pt idx="46">
                  <c:v>0.53087646547024814</c:v>
                </c:pt>
                <c:pt idx="47">
                  <c:v>0.50716752645137186</c:v>
                </c:pt>
                <c:pt idx="48">
                  <c:v>0.50686840367283093</c:v>
                </c:pt>
                <c:pt idx="49">
                  <c:v>0.48443870406632455</c:v>
                </c:pt>
                <c:pt idx="50">
                  <c:v>0.4716514196099964</c:v>
                </c:pt>
                <c:pt idx="51">
                  <c:v>0.50601869183440007</c:v>
                </c:pt>
                <c:pt idx="52">
                  <c:v>0.50482614488316191</c:v>
                </c:pt>
                <c:pt idx="53">
                  <c:v>0.49892499167914545</c:v>
                </c:pt>
                <c:pt idx="54">
                  <c:v>0.5094485943040491</c:v>
                </c:pt>
                <c:pt idx="55">
                  <c:v>0.5189365762758511</c:v>
                </c:pt>
                <c:pt idx="56">
                  <c:v>0.54355428300792274</c:v>
                </c:pt>
                <c:pt idx="57">
                  <c:v>0.57594112590511226</c:v>
                </c:pt>
                <c:pt idx="58">
                  <c:v>0.5978098370223961</c:v>
                </c:pt>
                <c:pt idx="59">
                  <c:v>0.62302967488579453</c:v>
                </c:pt>
                <c:pt idx="60">
                  <c:v>0.64491015978511868</c:v>
                </c:pt>
                <c:pt idx="61">
                  <c:v>0.65074322104615434</c:v>
                </c:pt>
                <c:pt idx="62">
                  <c:v>0.63853591788271769</c:v>
                </c:pt>
                <c:pt idx="63">
                  <c:v>0.6673083369073346</c:v>
                </c:pt>
                <c:pt idx="64">
                  <c:v>0.66011719357623244</c:v>
                </c:pt>
                <c:pt idx="65">
                  <c:v>0.68349842334840905</c:v>
                </c:pt>
                <c:pt idx="66">
                  <c:v>0.70652898899336658</c:v>
                </c:pt>
                <c:pt idx="67">
                  <c:v>0.73333661859073518</c:v>
                </c:pt>
                <c:pt idx="68">
                  <c:v>0.77712864675817028</c:v>
                </c:pt>
                <c:pt idx="69">
                  <c:v>0.77323607393201688</c:v>
                </c:pt>
                <c:pt idx="70">
                  <c:v>0.79023144420139479</c:v>
                </c:pt>
                <c:pt idx="71">
                  <c:v>0.73877433371580459</c:v>
                </c:pt>
                <c:pt idx="72">
                  <c:v>0.73038235752272695</c:v>
                </c:pt>
                <c:pt idx="73">
                  <c:v>0.75764548281531174</c:v>
                </c:pt>
                <c:pt idx="74">
                  <c:v>0.79471601174690099</c:v>
                </c:pt>
                <c:pt idx="75">
                  <c:v>0.82319422983878476</c:v>
                </c:pt>
                <c:pt idx="76">
                  <c:v>0.84585027244947331</c:v>
                </c:pt>
                <c:pt idx="77">
                  <c:v>0.81749548130896244</c:v>
                </c:pt>
                <c:pt idx="78">
                  <c:v>0.82860638288395982</c:v>
                </c:pt>
                <c:pt idx="79">
                  <c:v>0.82819962755947141</c:v>
                </c:pt>
                <c:pt idx="80">
                  <c:v>0.80460978672324013</c:v>
                </c:pt>
                <c:pt idx="81">
                  <c:v>0.80253374869566041</c:v>
                </c:pt>
                <c:pt idx="82">
                  <c:v>0.82624486581615231</c:v>
                </c:pt>
                <c:pt idx="83">
                  <c:v>0.83048189524474536</c:v>
                </c:pt>
                <c:pt idx="84">
                  <c:v>0.84248374857527586</c:v>
                </c:pt>
                <c:pt idx="85">
                  <c:v>0.82809792047384401</c:v>
                </c:pt>
                <c:pt idx="86">
                  <c:v>0.82669423346874904</c:v>
                </c:pt>
                <c:pt idx="87">
                  <c:v>0.85481434660429534</c:v>
                </c:pt>
                <c:pt idx="88">
                  <c:v>0.868606420866332</c:v>
                </c:pt>
                <c:pt idx="89">
                  <c:v>0.87030145824034211</c:v>
                </c:pt>
                <c:pt idx="90">
                  <c:v>0.88941959144219496</c:v>
                </c:pt>
                <c:pt idx="91">
                  <c:v>0.90045656368795401</c:v>
                </c:pt>
                <c:pt idx="92">
                  <c:v>0.90604686710434001</c:v>
                </c:pt>
                <c:pt idx="93">
                  <c:v>0.91195652662253657</c:v>
                </c:pt>
                <c:pt idx="94">
                  <c:v>0.92286398686982085</c:v>
                </c:pt>
                <c:pt idx="95">
                  <c:v>0.94223121234023544</c:v>
                </c:pt>
                <c:pt idx="96">
                  <c:v>0.95472239485261423</c:v>
                </c:pt>
                <c:pt idx="97">
                  <c:v>0.97007590619756379</c:v>
                </c:pt>
                <c:pt idx="98">
                  <c:v>0.98190247235609729</c:v>
                </c:pt>
                <c:pt idx="99">
                  <c:v>0.99146163737536697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CIRTest!$U$103:$U$203</c:f>
              <c:numCache>
                <c:formatCode>General</c:formatCode>
                <c:ptCount val="101"/>
                <c:pt idx="0">
                  <c:v>1.5293847115780568</c:v>
                </c:pt>
                <c:pt idx="1">
                  <c:v>1.4082080643455968</c:v>
                </c:pt>
                <c:pt idx="2">
                  <c:v>1.4125767534044031</c:v>
                </c:pt>
                <c:pt idx="3">
                  <c:v>1.2990329785609078</c:v>
                </c:pt>
                <c:pt idx="4">
                  <c:v>1.2622919313125536</c:v>
                </c:pt>
                <c:pt idx="5">
                  <c:v>1.3382530013530229</c:v>
                </c:pt>
                <c:pt idx="6">
                  <c:v>1.3203651588432257</c:v>
                </c:pt>
                <c:pt idx="7">
                  <c:v>1.3190498683863199</c:v>
                </c:pt>
                <c:pt idx="8">
                  <c:v>1.3096536756810999</c:v>
                </c:pt>
                <c:pt idx="9">
                  <c:v>1.3657134906500499</c:v>
                </c:pt>
                <c:pt idx="10">
                  <c:v>1.4323045830777015</c:v>
                </c:pt>
                <c:pt idx="11">
                  <c:v>1.3260866821212511</c:v>
                </c:pt>
                <c:pt idx="12">
                  <c:v>1.2806087768924987</c:v>
                </c:pt>
                <c:pt idx="13">
                  <c:v>1.3487386412187217</c:v>
                </c:pt>
                <c:pt idx="14">
                  <c:v>1.3490060899506111</c:v>
                </c:pt>
                <c:pt idx="15">
                  <c:v>1.3845037517719629</c:v>
                </c:pt>
                <c:pt idx="16">
                  <c:v>1.4153198205139716</c:v>
                </c:pt>
                <c:pt idx="17">
                  <c:v>1.3660226196114733</c:v>
                </c:pt>
                <c:pt idx="18">
                  <c:v>1.3759873828691767</c:v>
                </c:pt>
                <c:pt idx="19">
                  <c:v>1.2817242406092528</c:v>
                </c:pt>
                <c:pt idx="20">
                  <c:v>1.3459620472190084</c:v>
                </c:pt>
                <c:pt idx="21">
                  <c:v>1.2966977558742931</c:v>
                </c:pt>
                <c:pt idx="22">
                  <c:v>1.3872787271524587</c:v>
                </c:pt>
                <c:pt idx="23">
                  <c:v>1.3569722630921084</c:v>
                </c:pt>
                <c:pt idx="24">
                  <c:v>1.5027427404185447</c:v>
                </c:pt>
                <c:pt idx="25">
                  <c:v>1.4397615029615216</c:v>
                </c:pt>
                <c:pt idx="26">
                  <c:v>1.4137239210249832</c:v>
                </c:pt>
                <c:pt idx="27">
                  <c:v>1.5820435628852296</c:v>
                </c:pt>
                <c:pt idx="28">
                  <c:v>1.5024817225260532</c:v>
                </c:pt>
                <c:pt idx="29">
                  <c:v>1.4880816237237826</c:v>
                </c:pt>
                <c:pt idx="30">
                  <c:v>1.4701091417606564</c:v>
                </c:pt>
                <c:pt idx="31">
                  <c:v>1.4103712527071175</c:v>
                </c:pt>
                <c:pt idx="32">
                  <c:v>1.3134662085641298</c:v>
                </c:pt>
                <c:pt idx="33">
                  <c:v>1.2288787972597652</c:v>
                </c:pt>
                <c:pt idx="34">
                  <c:v>1.1314608595689206</c:v>
                </c:pt>
                <c:pt idx="35">
                  <c:v>1.0952214937040456</c:v>
                </c:pt>
                <c:pt idx="36">
                  <c:v>1.0735196778070404</c:v>
                </c:pt>
                <c:pt idx="37">
                  <c:v>1.0644173871069915</c:v>
                </c:pt>
                <c:pt idx="38">
                  <c:v>1.1039771590389913</c:v>
                </c:pt>
                <c:pt idx="39">
                  <c:v>1.0609493988515282</c:v>
                </c:pt>
                <c:pt idx="40">
                  <c:v>1.0686197879353632</c:v>
                </c:pt>
                <c:pt idx="41">
                  <c:v>0.98143253846130807</c:v>
                </c:pt>
                <c:pt idx="42">
                  <c:v>0.90842985484617211</c:v>
                </c:pt>
                <c:pt idx="43">
                  <c:v>0.94662587196446535</c:v>
                </c:pt>
                <c:pt idx="44">
                  <c:v>0.98843379367117545</c:v>
                </c:pt>
                <c:pt idx="45">
                  <c:v>0.97667749257259484</c:v>
                </c:pt>
                <c:pt idx="46">
                  <c:v>0.96516545972397705</c:v>
                </c:pt>
                <c:pt idx="47">
                  <c:v>0.93464699117233674</c:v>
                </c:pt>
                <c:pt idx="48">
                  <c:v>0.9372141852416731</c:v>
                </c:pt>
                <c:pt idx="49">
                  <c:v>0.90919276111181246</c:v>
                </c:pt>
                <c:pt idx="50">
                  <c:v>0.89499083644852251</c:v>
                </c:pt>
                <c:pt idx="51">
                  <c:v>0.84465025335937338</c:v>
                </c:pt>
                <c:pt idx="52">
                  <c:v>0.84531621091629872</c:v>
                </c:pt>
                <c:pt idx="53">
                  <c:v>0.83969954890756093</c:v>
                </c:pt>
                <c:pt idx="54">
                  <c:v>0.85655536644236208</c:v>
                </c:pt>
                <c:pt idx="55">
                  <c:v>0.87200074842590558</c:v>
                </c:pt>
                <c:pt idx="56">
                  <c:v>0.90767324225479129</c:v>
                </c:pt>
                <c:pt idx="57">
                  <c:v>0.95331048654703543</c:v>
                </c:pt>
                <c:pt idx="58">
                  <c:v>0.98466533454191407</c:v>
                </c:pt>
                <c:pt idx="59">
                  <c:v>1.0201113756845688</c:v>
                </c:pt>
                <c:pt idx="60">
                  <c:v>1.0509066999078378</c:v>
                </c:pt>
                <c:pt idx="61">
                  <c:v>0.95980102540694889</c:v>
                </c:pt>
                <c:pt idx="62">
                  <c:v>0.94565117554604661</c:v>
                </c:pt>
                <c:pt idx="63">
                  <c:v>0.98390065628919487</c:v>
                </c:pt>
                <c:pt idx="64">
                  <c:v>0.97635934678630032</c:v>
                </c:pt>
                <c:pt idx="65">
                  <c:v>1.0075296789438373</c:v>
                </c:pt>
                <c:pt idx="66">
                  <c:v>1.0380437247508496</c:v>
                </c:pt>
                <c:pt idx="67">
                  <c:v>1.0730140025688863</c:v>
                </c:pt>
                <c:pt idx="68">
                  <c:v>1.1285877889485163</c:v>
                </c:pt>
                <c:pt idx="69">
                  <c:v>1.1252085927506772</c:v>
                </c:pt>
                <c:pt idx="70">
                  <c:v>1.1473868335455963</c:v>
                </c:pt>
                <c:pt idx="71">
                  <c:v>0.98567999907336801</c:v>
                </c:pt>
                <c:pt idx="72">
                  <c:v>0.97648910239021025</c:v>
                </c:pt>
                <c:pt idx="73">
                  <c:v>1.0104539677653614</c:v>
                </c:pt>
                <c:pt idx="74">
                  <c:v>1.0559541612102095</c:v>
                </c:pt>
                <c:pt idx="75">
                  <c:v>1.0908502112408724</c:v>
                </c:pt>
                <c:pt idx="76">
                  <c:v>1.1185821886994056</c:v>
                </c:pt>
                <c:pt idx="77">
                  <c:v>1.0859870233502846</c:v>
                </c:pt>
                <c:pt idx="78">
                  <c:v>1.1001238343113733</c:v>
                </c:pt>
                <c:pt idx="79">
                  <c:v>1.100792899735644</c:v>
                </c:pt>
                <c:pt idx="80">
                  <c:v>1.0747794979648202</c:v>
                </c:pt>
                <c:pt idx="81">
                  <c:v>0.97288853531266928</c:v>
                </c:pt>
                <c:pt idx="82">
                  <c:v>1.0007546474780211</c:v>
                </c:pt>
                <c:pt idx="83">
                  <c:v>1.0061800891065678</c:v>
                </c:pt>
                <c:pt idx="84">
                  <c:v>1.0205229888441576</c:v>
                </c:pt>
                <c:pt idx="85">
                  <c:v>1.0048060010555508</c:v>
                </c:pt>
                <c:pt idx="86">
                  <c:v>1.0040576556377538</c:v>
                </c:pt>
                <c:pt idx="87">
                  <c:v>1.036743327317255</c:v>
                </c:pt>
                <c:pt idx="88">
                  <c:v>1.0531517690739998</c:v>
                </c:pt>
                <c:pt idx="89">
                  <c:v>1.0560779053311062</c:v>
                </c:pt>
                <c:pt idx="90">
                  <c:v>1.0783615505864144</c:v>
                </c:pt>
                <c:pt idx="91">
                  <c:v>0.99050222005674948</c:v>
                </c:pt>
                <c:pt idx="92">
                  <c:v>0.99665155381477399</c:v>
                </c:pt>
                <c:pt idx="93">
                  <c:v>1.0031521792847902</c:v>
                </c:pt>
                <c:pt idx="94">
                  <c:v>1.0151503855568029</c:v>
                </c:pt>
                <c:pt idx="95">
                  <c:v>1.0364543335742589</c:v>
                </c:pt>
                <c:pt idx="96">
                  <c:v>1.0501946343378756</c:v>
                </c:pt>
                <c:pt idx="97">
                  <c:v>1.0670834968173202</c:v>
                </c:pt>
                <c:pt idx="98">
                  <c:v>1.0800927195917069</c:v>
                </c:pt>
                <c:pt idx="99">
                  <c:v>1.0906078011129037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CIRTest!$Z$103:$Z$203</c:f>
              <c:numCache>
                <c:formatCode>General</c:formatCode>
                <c:ptCount val="101"/>
                <c:pt idx="0">
                  <c:v>0.01</c:v>
                </c:pt>
                <c:pt idx="1">
                  <c:v>8.8724589224495262E-3</c:v>
                </c:pt>
                <c:pt idx="2">
                  <c:v>7.8988423660920227E-3</c:v>
                </c:pt>
                <c:pt idx="3">
                  <c:v>6.3396911059316122E-3</c:v>
                </c:pt>
                <c:pt idx="4">
                  <c:v>8.2263384272562561E-3</c:v>
                </c:pt>
                <c:pt idx="5">
                  <c:v>9.1577134288729385E-3</c:v>
                </c:pt>
                <c:pt idx="6">
                  <c:v>9.4370052001483042E-3</c:v>
                </c:pt>
                <c:pt idx="7">
                  <c:v>9.0272969205798526E-3</c:v>
                </c:pt>
                <c:pt idx="8">
                  <c:v>8.1865916334536836E-3</c:v>
                </c:pt>
                <c:pt idx="9">
                  <c:v>8.2669953674736237E-3</c:v>
                </c:pt>
                <c:pt idx="10">
                  <c:v>9.0985581217440364E-3</c:v>
                </c:pt>
                <c:pt idx="11">
                  <c:v>8.6569328086130628E-3</c:v>
                </c:pt>
                <c:pt idx="12">
                  <c:v>1.0156528751990877E-2</c:v>
                </c:pt>
                <c:pt idx="13">
                  <c:v>1.1076454551477542E-2</c:v>
                </c:pt>
                <c:pt idx="14">
                  <c:v>1.1152433790716067E-2</c:v>
                </c:pt>
                <c:pt idx="15">
                  <c:v>1.2467945118276211E-2</c:v>
                </c:pt>
                <c:pt idx="16">
                  <c:v>1.2708841234818498E-2</c:v>
                </c:pt>
                <c:pt idx="17">
                  <c:v>1.4029821932200526E-2</c:v>
                </c:pt>
                <c:pt idx="18">
                  <c:v>1.4859809018309184E-2</c:v>
                </c:pt>
                <c:pt idx="19">
                  <c:v>1.4872024660059026E-2</c:v>
                </c:pt>
                <c:pt idx="20">
                  <c:v>1.6271767720219103E-2</c:v>
                </c:pt>
                <c:pt idx="21">
                  <c:v>1.7663502680018699E-2</c:v>
                </c:pt>
                <c:pt idx="22">
                  <c:v>1.8683378535864686E-2</c:v>
                </c:pt>
                <c:pt idx="23">
                  <c:v>1.9029885223536682E-2</c:v>
                </c:pt>
                <c:pt idx="24">
                  <c:v>1.7530298004803029E-2</c:v>
                </c:pt>
                <c:pt idx="25">
                  <c:v>1.6517524896894398E-2</c:v>
                </c:pt>
                <c:pt idx="26">
                  <c:v>1.4730658462509991E-2</c:v>
                </c:pt>
                <c:pt idx="27">
                  <c:v>1.4973839747080851E-2</c:v>
                </c:pt>
                <c:pt idx="28">
                  <c:v>1.2681355714514673E-2</c:v>
                </c:pt>
                <c:pt idx="29">
                  <c:v>1.313281259892154E-2</c:v>
                </c:pt>
                <c:pt idx="30">
                  <c:v>1.2508276836836661E-2</c:v>
                </c:pt>
                <c:pt idx="31">
                  <c:v>1.3263391352248247E-2</c:v>
                </c:pt>
                <c:pt idx="32">
                  <c:v>1.4033479371038798E-2</c:v>
                </c:pt>
                <c:pt idx="33">
                  <c:v>1.3636123952730375E-2</c:v>
                </c:pt>
                <c:pt idx="34">
                  <c:v>1.3062323197461614E-2</c:v>
                </c:pt>
                <c:pt idx="35">
                  <c:v>1.3427863359295522E-2</c:v>
                </c:pt>
                <c:pt idx="36">
                  <c:v>1.4569241907896968E-2</c:v>
                </c:pt>
                <c:pt idx="37">
                  <c:v>1.4712131555175263E-2</c:v>
                </c:pt>
                <c:pt idx="38">
                  <c:v>1.5555282652302294E-2</c:v>
                </c:pt>
                <c:pt idx="39">
                  <c:v>1.535090267843385E-2</c:v>
                </c:pt>
                <c:pt idx="40">
                  <c:v>1.507353036080656E-2</c:v>
                </c:pt>
                <c:pt idx="41">
                  <c:v>1.4898544964026438E-2</c:v>
                </c:pt>
                <c:pt idx="42">
                  <c:v>1.4288994526642411E-2</c:v>
                </c:pt>
                <c:pt idx="43">
                  <c:v>1.2408722899059338E-2</c:v>
                </c:pt>
                <c:pt idx="44">
                  <c:v>1.3647960645748044E-2</c:v>
                </c:pt>
                <c:pt idx="45">
                  <c:v>1.366604847961805E-2</c:v>
                </c:pt>
                <c:pt idx="46">
                  <c:v>1.3907929530950802E-2</c:v>
                </c:pt>
                <c:pt idx="47">
                  <c:v>1.4667753612765781E-2</c:v>
                </c:pt>
                <c:pt idx="48">
                  <c:v>1.6348653116895782E-2</c:v>
                </c:pt>
                <c:pt idx="49">
                  <c:v>1.5179523029913137E-2</c:v>
                </c:pt>
                <c:pt idx="50">
                  <c:v>1.4269136688709489E-2</c:v>
                </c:pt>
                <c:pt idx="51">
                  <c:v>1.3819830851728348E-2</c:v>
                </c:pt>
                <c:pt idx="52">
                  <c:v>1.536535111113636E-2</c:v>
                </c:pt>
                <c:pt idx="53">
                  <c:v>1.5518212594026786E-2</c:v>
                </c:pt>
                <c:pt idx="54">
                  <c:v>1.3392343533405376E-2</c:v>
                </c:pt>
                <c:pt idx="55">
                  <c:v>1.3926893196661381E-2</c:v>
                </c:pt>
                <c:pt idx="56">
                  <c:v>1.4940568036831142E-2</c:v>
                </c:pt>
                <c:pt idx="57">
                  <c:v>1.3868918986831144E-2</c:v>
                </c:pt>
                <c:pt idx="58">
                  <c:v>1.5235546896827289E-2</c:v>
                </c:pt>
                <c:pt idx="59">
                  <c:v>1.507080206661616E-2</c:v>
                </c:pt>
                <c:pt idx="60">
                  <c:v>1.3362083767838347E-2</c:v>
                </c:pt>
                <c:pt idx="61">
                  <c:v>1.3576023096732002E-2</c:v>
                </c:pt>
                <c:pt idx="62">
                  <c:v>1.4643567367678825E-2</c:v>
                </c:pt>
                <c:pt idx="63">
                  <c:v>1.5128301521572317E-2</c:v>
                </c:pt>
                <c:pt idx="64">
                  <c:v>1.355945969319172E-2</c:v>
                </c:pt>
                <c:pt idx="65">
                  <c:v>1.4418479355440416E-2</c:v>
                </c:pt>
                <c:pt idx="66">
                  <c:v>1.2898859193572516E-2</c:v>
                </c:pt>
                <c:pt idx="67">
                  <c:v>1.2261475377187242E-2</c:v>
                </c:pt>
                <c:pt idx="68">
                  <c:v>1.3191286109268393E-2</c:v>
                </c:pt>
                <c:pt idx="69">
                  <c:v>1.2225802645823836E-2</c:v>
                </c:pt>
                <c:pt idx="70">
                  <c:v>1.2437161374198523E-2</c:v>
                </c:pt>
                <c:pt idx="71">
                  <c:v>1.3425005544620568E-2</c:v>
                </c:pt>
                <c:pt idx="72">
                  <c:v>1.4929507352327292E-2</c:v>
                </c:pt>
                <c:pt idx="73">
                  <c:v>1.6162418848962083E-2</c:v>
                </c:pt>
                <c:pt idx="74">
                  <c:v>1.3661467524599052E-2</c:v>
                </c:pt>
                <c:pt idx="75">
                  <c:v>1.5078730831268995E-2</c:v>
                </c:pt>
                <c:pt idx="76">
                  <c:v>1.6209498207477604E-2</c:v>
                </c:pt>
                <c:pt idx="77">
                  <c:v>1.5586208165937764E-2</c:v>
                </c:pt>
                <c:pt idx="78">
                  <c:v>1.806278637647498E-2</c:v>
                </c:pt>
                <c:pt idx="79">
                  <c:v>1.7144224461334706E-2</c:v>
                </c:pt>
                <c:pt idx="80">
                  <c:v>1.8767478151807276E-2</c:v>
                </c:pt>
                <c:pt idx="81">
                  <c:v>1.997526360640255E-2</c:v>
                </c:pt>
                <c:pt idx="82">
                  <c:v>1.9179841708398936E-2</c:v>
                </c:pt>
                <c:pt idx="83">
                  <c:v>2.0648835014118752E-2</c:v>
                </c:pt>
                <c:pt idx="84">
                  <c:v>1.9459173112409339E-2</c:v>
                </c:pt>
                <c:pt idx="85">
                  <c:v>1.9213763214327637E-2</c:v>
                </c:pt>
                <c:pt idx="86">
                  <c:v>1.9888484345881967E-2</c:v>
                </c:pt>
                <c:pt idx="87">
                  <c:v>1.8935463766314602E-2</c:v>
                </c:pt>
                <c:pt idx="88">
                  <c:v>1.8144964677545429E-2</c:v>
                </c:pt>
                <c:pt idx="89">
                  <c:v>1.818634658288262E-2</c:v>
                </c:pt>
                <c:pt idx="90">
                  <c:v>1.7802711266822605E-2</c:v>
                </c:pt>
                <c:pt idx="91">
                  <c:v>1.7649841637266527E-2</c:v>
                </c:pt>
                <c:pt idx="92">
                  <c:v>1.7179349512319777E-2</c:v>
                </c:pt>
                <c:pt idx="93">
                  <c:v>1.7558452108069972E-2</c:v>
                </c:pt>
                <c:pt idx="94">
                  <c:v>1.6024384741945442E-2</c:v>
                </c:pt>
                <c:pt idx="95">
                  <c:v>1.4011144313433709E-2</c:v>
                </c:pt>
                <c:pt idx="96">
                  <c:v>1.5455618021431642E-2</c:v>
                </c:pt>
                <c:pt idx="97">
                  <c:v>1.6518980013806729E-2</c:v>
                </c:pt>
                <c:pt idx="98">
                  <c:v>1.8403362695727451E-2</c:v>
                </c:pt>
                <c:pt idx="99">
                  <c:v>1.8860502121228438E-2</c:v>
                </c:pt>
                <c:pt idx="100">
                  <c:v>1.6973809058310939E-2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CIRTest!$AD$103:$AD$203</c:f>
              <c:numCache>
                <c:formatCode>General</c:formatCode>
                <c:ptCount val="101"/>
                <c:pt idx="0">
                  <c:v>1</c:v>
                </c:pt>
                <c:pt idx="1">
                  <c:v>1.0010005001667084</c:v>
                </c:pt>
                <c:pt idx="2">
                  <c:v>1.0018890278616024</c:v>
                </c:pt>
                <c:pt idx="3">
                  <c:v>1.0026807168417025</c:v>
                </c:pt>
                <c:pt idx="4">
                  <c:v>1.0033165869836844</c:v>
                </c:pt>
                <c:pt idx="5">
                  <c:v>1.0041422887416458</c:v>
                </c:pt>
                <c:pt idx="6">
                  <c:v>1.0050622746579312</c:v>
                </c:pt>
                <c:pt idx="7">
                  <c:v>1.0060112001294799</c:v>
                </c:pt>
                <c:pt idx="8">
                  <c:v>1.0069197663435281</c:v>
                </c:pt>
                <c:pt idx="9">
                  <c:v>1.0077444279493313</c:v>
                </c:pt>
                <c:pt idx="10">
                  <c:v>1.0085778742584486</c:v>
                </c:pt>
                <c:pt idx="11">
                  <c:v>1.0094959522953573</c:v>
                </c:pt>
                <c:pt idx="12">
                  <c:v>1.0103702445381748</c:v>
                </c:pt>
                <c:pt idx="13">
                  <c:v>1.0113969512826257</c:v>
                </c:pt>
                <c:pt idx="14">
                  <c:v>1.0125178411787641</c:v>
                </c:pt>
                <c:pt idx="15">
                  <c:v>1.0136476749000149</c:v>
                </c:pt>
                <c:pt idx="16">
                  <c:v>1.0149122734414497</c:v>
                </c:pt>
                <c:pt idx="17">
                  <c:v>1.0162029292997965</c:v>
                </c:pt>
                <c:pt idx="18">
                  <c:v>1.0176296445082944</c:v>
                </c:pt>
                <c:pt idx="19">
                  <c:v>1.0191429468158693</c:v>
                </c:pt>
                <c:pt idx="20">
                  <c:v>1.0206597463340106</c:v>
                </c:pt>
                <c:pt idx="21">
                  <c:v>1.0223218921011359</c:v>
                </c:pt>
                <c:pt idx="22">
                  <c:v>1.0241292664073618</c:v>
                </c:pt>
                <c:pt idx="23">
                  <c:v>1.0260444744534856</c:v>
                </c:pt>
                <c:pt idx="24">
                  <c:v>1.0279988843317753</c:v>
                </c:pt>
                <c:pt idx="25">
                  <c:v>1.0298025775129054</c:v>
                </c:pt>
                <c:pt idx="26">
                  <c:v>1.0315049620561054</c:v>
                </c:pt>
                <c:pt idx="27">
                  <c:v>1.0330255564788393</c:v>
                </c:pt>
                <c:pt idx="28">
                  <c:v>1.0345735510744876</c:v>
                </c:pt>
                <c:pt idx="29">
                  <c:v>1.0358863628315969</c:v>
                </c:pt>
                <c:pt idx="30">
                  <c:v>1.0372476666710377</c:v>
                </c:pt>
                <c:pt idx="31">
                  <c:v>1.0385458965290049</c:v>
                </c:pt>
                <c:pt idx="32">
                  <c:v>1.0399242744915485</c:v>
                </c:pt>
                <c:pt idx="33">
                  <c:v>1.0413846745619393</c:v>
                </c:pt>
                <c:pt idx="34">
                  <c:v>1.0428056882481667</c:v>
                </c:pt>
                <c:pt idx="35">
                  <c:v>1.0441687247687437</c:v>
                </c:pt>
                <c:pt idx="36">
                  <c:v>1.0455717620435938</c:v>
                </c:pt>
                <c:pt idx="37">
                  <c:v>1.0470961910560248</c:v>
                </c:pt>
                <c:pt idx="38">
                  <c:v>1.0486378265065082</c:v>
                </c:pt>
                <c:pt idx="39">
                  <c:v>1.0502702816214986</c:v>
                </c:pt>
                <c:pt idx="40">
                  <c:v>1.0518837794249576</c:v>
                </c:pt>
                <c:pt idx="41">
                  <c:v>1.05347053523363</c:v>
                </c:pt>
                <c:pt idx="42">
                  <c:v>1.0550412228048123</c:v>
                </c:pt>
                <c:pt idx="43">
                  <c:v>1.0565498482109381</c:v>
                </c:pt>
                <c:pt idx="44">
                  <c:v>1.0578617053957726</c:v>
                </c:pt>
                <c:pt idx="45">
                  <c:v>1.0593064565592545</c:v>
                </c:pt>
                <c:pt idx="46">
                  <c:v>1.0607550995340636</c:v>
                </c:pt>
                <c:pt idx="47">
                  <c:v>1.0622314166391977</c:v>
                </c:pt>
                <c:pt idx="48">
                  <c:v>1.0637906147262246</c:v>
                </c:pt>
                <c:pt idx="49">
                  <c:v>1.0655311915177688</c:v>
                </c:pt>
                <c:pt idx="50">
                  <c:v>1.0671498452526189</c:v>
                </c:pt>
                <c:pt idx="51">
                  <c:v>1.0686736628730877</c:v>
                </c:pt>
                <c:pt idx="52">
                  <c:v>1.0701515727867803</c:v>
                </c:pt>
                <c:pt idx="53">
                  <c:v>1.071797162181761</c:v>
                </c:pt>
                <c:pt idx="54">
                  <c:v>1.0734616909953658</c:v>
                </c:pt>
                <c:pt idx="55">
                  <c:v>1.0749002708517101</c:v>
                </c:pt>
                <c:pt idx="56">
                  <c:v>1.0763983158921635</c:v>
                </c:pt>
                <c:pt idx="57">
                  <c:v>1.07800771808927</c:v>
                </c:pt>
                <c:pt idx="58">
                  <c:v>1.0795038354969506</c:v>
                </c:pt>
                <c:pt idx="59">
                  <c:v>1.0811497721469219</c:v>
                </c:pt>
                <c:pt idx="60">
                  <c:v>1.0827803799887308</c:v>
                </c:pt>
                <c:pt idx="61">
                  <c:v>1.0842281672600158</c:v>
                </c:pt>
                <c:pt idx="62">
                  <c:v>1.0857011175382196</c:v>
                </c:pt>
                <c:pt idx="63">
                  <c:v>1.0872921359087306</c:v>
                </c:pt>
                <c:pt idx="64">
                  <c:v>1.0889382690821339</c:v>
                </c:pt>
                <c:pt idx="65">
                  <c:v>1.090415812046764</c:v>
                </c:pt>
                <c:pt idx="66">
                  <c:v>1.0919891598257991</c:v>
                </c:pt>
                <c:pt idx="67">
                  <c:v>1.093398610086751</c:v>
                </c:pt>
                <c:pt idx="68">
                  <c:v>1.0947401003646837</c:v>
                </c:pt>
                <c:pt idx="69">
                  <c:v>1.0961851562503402</c:v>
                </c:pt>
                <c:pt idx="70">
                  <c:v>1.0975261501580109</c:v>
                </c:pt>
                <c:pt idx="71">
                  <c:v>1.0988920103373132</c:v>
                </c:pt>
                <c:pt idx="72">
                  <c:v>1.1003682641845673</c:v>
                </c:pt>
                <c:pt idx="73">
                  <c:v>1.1020122867105642</c:v>
                </c:pt>
                <c:pt idx="74">
                  <c:v>1.1037948452608728</c:v>
                </c:pt>
                <c:pt idx="75">
                  <c:v>1.105303821510919</c:v>
                </c:pt>
                <c:pt idx="76">
                  <c:v>1.1069717365781444</c:v>
                </c:pt>
                <c:pt idx="77">
                  <c:v>1.1087675372743295</c:v>
                </c:pt>
                <c:pt idx="78">
                  <c:v>1.110497032902511</c:v>
                </c:pt>
                <c:pt idx="79">
                  <c:v>1.1125047126388614</c:v>
                </c:pt>
                <c:pt idx="80">
                  <c:v>1.1144136515859586</c:v>
                </c:pt>
                <c:pt idx="81">
                  <c:v>1.1165070887841686</c:v>
                </c:pt>
                <c:pt idx="82">
                  <c:v>1.1187395701036786</c:v>
                </c:pt>
                <c:pt idx="83">
                  <c:v>1.1208873539397151</c:v>
                </c:pt>
                <c:pt idx="84">
                  <c:v>1.1232042469776911</c:v>
                </c:pt>
                <c:pt idx="85">
                  <c:v>1.1253920375053186</c:v>
                </c:pt>
                <c:pt idx="86">
                  <c:v>1.1275564177471327</c:v>
                </c:pt>
                <c:pt idx="87">
                  <c:v>1.1298011880775218</c:v>
                </c:pt>
                <c:pt idx="88">
                  <c:v>1.1319425457637409</c:v>
                </c:pt>
                <c:pt idx="89">
                  <c:v>1.1339983160446525</c:v>
                </c:pt>
                <c:pt idx="90">
                  <c:v>1.136062521133175</c:v>
                </c:pt>
                <c:pt idx="91">
                  <c:v>1.1380868218050275</c:v>
                </c:pt>
                <c:pt idx="92">
                  <c:v>1.1400973007322781</c:v>
                </c:pt>
                <c:pt idx="93">
                  <c:v>1.1420575970816995</c:v>
                </c:pt>
                <c:pt idx="94">
                  <c:v>1.1440646349522774</c:v>
                </c:pt>
                <c:pt idx="95">
                  <c:v>1.1458993977949654</c:v>
                </c:pt>
                <c:pt idx="96">
                  <c:v>1.1475060592735364</c:v>
                </c:pt>
                <c:pt idx="97">
                  <c:v>1.1492809720718689</c:v>
                </c:pt>
                <c:pt idx="98">
                  <c:v>1.1511810359364403</c:v>
                </c:pt>
                <c:pt idx="99">
                  <c:v>1.1533015467777386</c:v>
                </c:pt>
                <c:pt idx="100">
                  <c:v>1.1554787839485912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E$7" max="30000" page="10" val="3148"/>
</file>

<file path=xl/ctrlProps/ctrlProp2.xml><?xml version="1.0" encoding="utf-8"?>
<formControlPr xmlns="http://schemas.microsoft.com/office/spreadsheetml/2009/9/main" objectType="Spin" dx="22" fmlaLink="$E$37" max="30000" page="10" val="7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37</xdr:row>
      <xdr:rowOff>0</xdr:rowOff>
    </xdr:from>
    <xdr:to>
      <xdr:col>17</xdr:col>
      <xdr:colOff>228600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1219200</xdr:colOff>
          <xdr:row>36</xdr:row>
          <xdr:rowOff>0</xdr:rowOff>
        </xdr:from>
        <xdr:to>
          <xdr:col>5</xdr:col>
          <xdr:colOff>0</xdr:colOff>
          <xdr:row>36</xdr:row>
          <xdr:rowOff>180975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5" workbookViewId="0">
      <selection activeCell="F16" sqref="F16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25">
      <c r="A7" s="1"/>
      <c r="B7" s="1"/>
      <c r="C7" s="1"/>
      <c r="D7" s="1"/>
      <c r="E7" s="1" t="s">
        <v>6</v>
      </c>
      <c r="F7" s="6" t="b">
        <v>0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C:\Users\Anton\workspace\ObbaLib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e">
        <f>[2]!obAddClasses(F6,F16)</f>
        <v>#VALUE!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e">
        <f>IF(OR(ISERROR(F10),ISERROR(F19)),NA(),"")</f>
        <v>#N/A</v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03"/>
  <sheetViews>
    <sheetView tabSelected="1" topLeftCell="E37" workbookViewId="0">
      <selection activeCell="Q27" sqref="Q27"/>
    </sheetView>
  </sheetViews>
  <sheetFormatPr defaultRowHeight="15" x14ac:dyDescent="0.25"/>
  <cols>
    <col min="1" max="1" width="34.140625" customWidth="1"/>
    <col min="2" max="2" width="8.85546875" customWidth="1"/>
    <col min="3" max="3" width="16.5703125" customWidth="1"/>
    <col min="4" max="4" width="24.42578125" customWidth="1"/>
    <col min="5" max="5" width="22.140625" customWidth="1"/>
    <col min="6" max="6" width="17.85546875" customWidth="1"/>
    <col min="7" max="8" width="28.140625" customWidth="1"/>
    <col min="9" max="9" width="24.28515625" customWidth="1"/>
    <col min="10" max="10" width="28.5703125" customWidth="1"/>
    <col min="11" max="11" width="7.140625" customWidth="1"/>
    <col min="12" max="12" width="11.140625" customWidth="1"/>
    <col min="13" max="25" width="7.140625" customWidth="1"/>
    <col min="26" max="26" width="19.42578125" customWidth="1"/>
    <col min="27" max="27" width="29.140625" customWidth="1"/>
    <col min="28" max="28" width="7.140625" customWidth="1"/>
    <col min="29" max="29" width="12" customWidth="1"/>
    <col min="30" max="30" width="12.28515625" customWidth="1"/>
    <col min="31" max="31" width="7.140625" customWidth="1"/>
    <col min="35" max="35" width="14" customWidth="1"/>
    <col min="36" max="36" width="12.28515625" customWidth="1"/>
    <col min="37" max="37" width="13" customWidth="1"/>
    <col min="38" max="38" width="13.28515625" customWidth="1"/>
    <col min="46" max="46" width="9" customWidth="1"/>
  </cols>
  <sheetData>
    <row r="1" spans="1:58" x14ac:dyDescent="0.25">
      <c r="A1" s="9" t="s">
        <v>15</v>
      </c>
      <c r="D1" s="9" t="s">
        <v>16</v>
      </c>
      <c r="G1" s="9" t="s">
        <v>18</v>
      </c>
      <c r="H1" s="9"/>
    </row>
    <row r="2" spans="1:58" x14ac:dyDescent="0.25">
      <c r="AJ2" s="12"/>
    </row>
    <row r="3" spans="1:58" x14ac:dyDescent="0.25">
      <c r="A3" s="10" t="s">
        <v>2</v>
      </c>
      <c r="B3" s="10"/>
      <c r="D3" s="10" t="s">
        <v>2</v>
      </c>
      <c r="E3" s="10"/>
      <c r="G3" s="10" t="s">
        <v>2</v>
      </c>
      <c r="H3" s="10"/>
      <c r="AJ3" s="12"/>
    </row>
    <row r="4" spans="1:58" x14ac:dyDescent="0.25">
      <c r="A4" t="str">
        <f>[2]!obMake("td.initialTime", "double",B4)</f>
        <v>td.initialTime 
[686]</v>
      </c>
      <c r="B4" s="11">
        <v>0</v>
      </c>
      <c r="D4" t="str">
        <f>A9</f>
        <v>timeDiscretization 
[699]</v>
      </c>
      <c r="G4" t="str">
        <f>D10</f>
        <v>brownianMotion 
[13072]</v>
      </c>
    </row>
    <row r="5" spans="1:58" x14ac:dyDescent="0.25">
      <c r="A5" t="str">
        <f>[2]!obMake("td.numberOfTimeSteps", "int",B5)</f>
        <v>td.numberOfTimeSteps 
[692]</v>
      </c>
      <c r="B5" s="11">
        <v>100</v>
      </c>
      <c r="D5" t="str">
        <f>[2]!obMake("numberOfFactors", "int", E5)</f>
        <v>numberOfFactors 
[681]</v>
      </c>
      <c r="E5" s="11">
        <v>2</v>
      </c>
      <c r="AJ5" s="9"/>
    </row>
    <row r="6" spans="1:58" x14ac:dyDescent="0.25">
      <c r="A6" t="str">
        <f>[2]!obMake("td.deltaT","double",B6)</f>
        <v>td.deltaT 
[684]</v>
      </c>
      <c r="B6" s="11">
        <v>0.1</v>
      </c>
      <c r="D6" t="str">
        <f>[2]!obMake("numberOfPaths", "int",E6)</f>
        <v>numberOfPaths 
[13069]</v>
      </c>
      <c r="E6" s="11">
        <v>100</v>
      </c>
      <c r="G6" s="10" t="s">
        <v>17</v>
      </c>
      <c r="H6" s="10"/>
    </row>
    <row r="7" spans="1:58" x14ac:dyDescent="0.25">
      <c r="D7" t="str">
        <f>[2]!obMake("seed1","int",E7 )</f>
        <v>seed1 
[4642]</v>
      </c>
      <c r="E7" s="11">
        <v>3148</v>
      </c>
      <c r="G7" t="str">
        <f>[2]!obMake("process", obLibs&amp;"net.finmath.montecarlo.process.ProcessEulerScheme", D10)</f>
        <v>process 
[13073]</v>
      </c>
    </row>
    <row r="8" spans="1:58" x14ac:dyDescent="0.25">
      <c r="A8" s="10" t="s">
        <v>17</v>
      </c>
      <c r="BD8" s="12"/>
      <c r="BE8" s="12"/>
      <c r="BF8" s="12"/>
    </row>
    <row r="9" spans="1:58" x14ac:dyDescent="0.25">
      <c r="A9" t="str">
        <f>[2]!obMake("timeDiscretization", obLibs&amp;"net.finmath.time.TimeDiscretization",A4:A6)</f>
        <v>timeDiscretization 
[699]</v>
      </c>
      <c r="D9" s="10" t="s">
        <v>17</v>
      </c>
      <c r="AJ9" s="9"/>
      <c r="BD9" s="12"/>
      <c r="BE9" s="12"/>
      <c r="BF9" s="12"/>
    </row>
    <row r="10" spans="1:58" x14ac:dyDescent="0.25">
      <c r="D10" t="str">
        <f>[2]!obMake("brownianMotion", obLibs&amp;"net.finmath.montecarlo.BrownianMotion",D4:D7)</f>
        <v>brownianMotion 
[13072]</v>
      </c>
      <c r="BD10" s="12"/>
      <c r="BE10" s="12"/>
      <c r="BF10" s="12"/>
    </row>
    <row r="11" spans="1:58" x14ac:dyDescent="0.25">
      <c r="BD11" s="12"/>
      <c r="BE11" s="12"/>
      <c r="BF11" s="12"/>
    </row>
    <row r="12" spans="1:58" x14ac:dyDescent="0.25">
      <c r="BD12" s="12"/>
      <c r="BE12" s="12"/>
      <c r="BF12" s="12"/>
    </row>
    <row r="13" spans="1:58" x14ac:dyDescent="0.25">
      <c r="J13" s="14"/>
      <c r="AJ13" s="9"/>
      <c r="BD13" s="12"/>
      <c r="BE13" s="12"/>
      <c r="BF13" s="12"/>
    </row>
    <row r="14" spans="1:58" x14ac:dyDescent="0.25">
      <c r="A14" s="9" t="s">
        <v>19</v>
      </c>
      <c r="D14" s="9" t="s">
        <v>21</v>
      </c>
      <c r="F14" s="9" t="s">
        <v>20</v>
      </c>
    </row>
    <row r="16" spans="1:58" x14ac:dyDescent="0.25">
      <c r="A16" s="10" t="s">
        <v>2</v>
      </c>
      <c r="B16" s="10"/>
      <c r="C16" s="12"/>
      <c r="D16" s="10" t="s">
        <v>2</v>
      </c>
      <c r="F16" s="13" t="s">
        <v>2</v>
      </c>
      <c r="G16" s="18"/>
      <c r="H16" s="18"/>
    </row>
    <row r="17" spans="1:64" x14ac:dyDescent="0.25">
      <c r="A17" t="str">
        <f>[2]!obMake("interCorrelations", "double[][]",B17:B18)</f>
        <v>interCorrelations 
[694]</v>
      </c>
      <c r="B17" s="11">
        <f>0</f>
        <v>0</v>
      </c>
      <c r="D17" s="12" t="str">
        <f>A4</f>
        <v>td.initialTime 
[686]</v>
      </c>
      <c r="F17" t="str">
        <f>[2]!obMake("initialValue", "double", G17)</f>
        <v>initialValue 
[683]</v>
      </c>
      <c r="G17" s="11">
        <v>0.01</v>
      </c>
      <c r="H17" s="12"/>
    </row>
    <row r="18" spans="1:64" x14ac:dyDescent="0.25">
      <c r="B18" s="11">
        <v>0</v>
      </c>
      <c r="D18" s="12" t="str">
        <f>A5</f>
        <v>td.numberOfTimeSteps 
[692]</v>
      </c>
      <c r="F18" t="str">
        <f>[2]!obMake("kappa","double",G18)</f>
        <v>kappa 
[682]</v>
      </c>
      <c r="G18" s="11">
        <v>0.05</v>
      </c>
      <c r="H18" s="12"/>
      <c r="AJ18" s="9"/>
    </row>
    <row r="19" spans="1:64" x14ac:dyDescent="0.25">
      <c r="D19" s="12" t="str">
        <f>A6</f>
        <v>td.deltaT 
[684]</v>
      </c>
      <c r="F19" t="str">
        <f>[2]!obMake("mu","double",G19)</f>
        <v>mu 
[704]</v>
      </c>
      <c r="G19" s="11">
        <v>0.02</v>
      </c>
      <c r="H19" s="12"/>
      <c r="J19" s="9"/>
    </row>
    <row r="20" spans="1:64" x14ac:dyDescent="0.25">
      <c r="A20" s="10" t="s">
        <v>17</v>
      </c>
      <c r="D20" t="str">
        <f>A102</f>
        <v>meanReversionArrayHW 
[688]</v>
      </c>
      <c r="F20" t="str">
        <f>[2]!obMake("nu","double", G20)</f>
        <v>nu 
[702]</v>
      </c>
      <c r="G20" s="11">
        <v>0.03</v>
      </c>
      <c r="H20" s="12"/>
    </row>
    <row r="21" spans="1:64" x14ac:dyDescent="0.25">
      <c r="A21" s="10"/>
      <c r="D21" t="str">
        <f>C102</f>
        <v>volatilitesArrayHW 
[691]</v>
      </c>
      <c r="F21" t="str">
        <f>G7</f>
        <v>process 
[13073]</v>
      </c>
    </row>
    <row r="22" spans="1:64" x14ac:dyDescent="0.25">
      <c r="A22" t="str">
        <f>[2]!obMake("correlation",  obLibs&amp;"main.net.finmath.antonsporrer.masterthesis.montecarlo.intermodelbmcorrelation.Correlation", A17)</f>
        <v>correlation 
[701]</v>
      </c>
      <c r="D22" t="str">
        <f>E102</f>
        <v>forwardRateArrayHW 
[2366]</v>
      </c>
      <c r="AJ22" s="9"/>
    </row>
    <row r="23" spans="1:64" x14ac:dyDescent="0.25">
      <c r="D23" s="12" t="str">
        <f>D6</f>
        <v>numberOfPaths 
[13069]</v>
      </c>
      <c r="F23" s="10" t="s">
        <v>17</v>
      </c>
    </row>
    <row r="24" spans="1:64" x14ac:dyDescent="0.25">
      <c r="D24" t="str">
        <f>[2]!obMake("hullWhiteCreationHelper",  obLibs&amp;"test.net.finmath.antonsporrer.masterthesis.montecarlo.HullWhiteCreationHelper",)</f>
        <v>hullWhiteCreationHelper 
[698]</v>
      </c>
      <c r="F24" t="str">
        <f>[2]!obMake("cirModel",obLibs&amp;"main.net.finmath.antonsporrer.masterthesis.montecarlo.intensitymodel.CIRModel",F17:F20,G7)</f>
        <v>cirModel 
[13074]</v>
      </c>
    </row>
    <row r="26" spans="1:64" x14ac:dyDescent="0.25">
      <c r="D26" s="10" t="s">
        <v>17</v>
      </c>
    </row>
    <row r="27" spans="1:64" x14ac:dyDescent="0.25">
      <c r="D27" t="str">
        <f>[2]!obCall("hullWhiteModel",D24,"createHullWhiteModel",D17,D18,D19,D20:D22, D23)</f>
        <v>hullWhiteModel 
[13070]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25">
      <c r="BL28" s="12"/>
    </row>
    <row r="29" spans="1:64" x14ac:dyDescent="0.25">
      <c r="BL29" s="12"/>
    </row>
    <row r="30" spans="1:64" x14ac:dyDescent="0.25">
      <c r="A30" s="9" t="s">
        <v>27</v>
      </c>
      <c r="D30" s="9" t="s">
        <v>28</v>
      </c>
      <c r="G30" s="9" t="s">
        <v>22</v>
      </c>
      <c r="H30" s="9"/>
      <c r="J30" s="9" t="s">
        <v>34</v>
      </c>
      <c r="BL30" s="12"/>
    </row>
    <row r="31" spans="1:64" x14ac:dyDescent="0.25">
      <c r="J31" t="str">
        <f>[2]!obMake("paymentDates0", "double[]", K31:T31)</f>
        <v>paymentDates0 
[697]</v>
      </c>
      <c r="K31" s="11">
        <v>1</v>
      </c>
      <c r="L31" s="11">
        <v>2</v>
      </c>
      <c r="M31" s="22">
        <v>3</v>
      </c>
      <c r="N31" s="22">
        <v>4</v>
      </c>
      <c r="O31" s="22">
        <v>5</v>
      </c>
      <c r="P31" s="22">
        <v>6</v>
      </c>
      <c r="Q31" s="22">
        <v>7</v>
      </c>
      <c r="R31" s="22">
        <v>8</v>
      </c>
      <c r="S31" s="22">
        <v>9</v>
      </c>
      <c r="T31" s="22">
        <v>10</v>
      </c>
      <c r="BL31" s="12"/>
    </row>
    <row r="32" spans="1:64" x14ac:dyDescent="0.25">
      <c r="A32" s="10" t="s">
        <v>2</v>
      </c>
      <c r="B32" s="12"/>
      <c r="D32" s="10" t="s">
        <v>2</v>
      </c>
      <c r="G32" s="10" t="s">
        <v>2</v>
      </c>
      <c r="H32" s="10"/>
      <c r="J32" t="str">
        <f>[2]!obMake("coupons0", "double[]", K32:T32)</f>
        <v>coupons0 
[690]</v>
      </c>
      <c r="K32" s="11">
        <v>0.1</v>
      </c>
      <c r="L32" s="11">
        <v>0.1</v>
      </c>
      <c r="M32" s="22">
        <v>0.1</v>
      </c>
      <c r="N32" s="22">
        <v>0.1</v>
      </c>
      <c r="O32" s="22">
        <v>0.1</v>
      </c>
      <c r="P32" s="22">
        <v>0.1</v>
      </c>
      <c r="Q32" s="22">
        <v>0.1</v>
      </c>
      <c r="R32" s="22">
        <v>0.1</v>
      </c>
      <c r="S32" s="22">
        <v>0.1</v>
      </c>
      <c r="T32" s="22">
        <v>0.1</v>
      </c>
      <c r="BL32" s="12"/>
    </row>
    <row r="33" spans="1:106" x14ac:dyDescent="0.25">
      <c r="A33" t="str">
        <f>D27</f>
        <v>hullWhiteModel 
[13070]</v>
      </c>
      <c r="B33" s="12"/>
      <c r="D33" s="12" t="str">
        <f>A33</f>
        <v>hullWhiteModel 
[13070]</v>
      </c>
      <c r="G33" s="12" t="str">
        <f>[2]!obMake("lossGivenDefault", "double", H33)</f>
        <v>lossGivenDefault 
[695]</v>
      </c>
      <c r="H33" s="11">
        <v>1</v>
      </c>
      <c r="J33" t="str">
        <f>[2]!obMake("periodFactors0", "double[]", K33:T33)</f>
        <v>periodFactors0 
[687]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BL33" s="12"/>
    </row>
    <row r="34" spans="1:106" x14ac:dyDescent="0.25">
      <c r="A34" t="str">
        <f>J31</f>
        <v>paymentDates0 
[697]</v>
      </c>
      <c r="D34" s="12" t="str">
        <f>A39</f>
        <v>couponBondConditionalFairValueProcess 
[13071]</v>
      </c>
      <c r="BL34" s="12"/>
    </row>
    <row r="35" spans="1:106" x14ac:dyDescent="0.25">
      <c r="A35" t="str">
        <f>J32</f>
        <v>coupons0 
[690]</v>
      </c>
      <c r="D35" s="12" t="str">
        <f>F24</f>
        <v>cirModel 
[13074]</v>
      </c>
      <c r="G35" s="10" t="s">
        <v>17</v>
      </c>
      <c r="H35" s="12"/>
      <c r="BL35" s="12"/>
    </row>
    <row r="36" spans="1:106" x14ac:dyDescent="0.25">
      <c r="A36" t="str">
        <f>J33</f>
        <v>periodFactors0 
[687]</v>
      </c>
      <c r="D36" s="12" t="str">
        <f>A22</f>
        <v>correlation 
[701]</v>
      </c>
      <c r="G36" t="str">
        <f>[2]!obMake("intensityBasedCVA", obLibs&amp;"main.net.finmath.antonsporrer.masterthesis.montecarlo.cva.IntensityBasedCVA", G33)</f>
        <v>intensityBasedCVA 
[700]</v>
      </c>
      <c r="BL36" s="12"/>
    </row>
    <row r="37" spans="1:106" x14ac:dyDescent="0.25">
      <c r="D37" s="12" t="str">
        <f>[2]!obMake("seed2", "int", E37)</f>
        <v>seed2 
[16942]</v>
      </c>
      <c r="E37" s="20">
        <v>71</v>
      </c>
      <c r="BL37" s="12"/>
    </row>
    <row r="38" spans="1:106" x14ac:dyDescent="0.25">
      <c r="A38" s="10" t="s">
        <v>17</v>
      </c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x14ac:dyDescent="0.25">
      <c r="A39" t="str">
        <f>[2]!obMake("couponBondConditionalFairValueProcess", obLibs&amp;"main.net.finmath.antonsporrer.masterthesis.montecarlo.product.CouponBondConditionalFairValueProcess", A33:A36 )</f>
        <v>couponBondConditionalFairValueProcess 
[13071]</v>
      </c>
      <c r="D39" s="10" t="s">
        <v>17</v>
      </c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x14ac:dyDescent="0.25">
      <c r="D40" t="str">
        <f>[2]!obMake("npvAndCorrelatedDefaultIntensitySimulation", obLibs&amp;"main.net.finmath.antonsporrer.masterthesis.montecarlo.cva.NPVAndDefaultsimulation.NPVAndCorrelatedDefaultIntensitySimulation",  D33:D37)</f>
        <v>npvAndCorrelatedDefaultIntensitySimulation 
[16943]</v>
      </c>
      <c r="G40" s="9"/>
      <c r="H40" s="9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106" x14ac:dyDescent="0.25"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106" x14ac:dyDescent="0.25">
      <c r="G42" s="12"/>
      <c r="H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106" x14ac:dyDescent="0.25">
      <c r="A43" s="9" t="s">
        <v>33</v>
      </c>
      <c r="D43" s="9" t="s">
        <v>29</v>
      </c>
      <c r="E43" s="9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106" x14ac:dyDescent="0.25"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106" x14ac:dyDescent="0.25">
      <c r="D45" s="10" t="s">
        <v>2</v>
      </c>
      <c r="E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106" x14ac:dyDescent="0.25">
      <c r="D46" s="12" t="str">
        <f xml:space="preserve"> [2]!obCall("integrationMethodEnum", obLibs&amp;"main.net.finmath.antonsporrer.masterthesis.integration.Integration$IntegrationMethod", "valueOf",[2]!obMake("","String", E46))</f>
        <v>integrationMethodEnum 
[4639]</v>
      </c>
      <c r="E46" s="17" t="s">
        <v>31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106" x14ac:dyDescent="0.25">
      <c r="A47" s="10" t="s">
        <v>32</v>
      </c>
      <c r="E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106" x14ac:dyDescent="0.25">
      <c r="A48" t="str">
        <f>[2]!obCall("productValueRandomVariable", K95, "getFairValue", [2]!obMake("", "int", 0))</f>
        <v>productValueRandomVariable 
[22418]</v>
      </c>
      <c r="D48" s="10" t="s">
        <v>32</v>
      </c>
      <c r="E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25">
      <c r="D49" t="str">
        <f>[2]!obCall("cvaRandomVariable", G36, "getCVA", D40, D46  )</f>
        <v>cvaRandomVariable 
[17354]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10" t="s">
        <v>30</v>
      </c>
      <c r="B50" s="10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25">
      <c r="A51" t="str">
        <f>[2]!obCall("productValue", A48, "getAverage")</f>
        <v>productValue 
[22419]</v>
      </c>
      <c r="B51" s="16">
        <f>[2]!obGet(A51)</f>
        <v>1.5293847115780568</v>
      </c>
      <c r="D51" s="10" t="s">
        <v>30</v>
      </c>
      <c r="E51" s="10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25">
      <c r="D52" t="str">
        <f>[2]!obCall("cvaValue", D49, "getAverage")</f>
        <v>cvaValue 
[18778]</v>
      </c>
      <c r="E52" s="16">
        <f>[2]!obGet(D52)</f>
        <v>0.14484274304680866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25"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25"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25"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25"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x14ac:dyDescent="0.25"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x14ac:dyDescent="0.25"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x14ac:dyDescent="0.25"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x14ac:dyDescent="0.25"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x14ac:dyDescent="0.25"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x14ac:dyDescent="0.25"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x14ac:dyDescent="0.25"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x14ac:dyDescent="0.25"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x14ac:dyDescent="0.25"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x14ac:dyDescent="0.25"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x14ac:dyDescent="0.25"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x14ac:dyDescent="0.25"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x14ac:dyDescent="0.25"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x14ac:dyDescent="0.25"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x14ac:dyDescent="0.25"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x14ac:dyDescent="0.25"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x14ac:dyDescent="0.25"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14"/>
      <c r="B74" s="12"/>
      <c r="C74" s="12"/>
      <c r="D74" s="14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x14ac:dyDescent="0.25">
      <c r="A75" s="12"/>
      <c r="B75" s="12"/>
      <c r="C75" s="12"/>
      <c r="D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x14ac:dyDescent="0.25">
      <c r="A76" s="12"/>
      <c r="B76" s="12"/>
      <c r="C76" s="12"/>
      <c r="D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x14ac:dyDescent="0.25">
      <c r="A77" s="12"/>
      <c r="B77" s="12"/>
      <c r="C77" s="12"/>
      <c r="D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x14ac:dyDescent="0.25">
      <c r="A78" s="12"/>
      <c r="B78" s="12"/>
      <c r="C78" s="12"/>
      <c r="D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x14ac:dyDescent="0.25">
      <c r="A79" s="12"/>
      <c r="B79" s="12"/>
      <c r="C79" s="12"/>
      <c r="D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x14ac:dyDescent="0.25">
      <c r="A80" s="12"/>
      <c r="B80" s="12"/>
      <c r="C80" s="12"/>
      <c r="D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x14ac:dyDescent="0.25">
      <c r="A81" s="12"/>
      <c r="B81" s="12"/>
      <c r="C81" s="12"/>
      <c r="D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x14ac:dyDescent="0.25">
      <c r="A82" s="12"/>
      <c r="B82" s="12"/>
      <c r="C82" s="12"/>
      <c r="D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x14ac:dyDescent="0.25">
      <c r="A83" s="14"/>
      <c r="B83" s="12"/>
      <c r="C83" s="12"/>
      <c r="D83" s="14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x14ac:dyDescent="0.25">
      <c r="A84" s="12"/>
      <c r="B84" s="12"/>
      <c r="C84" s="12"/>
      <c r="D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x14ac:dyDescent="0.25">
      <c r="A85" s="12"/>
      <c r="B85" s="12"/>
      <c r="C85" s="12"/>
      <c r="D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94" spans="1:64" x14ac:dyDescent="0.25">
      <c r="K94" s="9" t="s">
        <v>40</v>
      </c>
    </row>
    <row r="95" spans="1:64" x14ac:dyDescent="0.25">
      <c r="K95" t="str">
        <f>[2]!obCall("productProcessForPlottingAndPricing", D40, "getProductProcess")</f>
        <v>productProcessForPlottingAndPricing 
[17002]</v>
      </c>
    </row>
    <row r="96" spans="1:64" x14ac:dyDescent="0.25">
      <c r="H96" s="9" t="s">
        <v>40</v>
      </c>
    </row>
    <row r="97" spans="1:30" x14ac:dyDescent="0.25">
      <c r="K97" t="str">
        <f>[2]!obCall("valueOfUnderlyingModelFromNPVAndDefault", K95, "getUnderlying",  [2]!obMake("", "int", 0), [2]!obMake("","int", 0))</f>
        <v>valueOfUnderlyingModelFromNPVAndDefault 
[22367]</v>
      </c>
    </row>
    <row r="98" spans="1:30" x14ac:dyDescent="0.25">
      <c r="H98" s="9" t="s">
        <v>15</v>
      </c>
    </row>
    <row r="99" spans="1:30" x14ac:dyDescent="0.25">
      <c r="H99" t="str">
        <f>[2]!obCall("timeDiscretizationFromNPVAndDefault", D40, "getTimeDiscretization")</f>
        <v>timeDiscretizationFromNPVAndDefault 
[17177]</v>
      </c>
      <c r="K99" t="str">
        <f>[2]!obCall("underlyingModelForPlotting", K95, "getUnderlyingModel")</f>
        <v>underlyingModelForPlotting 
[22317]</v>
      </c>
    </row>
    <row r="101" spans="1:30" x14ac:dyDescent="0.25">
      <c r="A101" s="9" t="s">
        <v>24</v>
      </c>
      <c r="W101" s="12"/>
      <c r="X101" s="12"/>
      <c r="Y101" s="12"/>
      <c r="Z101" s="12"/>
      <c r="AA101" s="12"/>
      <c r="AB101" s="12"/>
    </row>
    <row r="102" spans="1:30" x14ac:dyDescent="0.25">
      <c r="A102" t="str">
        <f>[2]!obMake("meanReversionArrayHW", "double[]",A103:A203)</f>
        <v>meanReversionArrayHW 
[688]</v>
      </c>
      <c r="B102" s="12"/>
      <c r="C102" t="str">
        <f>[2]!obMake("volatilitesArrayHW", "double[]",C103:C203)</f>
        <v>volatilitesArrayHW 
[691]</v>
      </c>
      <c r="D102" s="12"/>
      <c r="E102" t="str">
        <f>[2]!obMake("forwardRateArrayHW", "double[]",E103:E107)</f>
        <v>forwardRateArrayHW 
[2366]</v>
      </c>
      <c r="F102" s="12"/>
      <c r="G102" s="12"/>
      <c r="H102" s="15" t="s">
        <v>23</v>
      </c>
      <c r="I102" s="12" t="s">
        <v>25</v>
      </c>
      <c r="K102" s="9" t="s">
        <v>36</v>
      </c>
      <c r="O102" s="9" t="s">
        <v>35</v>
      </c>
      <c r="S102" s="9" t="s">
        <v>37</v>
      </c>
      <c r="X102" s="9" t="s">
        <v>38</v>
      </c>
      <c r="AB102" s="9" t="s">
        <v>39</v>
      </c>
    </row>
    <row r="103" spans="1:30" x14ac:dyDescent="0.25">
      <c r="A103">
        <v>0.05</v>
      </c>
      <c r="B103" s="12"/>
      <c r="C103" s="12">
        <v>0.03</v>
      </c>
      <c r="D103" s="12"/>
      <c r="E103" s="11">
        <v>0.02</v>
      </c>
      <c r="F103" s="12"/>
      <c r="G103" s="12"/>
      <c r="H103">
        <v>0</v>
      </c>
      <c r="I103">
        <f>[2]!obGet([2]!obCall("",$H$99, "getTime",[2]!obMake("", "int", H103)))</f>
        <v>0</v>
      </c>
      <c r="L103" t="str">
        <f>[2]!obCall("underlyingModelFromNPVAndDefault"&amp;H103, $K$95, "getUnderlying",  [2]!obMake("", "int", H103), [2]!obMake("","int", 0))</f>
        <v>underlyingModelFromNPVAndDefault0 
[23024]</v>
      </c>
      <c r="M103">
        <f>[2]!obGet([2]!obCall("",L103,"getRealizations"))</f>
        <v>0</v>
      </c>
      <c r="P103" t="str">
        <f>[2]!obCall("zcbondFairPrice"&amp;H103, $K$99, "getZeroCouponBond", [2]!obMake("", "double",I103), [2]!obMake("", "double", $I$203))</f>
        <v>zcbondFairPrice0 
[22937]</v>
      </c>
      <c r="Q103">
        <f>[2]!obGet([2]!obCall("", P103, "getRealizations"))</f>
        <v>0.6885068241408504</v>
      </c>
      <c r="T103" t="str">
        <f>[2]!obCall("couponBondPrice"&amp;H103,  $K$95,"getFairValue", [2]!obMake("","int",H103) )</f>
        <v>couponBondPrice0 
[22314]</v>
      </c>
      <c r="U103">
        <f>[2]!obGet([2]!obCall("",  T103,"getRealizations"))</f>
        <v>1.5293847115780568</v>
      </c>
      <c r="Y103" t="str">
        <f>[2]!obCall("intensity"&amp;H103, $D$40, "getIntensity", [2]!obMake("", "int", H103))</f>
        <v>intensity0 
[17339]</v>
      </c>
      <c r="Z103">
        <f>[2]!obGet([2]!obCall("", Y103, "getRealizations"))</f>
        <v>0.01</v>
      </c>
      <c r="AC103" t="str">
        <f>[2]!obCall("expOfIntegratedIntensity"&amp;H103, $D$40, "getExpOfIntegratedIntensity", [2]!obMake("", "int", H103))</f>
        <v>expOfIntegratedIntensity0 
[17172]</v>
      </c>
      <c r="AD103">
        <f>[2]!obGet([2]!obCall("", AC103, "getRealizations"))</f>
        <v>1</v>
      </c>
    </row>
    <row r="104" spans="1:30" x14ac:dyDescent="0.25">
      <c r="A104">
        <v>0.05</v>
      </c>
      <c r="B104" s="12"/>
      <c r="C104" s="12">
        <v>0.03</v>
      </c>
      <c r="D104" s="12"/>
      <c r="E104" s="11">
        <v>0.05</v>
      </c>
      <c r="F104" s="12"/>
      <c r="H104">
        <v>1</v>
      </c>
      <c r="I104">
        <f>[2]!obGet([2]!obCall("",$H$99, "getTime",[2]!obMake("", "int", H104)))</f>
        <v>9.9999999999999992E-2</v>
      </c>
      <c r="L104" t="str">
        <f>[2]!obCall("underlyingModelFromNPVAndDefault"&amp;H104, $K$95, "getUnderlying",  [2]!obMake("", "int", H104), [2]!obMake("","int", 0))</f>
        <v>underlyingModelFromNPVAndDefault1 
[22410]</v>
      </c>
      <c r="M104">
        <f>[2]!obGet([2]!obCall("",L104,"getRealizations"))</f>
        <v>1.4135761400334179E-2</v>
      </c>
      <c r="P104" t="str">
        <f>[2]!obCall("zcbondFairPrice"&amp;H104, $K$99, "getZeroCouponBond", [2]!obMake("", "double",I104), [2]!obMake("", "double", $I$203))</f>
        <v>zcbondFairPrice1 
[22524]</v>
      </c>
      <c r="Q104">
        <f>[2]!obGet([2]!obCall("", P104, "getRealizations"))</f>
        <v>0.61608064041762778</v>
      </c>
      <c r="T104" t="str">
        <f>[2]!obCall("couponBondPrice"&amp;H104,  $K$95,"getFairValue", [2]!obMake("","int",H104) )</f>
        <v>couponBondPrice1 
[22316]</v>
      </c>
      <c r="U104">
        <f>[2]!obGet([2]!obCall("",  T104,"getRealizations"))</f>
        <v>1.4082080643455968</v>
      </c>
      <c r="Y104" t="str">
        <f>[2]!obCall("intensity"&amp;H104, $D$40, "getIntensity", [2]!obMake("", "int", H104))</f>
        <v>intensity1 
[17247]</v>
      </c>
      <c r="Z104">
        <f>[2]!obGet([2]!obCall("", Y104, "getRealizations"))</f>
        <v>8.8724589224495262E-3</v>
      </c>
      <c r="AC104" t="str">
        <f>[2]!obCall("expOfIntegratedIntensity"&amp;H104, $D$40, "getExpOfIntegratedIntensity", [2]!obMake("", "int", H104))</f>
        <v>expOfIntegratedIntensity1 
[17243]</v>
      </c>
      <c r="AD104">
        <f>[2]!obGet([2]!obCall("", AC104, "getRealizations"))</f>
        <v>1.0010005001667084</v>
      </c>
    </row>
    <row r="105" spans="1:30" x14ac:dyDescent="0.25">
      <c r="A105">
        <v>0.05</v>
      </c>
      <c r="C105" s="12">
        <v>0.03</v>
      </c>
      <c r="E105" s="11">
        <v>0.01</v>
      </c>
      <c r="H105">
        <v>2</v>
      </c>
      <c r="I105">
        <f>[2]!obGet([2]!obCall("",$H$99, "getTime",[2]!obMake("", "int", H105)))</f>
        <v>0.19999999999999998</v>
      </c>
      <c r="L105" t="str">
        <f>[2]!obCall("underlyingModelFromNPVAndDefault"&amp;H105, $K$95, "getUnderlying",  [2]!obMake("", "int", H105), [2]!obMake("","int", 0))</f>
        <v>underlyingModelFromNPVAndDefault2 
[22347]</v>
      </c>
      <c r="M105">
        <f>[2]!obGet([2]!obCall("",L105,"getRealizations"))</f>
        <v>1.3811416613120405E-2</v>
      </c>
      <c r="P105" t="str">
        <f>[2]!obCall("zcbondFairPrice"&amp;H105, $K$99, "getZeroCouponBond", [2]!obMake("", "double",I105), [2]!obMake("", "double", $I$203))</f>
        <v>zcbondFairPrice2 
[22648]</v>
      </c>
      <c r="Q105">
        <f>[2]!obGet([2]!obCall("", P105, "getRealizations"))</f>
        <v>0.61771499708025068</v>
      </c>
      <c r="T105" t="str">
        <f>[2]!obCall("couponBondPrice"&amp;H105,  $K$95,"getFairValue", [2]!obMake("","int",H105) )</f>
        <v>couponBondPrice2 
[22298]</v>
      </c>
      <c r="U105">
        <f>[2]!obGet([2]!obCall("",  T105,"getRealizations"))</f>
        <v>1.4125767534044031</v>
      </c>
      <c r="Y105" t="str">
        <f>[2]!obCall("intensity"&amp;H105, $D$40, "getIntensity", [2]!obMake("", "int", H105))</f>
        <v>intensity2 
[17096]</v>
      </c>
      <c r="Z105">
        <f>[2]!obGet([2]!obCall("", Y105, "getRealizations"))</f>
        <v>7.8988423660920227E-3</v>
      </c>
      <c r="AC105" t="str">
        <f>[2]!obCall("expOfIntegratedIntensity"&amp;H105, $D$40, "getExpOfIntegratedIntensity", [2]!obMake("", "int", H105))</f>
        <v>expOfIntegratedIntensity2 
[17162]</v>
      </c>
      <c r="AD105">
        <f>[2]!obGet([2]!obCall("", AC105, "getRealizations"))</f>
        <v>1.0018890278616024</v>
      </c>
    </row>
    <row r="106" spans="1:30" x14ac:dyDescent="0.25">
      <c r="A106">
        <v>0.05</v>
      </c>
      <c r="B106" s="12"/>
      <c r="C106" s="12">
        <v>0.03</v>
      </c>
      <c r="D106" s="12"/>
      <c r="E106" s="11">
        <v>0.05</v>
      </c>
      <c r="F106" s="12"/>
      <c r="G106" s="12"/>
      <c r="H106">
        <v>3</v>
      </c>
      <c r="I106">
        <f>[2]!obGet([2]!obCall("",$H$99, "getTime",[2]!obMake("", "int", H106)))</f>
        <v>0.3</v>
      </c>
      <c r="L106" t="str">
        <f>[2]!obCall("underlyingModelFromNPVAndDefault"&amp;H106, $K$95, "getUnderlying",  [2]!obMake("", "int", H106), [2]!obMake("","int", 0))</f>
        <v>underlyingModelFromNPVAndDefault3 
[23028]</v>
      </c>
      <c r="M106">
        <f>[2]!obGet([2]!obCall("",L106,"getRealizations"))</f>
        <v>2.8949259844468472E-2</v>
      </c>
      <c r="P106" t="str">
        <f>[2]!obCall("zcbondFairPrice"&amp;H106, $K$99, "getZeroCouponBond", [2]!obMake("", "double",I106), [2]!obMake("", "double", $I$203))</f>
        <v>zcbondFairPrice3 
[22449]</v>
      </c>
      <c r="Q106">
        <f>[2]!obGet([2]!obCall("", P106, "getRealizations"))</f>
        <v>0.54995599407670137</v>
      </c>
      <c r="T106" t="str">
        <f>[2]!obCall("couponBondPrice"&amp;H106,  $K$95,"getFairValue", [2]!obMake("","int",H106) )</f>
        <v>couponBondPrice3 
[22407]</v>
      </c>
      <c r="U106">
        <f>[2]!obGet([2]!obCall("",  T106,"getRealizations"))</f>
        <v>1.2990329785609078</v>
      </c>
      <c r="Y106" t="str">
        <f>[2]!obCall("intensity"&amp;H106, $D$40, "getIntensity", [2]!obMake("", "int", H106))</f>
        <v>intensity3 
[17174]</v>
      </c>
      <c r="Z106">
        <f>[2]!obGet([2]!obCall("", Y106, "getRealizations"))</f>
        <v>6.3396911059316122E-3</v>
      </c>
      <c r="AC106" t="str">
        <f>[2]!obCall("expOfIntegratedIntensity"&amp;H106, $D$40, "getExpOfIntegratedIntensity", [2]!obMake("", "int", H106))</f>
        <v>expOfIntegratedIntensity3 
[17166]</v>
      </c>
      <c r="AD106">
        <f>[2]!obGet([2]!obCall("", AC106, "getRealizations"))</f>
        <v>1.0026807168417025</v>
      </c>
    </row>
    <row r="107" spans="1:30" x14ac:dyDescent="0.25">
      <c r="A107">
        <v>0.05</v>
      </c>
      <c r="B107" s="21"/>
      <c r="C107" s="12">
        <v>0.03</v>
      </c>
      <c r="D107" s="12"/>
      <c r="E107" s="11">
        <v>0.01</v>
      </c>
      <c r="F107" s="12"/>
      <c r="G107" s="12"/>
      <c r="H107">
        <v>4</v>
      </c>
      <c r="I107">
        <f>[2]!obGet([2]!obCall("",$H$99, "getTime",[2]!obMake("", "int", H107)))</f>
        <v>0.39999999999999997</v>
      </c>
      <c r="L107" t="str">
        <f>[2]!obCall("underlyingModelFromNPVAndDefault"&amp;H107, $K$95, "getUnderlying",  [2]!obMake("", "int", H107), [2]!obMake("","int", 0))</f>
        <v>underlyingModelFromNPVAndDefault4 
[21932]</v>
      </c>
      <c r="M107">
        <f>[2]!obGet([2]!obCall("",L107,"getRealizations"))</f>
        <v>3.4629572283819257E-2</v>
      </c>
      <c r="P107" t="str">
        <f>[2]!obCall("zcbondFairPrice"&amp;H107, $K$99, "getZeroCouponBond", [2]!obMake("", "double",I107), [2]!obMake("", "double", $I$203))</f>
        <v>zcbondFairPrice4 
[22652]</v>
      </c>
      <c r="Q107">
        <f>[2]!obGet([2]!obCall("", P107, "getRealizations"))</f>
        <v>0.52724796797837026</v>
      </c>
      <c r="T107" t="str">
        <f>[2]!obCall("couponBondPrice"&amp;H107,  $K$95,"getFairValue", [2]!obMake("","int",H107) )</f>
        <v>couponBondPrice4 
[22414]</v>
      </c>
      <c r="U107">
        <f>[2]!obGet([2]!obCall("",  T107,"getRealizations"))</f>
        <v>1.2622919313125536</v>
      </c>
      <c r="Y107" t="str">
        <f>[2]!obCall("intensity"&amp;H107, $D$40, "getIntensity", [2]!obMake("", "int", H107))</f>
        <v>intensity4 
[17086]</v>
      </c>
      <c r="Z107">
        <f>[2]!obGet([2]!obCall("", Y107, "getRealizations"))</f>
        <v>8.2263384272562561E-3</v>
      </c>
      <c r="AC107" t="str">
        <f>[2]!obCall("expOfIntegratedIntensity"&amp;H107, $D$40, "getExpOfIntegratedIntensity", [2]!obMake("", "int", H107))</f>
        <v>expOfIntegratedIntensity4 
[17351]</v>
      </c>
      <c r="AD107">
        <f>[2]!obGet([2]!obCall("", AC107, "getRealizations"))</f>
        <v>1.0033165869836844</v>
      </c>
    </row>
    <row r="108" spans="1:30" x14ac:dyDescent="0.25">
      <c r="A108">
        <v>0.05</v>
      </c>
      <c r="B108" s="21"/>
      <c r="C108" s="12">
        <v>0.03</v>
      </c>
      <c r="D108" s="12"/>
      <c r="E108" s="12"/>
      <c r="F108" s="12"/>
      <c r="G108" s="12"/>
      <c r="H108">
        <v>5</v>
      </c>
      <c r="I108">
        <f>[2]!obGet([2]!obCall("",$H$99, "getTime",[2]!obMake("", "int", H108)))</f>
        <v>0.5</v>
      </c>
      <c r="L108" t="str">
        <f>[2]!obCall("underlyingModelFromNPVAndDefault"&amp;H108, $K$95, "getUnderlying",  [2]!obMake("", "int", H108), [2]!obMake("","int", 0))</f>
        <v>underlyingModelFromNPVAndDefault5 
[22350]</v>
      </c>
      <c r="M108">
        <f>[2]!obGet([2]!obCall("",L108,"getRealizations"))</f>
        <v>2.4378380109834983E-2</v>
      </c>
      <c r="P108" t="str">
        <f>[2]!obCall("zcbondFairPrice"&amp;H108, $K$99, "getZeroCouponBond", [2]!obMake("", "double",I108), [2]!obMake("", "double", $I$203))</f>
        <v>zcbondFairPrice5 
[22438]</v>
      </c>
      <c r="Q108">
        <f>[2]!obGet([2]!obCall("", P108, "getRealizations"))</f>
        <v>0.57062838031604601</v>
      </c>
      <c r="T108" t="str">
        <f>[2]!obCall("couponBondPrice"&amp;H108,  $K$95,"getFairValue", [2]!obMake("","int",H108) )</f>
        <v>couponBondPrice5 
[22163]</v>
      </c>
      <c r="U108">
        <f>[2]!obGet([2]!obCall("",  T108,"getRealizations"))</f>
        <v>1.3382530013530229</v>
      </c>
      <c r="Y108" t="str">
        <f>[2]!obCall("intensity"&amp;H108, $D$40, "getIntensity", [2]!obMake("", "int", H108))</f>
        <v>intensity5 
[17090]</v>
      </c>
      <c r="Z108">
        <f>[2]!obGet([2]!obCall("", Y108, "getRealizations"))</f>
        <v>9.1577134288729385E-3</v>
      </c>
      <c r="AC108" t="str">
        <f>[2]!obCall("expOfIntegratedIntensity"&amp;H108, $D$40, "getExpOfIntegratedIntensity", [2]!obMake("", "int", H108))</f>
        <v>expOfIntegratedIntensity5 
[17168]</v>
      </c>
      <c r="AD108">
        <f>[2]!obGet([2]!obCall("", AC108, "getRealizations"))</f>
        <v>1.0041422887416458</v>
      </c>
    </row>
    <row r="109" spans="1:30" x14ac:dyDescent="0.25">
      <c r="A109">
        <v>0.05</v>
      </c>
      <c r="B109" s="21"/>
      <c r="C109" s="12">
        <v>0.03</v>
      </c>
      <c r="D109" s="12"/>
      <c r="E109" s="12"/>
      <c r="F109" s="12"/>
      <c r="G109" s="12"/>
      <c r="H109">
        <v>6</v>
      </c>
      <c r="I109">
        <f>[2]!obGet([2]!obCall("",$H$99, "getTime",[2]!obMake("", "int", H109)))</f>
        <v>0.6</v>
      </c>
      <c r="L109" t="str">
        <f>[2]!obCall("underlyingModelFromNPVAndDefault"&amp;H109, $K$95, "getUnderlying",  [2]!obMake("", "int", H109), [2]!obMake("","int", 0))</f>
        <v>underlyingModelFromNPVAndDefault6 
[22161]</v>
      </c>
      <c r="M109">
        <f>[2]!obGet([2]!obCall("",L109,"getRealizations"))</f>
        <v>2.7295934055486849E-2</v>
      </c>
      <c r="P109" t="str">
        <f>[2]!obCall("zcbondFairPrice"&amp;H109, $K$99, "getZeroCouponBond", [2]!obMake("", "double",I109), [2]!obMake("", "double", $I$203))</f>
        <v>zcbondFairPrice6 
[22748]</v>
      </c>
      <c r="Q109">
        <f>[2]!obGet([2]!obCall("", P109, "getRealizations"))</f>
        <v>0.55882448827345621</v>
      </c>
      <c r="T109" t="str">
        <f>[2]!obCall("couponBondPrice"&amp;H109,  $K$95,"getFairValue", [2]!obMake("","int",H109) )</f>
        <v>couponBondPrice6 
[22399]</v>
      </c>
      <c r="U109">
        <f>[2]!obGet([2]!obCall("",  T109,"getRealizations"))</f>
        <v>1.3203651588432257</v>
      </c>
      <c r="Y109" t="str">
        <f>[2]!obCall("intensity"&amp;H109, $D$40, "getIntensity", [2]!obMake("", "int", H109))</f>
        <v>intensity6 
[17022]</v>
      </c>
      <c r="Z109">
        <f>[2]!obGet([2]!obCall("", Y109, "getRealizations"))</f>
        <v>9.4370052001483042E-3</v>
      </c>
      <c r="AC109" t="str">
        <f>[2]!obCall("expOfIntegratedIntensity"&amp;H109, $D$40, "getExpOfIntegratedIntensity", [2]!obMake("", "int", H109))</f>
        <v>expOfIntegratedIntensity6 
[16969]</v>
      </c>
      <c r="AD109">
        <f>[2]!obGet([2]!obCall("", AC109, "getRealizations"))</f>
        <v>1.0050622746579312</v>
      </c>
    </row>
    <row r="110" spans="1:30" x14ac:dyDescent="0.25">
      <c r="A110">
        <v>0.05</v>
      </c>
      <c r="B110" s="12"/>
      <c r="C110" s="12">
        <v>0.03</v>
      </c>
      <c r="D110" s="19"/>
      <c r="E110" s="12"/>
      <c r="F110" s="12"/>
      <c r="G110" s="12"/>
      <c r="H110">
        <v>7</v>
      </c>
      <c r="I110">
        <f>[2]!obGet([2]!obCall("",$H$99, "getTime",[2]!obMake("", "int", H110)))</f>
        <v>0.7</v>
      </c>
      <c r="L110" t="str">
        <f>[2]!obCall("underlyingModelFromNPVAndDefault"&amp;H110, $K$95, "getUnderlying",  [2]!obMake("", "int", H110), [2]!obMake("","int", 0))</f>
        <v>underlyingModelFromNPVAndDefault7 
[22356]</v>
      </c>
      <c r="M110">
        <f>[2]!obGet([2]!obCall("",L110,"getRealizations"))</f>
        <v>2.7951050001518624E-2</v>
      </c>
      <c r="P110" t="str">
        <f>[2]!obCall("zcbondFairPrice"&amp;H110, $K$99, "getZeroCouponBond", [2]!obMake("", "double",I110), [2]!obMake("", "double", $I$203))</f>
        <v>zcbondFairPrice7 
[22590]</v>
      </c>
      <c r="Q110">
        <f>[2]!obGet([2]!obCall("", P110, "getRealizations"))</f>
        <v>0.55678309110552782</v>
      </c>
      <c r="T110" t="str">
        <f>[2]!obCall("couponBondPrice"&amp;H110,  $K$95,"getFairValue", [2]!obMake("","int",H110) )</f>
        <v>couponBondPrice7 
[22305]</v>
      </c>
      <c r="U110">
        <f>[2]!obGet([2]!obCall("",  T110,"getRealizations"))</f>
        <v>1.3190498683863199</v>
      </c>
      <c r="Y110" t="str">
        <f>[2]!obCall("intensity"&amp;H110, $D$40, "getIntensity", [2]!obMake("", "int", H110))</f>
        <v>intensity7 
[17098]</v>
      </c>
      <c r="Z110">
        <f>[2]!obGet([2]!obCall("", Y110, "getRealizations"))</f>
        <v>9.0272969205798526E-3</v>
      </c>
      <c r="AC110" t="str">
        <f>[2]!obCall("expOfIntegratedIntensity"&amp;H110, $D$40, "getExpOfIntegratedIntensity", [2]!obMake("", "int", H110))</f>
        <v>expOfIntegratedIntensity7 
[17343]</v>
      </c>
      <c r="AD110">
        <f>[2]!obGet([2]!obCall("", AC110, "getRealizations"))</f>
        <v>1.0060112001294799</v>
      </c>
    </row>
    <row r="111" spans="1:30" x14ac:dyDescent="0.25">
      <c r="A111">
        <v>0.05</v>
      </c>
      <c r="B111" s="12"/>
      <c r="C111" s="12">
        <v>0.03</v>
      </c>
      <c r="D111" s="12"/>
      <c r="E111" s="12"/>
      <c r="F111" s="12"/>
      <c r="G111" s="12"/>
      <c r="H111">
        <v>8</v>
      </c>
      <c r="I111">
        <f>[2]!obGet([2]!obCall("",$H$99, "getTime",[2]!obMake("", "int", H111)))</f>
        <v>0.79999999999999993</v>
      </c>
      <c r="L111" t="str">
        <f>[2]!obCall("underlyingModelFromNPVAndDefault"&amp;H111, $K$95, "getUnderlying",  [2]!obMake("", "int", H111), [2]!obMake("","int", 0))</f>
        <v>underlyingModelFromNPVAndDefault8 
[22364]</v>
      </c>
      <c r="M111">
        <f>[2]!obGet([2]!obCall("",L111,"getRealizations"))</f>
        <v>2.9820986351757756E-2</v>
      </c>
      <c r="P111" t="str">
        <f>[2]!obCall("zcbondFairPrice"&amp;H111, $K$99, "getZeroCouponBond", [2]!obMake("", "double",I111), [2]!obMake("", "double", $I$203))</f>
        <v>zcbondFairPrice8 
[22579]</v>
      </c>
      <c r="Q111">
        <f>[2]!obGet([2]!obCall("", P111, "getRealizations"))</f>
        <v>0.5498759355381041</v>
      </c>
      <c r="T111" t="str">
        <f>[2]!obCall("couponBondPrice"&amp;H111,  $K$95,"getFairValue", [2]!obMake("","int",H111) )</f>
        <v>couponBondPrice8 
[22312]</v>
      </c>
      <c r="U111">
        <f>[2]!obGet([2]!obCall("",  T111,"getRealizations"))</f>
        <v>1.3096536756810999</v>
      </c>
      <c r="Y111" t="str">
        <f>[2]!obCall("intensity"&amp;H111, $D$40, "getIntensity", [2]!obMake("", "int", H111))</f>
        <v>intensity8 
[17337]</v>
      </c>
      <c r="Z111">
        <f>[2]!obGet([2]!obCall("", Y111, "getRealizations"))</f>
        <v>8.1865916334536836E-3</v>
      </c>
      <c r="AC111" t="str">
        <f>[2]!obCall("expOfIntegratedIntensity"&amp;H111, $D$40, "getExpOfIntegratedIntensity", [2]!obMake("", "int", H111))</f>
        <v>expOfIntegratedIntensity8 
[17251]</v>
      </c>
      <c r="AD111">
        <f>[2]!obGet([2]!obCall("", AC111, "getRealizations"))</f>
        <v>1.0069197663435281</v>
      </c>
    </row>
    <row r="112" spans="1:30" x14ac:dyDescent="0.25">
      <c r="A112">
        <v>0.05</v>
      </c>
      <c r="B112" s="12"/>
      <c r="C112" s="12">
        <v>0.03</v>
      </c>
      <c r="D112" s="12"/>
      <c r="E112" s="12"/>
      <c r="F112" s="12"/>
      <c r="G112" s="12"/>
      <c r="H112">
        <v>9</v>
      </c>
      <c r="I112">
        <f>[2]!obGet([2]!obCall("",$H$99, "getTime",[2]!obMake("", "int", H112)))</f>
        <v>0.9</v>
      </c>
      <c r="L112" t="str">
        <f>[2]!obCall("underlyingModelFromNPVAndDefault"&amp;H112, $K$95, "getUnderlying",  [2]!obMake("", "int", H112), [2]!obMake("","int", 0))</f>
        <v>underlyingModelFromNPVAndDefault9 
[22301]</v>
      </c>
      <c r="M112">
        <f>[2]!obGet([2]!obCall("",L112,"getRealizations"))</f>
        <v>2.218764295231802E-2</v>
      </c>
      <c r="P112" t="str">
        <f>[2]!obCall("zcbondFairPrice"&amp;H112, $K$99, "getZeroCouponBond", [2]!obMake("", "double",I112), [2]!obMake("", "double", $I$203))</f>
        <v>zcbondFairPrice9 
[22575]</v>
      </c>
      <c r="Q112">
        <f>[2]!obGet([2]!obCall("", P112, "getRealizations"))</f>
        <v>0.58229588774571073</v>
      </c>
      <c r="T112" t="str">
        <f>[2]!obCall("couponBondPrice"&amp;H112,  $K$95,"getFairValue", [2]!obMake("","int",H112) )</f>
        <v>couponBondPrice9 
[22358]</v>
      </c>
      <c r="U112">
        <f>[2]!obGet([2]!obCall("",  T112,"getRealizations"))</f>
        <v>1.3657134906500499</v>
      </c>
      <c r="Y112" t="str">
        <f>[2]!obCall("intensity"&amp;H112, $D$40, "getIntensity", [2]!obMake("", "int", H112))</f>
        <v>intensity9 
[16979]</v>
      </c>
      <c r="Z112">
        <f>[2]!obGet([2]!obCall("", Y112, "getRealizations"))</f>
        <v>8.2669953674736237E-3</v>
      </c>
      <c r="AC112" t="str">
        <f>[2]!obCall("expOfIntegratedIntensity"&amp;H112, $D$40, "getExpOfIntegratedIntensity", [2]!obMake("", "int", H112))</f>
        <v>expOfIntegratedIntensity9 
[16981]</v>
      </c>
      <c r="AD112">
        <f>[2]!obGet([2]!obCall("", AC112, "getRealizations"))</f>
        <v>1.0077444279493313</v>
      </c>
    </row>
    <row r="113" spans="1:30" x14ac:dyDescent="0.25">
      <c r="A113">
        <v>0.05</v>
      </c>
      <c r="C113" s="12">
        <v>0.03</v>
      </c>
      <c r="H113">
        <v>10</v>
      </c>
      <c r="I113">
        <f>[2]!obGet([2]!obCall("",$H$99, "getTime",[2]!obMake("", "int", H113)))</f>
        <v>1</v>
      </c>
      <c r="L113" t="str">
        <f>[2]!obCall("underlyingModelFromNPVAndDefault"&amp;H113, $K$95, "getUnderlying",  [2]!obMake("", "int", H113), [2]!obMake("","int", 0))</f>
        <v>underlyingModelFromNPVAndDefault10 
[22344]</v>
      </c>
      <c r="M113">
        <f>[2]!obGet([2]!obCall("",L113,"getRealizations"))</f>
        <v>1.3296744603563121E-2</v>
      </c>
      <c r="P113" t="str">
        <f>[2]!obCall("zcbondFairPrice"&amp;H113, $K$99, "getZeroCouponBond", [2]!obMake("", "double",I113), [2]!obMake("", "double", $I$203))</f>
        <v>zcbondFairPrice10 
[22583]</v>
      </c>
      <c r="Q113">
        <f>[2]!obGet([2]!obCall("", P113, "getRealizations"))</f>
        <v>0.62170308614537095</v>
      </c>
      <c r="T113" t="str">
        <f>[2]!obCall("couponBondPrice"&amp;H113,  $K$95,"getFairValue", [2]!obMake("","int",H113) )</f>
        <v>couponBondPrice10 
[22296]</v>
      </c>
      <c r="U113">
        <f>[2]!obGet([2]!obCall("",  T113,"getRealizations"))</f>
        <v>1.4323045830777015</v>
      </c>
      <c r="Y113" t="str">
        <f>[2]!obCall("intensity"&amp;H113, $D$40, "getIntensity", [2]!obMake("", "int", H113))</f>
        <v>intensity10 
[17170]</v>
      </c>
      <c r="Z113">
        <f>[2]!obGet([2]!obCall("", Y113, "getRealizations"))</f>
        <v>9.0985581217440364E-3</v>
      </c>
      <c r="AC113" t="str">
        <f>[2]!obCall("expOfIntegratedIntensity"&amp;H113, $D$40, "getExpOfIntegratedIntensity", [2]!obMake("", "int", H113))</f>
        <v>expOfIntegratedIntensity10 
[17241]</v>
      </c>
      <c r="AD113">
        <f>[2]!obGet([2]!obCall("", AC113, "getRealizations"))</f>
        <v>1.0085778742584486</v>
      </c>
    </row>
    <row r="114" spans="1:30" x14ac:dyDescent="0.25">
      <c r="A114">
        <v>0.05</v>
      </c>
      <c r="C114" s="12">
        <v>0.03</v>
      </c>
      <c r="H114">
        <v>11</v>
      </c>
      <c r="I114">
        <f>[2]!obGet([2]!obCall("",$H$99, "getTime",[2]!obMake("", "int", H114)))</f>
        <v>1.0999999999999999</v>
      </c>
      <c r="L114" t="str">
        <f>[2]!obCall("underlyingModelFromNPVAndDefault"&amp;H114, $K$95, "getUnderlying",  [2]!obMake("", "int", H114), [2]!obMake("","int", 0))</f>
        <v>underlyingModelFromNPVAndDefault11 
[21987]</v>
      </c>
      <c r="M114">
        <f>[2]!obGet([2]!obCall("",L114,"getRealizations"))</f>
        <v>1.4970372611468701E-2</v>
      </c>
      <c r="P114" t="str">
        <f>[2]!obCall("zcbondFairPrice"&amp;H114, $K$99, "getZeroCouponBond", [2]!obMake("", "double",I114), [2]!obMake("", "double", $I$203))</f>
        <v>zcbondFairPrice11 
[22645]</v>
      </c>
      <c r="Q114">
        <f>[2]!obGet([2]!obCall("", P114, "getRealizations"))</f>
        <v>0.6164528520742999</v>
      </c>
      <c r="T114" t="str">
        <f>[2]!obCall("couponBondPrice"&amp;H114,  $K$95,"getFairValue", [2]!obMake("","int",H114) )</f>
        <v>couponBondPrice11 
[22405]</v>
      </c>
      <c r="U114">
        <f>[2]!obGet([2]!obCall("",  T114,"getRealizations"))</f>
        <v>1.3260866821212511</v>
      </c>
      <c r="Y114" t="str">
        <f>[2]!obCall("intensity"&amp;H114, $D$40, "getIntensity", [2]!obMake("", "int", H114))</f>
        <v>intensity11 
[17092]</v>
      </c>
      <c r="Z114">
        <f>[2]!obGet([2]!obCall("", Y114, "getRealizations"))</f>
        <v>8.6569328086130628E-3</v>
      </c>
      <c r="AC114" t="str">
        <f>[2]!obCall("expOfIntegratedIntensity"&amp;H114, $D$40, "getExpOfIntegratedIntensity", [2]!obMake("", "int", H114))</f>
        <v>expOfIntegratedIntensity11 
[17245]</v>
      </c>
      <c r="AD114">
        <f>[2]!obGet([2]!obCall("", AC114, "getRealizations"))</f>
        <v>1.0094959522953573</v>
      </c>
    </row>
    <row r="115" spans="1:30" x14ac:dyDescent="0.25">
      <c r="A115">
        <v>0.05</v>
      </c>
      <c r="C115" s="12">
        <v>0.03</v>
      </c>
      <c r="H115">
        <v>12</v>
      </c>
      <c r="I115">
        <f>[2]!obGet([2]!obCall("",$H$99, "getTime",[2]!obMake("", "int", H115)))</f>
        <v>1.2</v>
      </c>
      <c r="L115" t="str">
        <f>[2]!obCall("underlyingModelFromNPVAndDefault"&amp;H115, $K$95, "getUnderlying",  [2]!obMake("", "int", H115), [2]!obMake("","int", 0))</f>
        <v>underlyingModelFromNPVAndDefault12 
[22264]</v>
      </c>
      <c r="M115">
        <f>[2]!obGet([2]!obCall("",L115,"getRealizations"))</f>
        <v>2.2356366651568073E-2</v>
      </c>
      <c r="P115" t="str">
        <f>[2]!obCall("zcbondFairPrice"&amp;H115, $K$99, "getZeroCouponBond", [2]!obMake("", "double",I115), [2]!obMake("", "double", $I$203))</f>
        <v>zcbondFairPrice12 
[22787]</v>
      </c>
      <c r="Q115">
        <f>[2]!obGet([2]!obCall("", P115, "getRealizations"))</f>
        <v>0.58703137447684639</v>
      </c>
      <c r="T115" t="str">
        <f>[2]!obCall("couponBondPrice"&amp;H115,  $K$95,"getFairValue", [2]!obMake("","int",H115) )</f>
        <v>couponBondPrice12 
[22412]</v>
      </c>
      <c r="U115">
        <f>[2]!obGet([2]!obCall("",  T115,"getRealizations"))</f>
        <v>1.2806087768924987</v>
      </c>
      <c r="Y115" t="str">
        <f>[2]!obCall("intensity"&amp;H115, $D$40, "getIntensity", [2]!obMake("", "int", H115))</f>
        <v>intensity12 
[17160]</v>
      </c>
      <c r="Z115">
        <f>[2]!obGet([2]!obCall("", Y115, "getRealizations"))</f>
        <v>1.0156528751990877E-2</v>
      </c>
      <c r="AC115" t="str">
        <f>[2]!obCall("expOfIntegratedIntensity"&amp;H115, $D$40, "getExpOfIntegratedIntensity", [2]!obMake("", "int", H115))</f>
        <v>expOfIntegratedIntensity12 
[17349]</v>
      </c>
      <c r="AD115">
        <f>[2]!obGet([2]!obCall("", AC115, "getRealizations"))</f>
        <v>1.0103702445381748</v>
      </c>
    </row>
    <row r="116" spans="1:30" x14ac:dyDescent="0.25">
      <c r="A116">
        <v>0.05</v>
      </c>
      <c r="C116" s="12">
        <v>0.03</v>
      </c>
      <c r="H116">
        <v>13</v>
      </c>
      <c r="I116">
        <f>[2]!obGet([2]!obCall("",$H$99, "getTime",[2]!obMake("", "int", H116)))</f>
        <v>1.3</v>
      </c>
      <c r="L116" t="str">
        <f>[2]!obCall("underlyingModelFromNPVAndDefault"&amp;H116, $K$95, "getUnderlying",  [2]!obMake("", "int", H116), [2]!obMake("","int", 0))</f>
        <v>underlyingModelFromNPVAndDefault13 
[22024]</v>
      </c>
      <c r="M116">
        <f>[2]!obGet([2]!obCall("",L116,"getRealizations"))</f>
        <v>1.3505236614964482E-2</v>
      </c>
      <c r="P116" t="str">
        <f>[2]!obCall("zcbondFairPrice"&amp;H116, $K$99, "getZeroCouponBond", [2]!obMake("", "double",I116), [2]!obMake("", "double", $I$203))</f>
        <v>zcbondFairPrice13 
[22656]</v>
      </c>
      <c r="Q116">
        <f>[2]!obGet([2]!obCall("", P116, "getRealizations"))</f>
        <v>0.62747764219841451</v>
      </c>
      <c r="T116" t="str">
        <f>[2]!obCall("couponBondPrice"&amp;H116,  $K$95,"getFairValue", [2]!obMake("","int",H116) )</f>
        <v>couponBondPrice13 
[22416]</v>
      </c>
      <c r="U116">
        <f>[2]!obGet([2]!obCall("",  T116,"getRealizations"))</f>
        <v>1.3487386412187217</v>
      </c>
      <c r="Y116" t="str">
        <f>[2]!obCall("intensity"&amp;H116, $D$40, "getIntensity", [2]!obMake("", "int", H116))</f>
        <v>intensity13 
[17164]</v>
      </c>
      <c r="Z116">
        <f>[2]!obGet([2]!obCall("", Y116, "getRealizations"))</f>
        <v>1.1076454551477542E-2</v>
      </c>
      <c r="AC116" t="str">
        <f>[2]!obCall("expOfIntegratedIntensity"&amp;H116, $D$40, "getExpOfIntegratedIntensity", [2]!obMake("", "int", H116))</f>
        <v>expOfIntegratedIntensity13 
[17001]</v>
      </c>
      <c r="AD116">
        <f>[2]!obGet([2]!obCall("", AC116, "getRealizations"))</f>
        <v>1.0113969512826257</v>
      </c>
    </row>
    <row r="117" spans="1:30" x14ac:dyDescent="0.25">
      <c r="A117">
        <v>0.05</v>
      </c>
      <c r="C117" s="12">
        <v>0.03</v>
      </c>
      <c r="H117">
        <v>14</v>
      </c>
      <c r="I117">
        <f>[2]!obGet([2]!obCall("",$H$99, "getTime",[2]!obMake("", "int", H117)))</f>
        <v>1.4</v>
      </c>
      <c r="L117" t="str">
        <f>[2]!obCall("underlyingModelFromNPVAndDefault"&amp;H117, $K$95, "getUnderlying",  [2]!obMake("", "int", H117), [2]!obMake("","int", 0))</f>
        <v>underlyingModelFromNPVAndDefault14 
[22007]</v>
      </c>
      <c r="M117">
        <f>[2]!obGet([2]!obCall("",L117,"getRealizations"))</f>
        <v>1.4333649279886083E-2</v>
      </c>
      <c r="P117" t="str">
        <f>[2]!obCall("zcbondFairPrice"&amp;H117, $K$99, "getZeroCouponBond", [2]!obMake("", "double",I117), [2]!obMake("", "double", $I$203))</f>
        <v>zcbondFairPrice14 
[22528]</v>
      </c>
      <c r="Q117">
        <f>[2]!obGet([2]!obCall("", P117, "getRealizations"))</f>
        <v>0.62613473219580429</v>
      </c>
      <c r="T117" t="str">
        <f>[2]!obCall("couponBondPrice"&amp;H117,  $K$95,"getFairValue", [2]!obMake("","int",H117) )</f>
        <v>couponBondPrice14 
[22397]</v>
      </c>
      <c r="U117">
        <f>[2]!obGet([2]!obCall("",  T117,"getRealizations"))</f>
        <v>1.3490060899506111</v>
      </c>
      <c r="Y117" t="str">
        <f>[2]!obCall("intensity"&amp;H117, $D$40, "getIntensity", [2]!obMake("", "int", H117))</f>
        <v>intensity14 
[17094]</v>
      </c>
      <c r="Z117">
        <f>[2]!obGet([2]!obCall("", Y117, "getRealizations"))</f>
        <v>1.1152433790716067E-2</v>
      </c>
      <c r="AC117" t="str">
        <f>[2]!obCall("expOfIntegratedIntensity"&amp;H117, $D$40, "getExpOfIntegratedIntensity", [2]!obMake("", "int", H117))</f>
        <v>expOfIntegratedIntensity14 
[17084]</v>
      </c>
      <c r="AD117">
        <f>[2]!obGet([2]!obCall("", AC117, "getRealizations"))</f>
        <v>1.0125178411787641</v>
      </c>
    </row>
    <row r="118" spans="1:30" x14ac:dyDescent="0.25">
      <c r="A118">
        <v>0.05</v>
      </c>
      <c r="C118" s="12">
        <v>0.03</v>
      </c>
      <c r="H118">
        <v>15</v>
      </c>
      <c r="I118">
        <f>[2]!obGet([2]!obCall("",$H$99, "getTime",[2]!obMake("", "int", H118)))</f>
        <v>1.5</v>
      </c>
      <c r="L118" t="str">
        <f>[2]!obCall("underlyingModelFromNPVAndDefault"&amp;H118, $K$95, "getUnderlying",  [2]!obMake("", "int", H118), [2]!obMake("","int", 0))</f>
        <v>underlyingModelFromNPVAndDefault15 
[22353]</v>
      </c>
      <c r="M118">
        <f>[2]!obGet([2]!obCall("",L118,"getRealizations"))</f>
        <v>1.0183929672646403E-2</v>
      </c>
      <c r="P118" t="str">
        <f>[2]!obCall("zcbondFairPrice"&amp;H118, $K$99, "getZeroCouponBond", [2]!obMake("", "double",I118), [2]!obMake("", "double", $I$203))</f>
        <v>zcbondFairPrice15 
[22768]</v>
      </c>
      <c r="Q118">
        <f>[2]!obGet([2]!obCall("", P118, "getRealizations"))</f>
        <v>0.64679887246634338</v>
      </c>
      <c r="T118" t="str">
        <f>[2]!obCall("couponBondPrice"&amp;H118,  $K$95,"getFairValue", [2]!obMake("","int",H118) )</f>
        <v>couponBondPrice15 
[22303]</v>
      </c>
      <c r="U118">
        <f>[2]!obGet([2]!obCall("",  T118,"getRealizations"))</f>
        <v>1.3845037517719629</v>
      </c>
      <c r="Y118" t="str">
        <f>[2]!obCall("intensity"&amp;H118, $D$40, "getIntensity", [2]!obMake("", "int", H118))</f>
        <v>intensity15 
[17353]</v>
      </c>
      <c r="Z118">
        <f>[2]!obGet([2]!obCall("", Y118, "getRealizations"))</f>
        <v>1.2467945118276211E-2</v>
      </c>
      <c r="AC118" t="str">
        <f>[2]!obCall("expOfIntegratedIntensity"&amp;H118, $D$40, "getExpOfIntegratedIntensity", [2]!obMake("", "int", H118))</f>
        <v>expOfIntegratedIntensity15 
[17341]</v>
      </c>
      <c r="AD118">
        <f>[2]!obGet([2]!obCall("", AC118, "getRealizations"))</f>
        <v>1.0136476749000149</v>
      </c>
    </row>
    <row r="119" spans="1:30" x14ac:dyDescent="0.25">
      <c r="A119">
        <v>0.05</v>
      </c>
      <c r="C119" s="12">
        <v>0.03</v>
      </c>
      <c r="H119">
        <v>16</v>
      </c>
      <c r="I119">
        <f>[2]!obGet([2]!obCall("",$H$99, "getTime",[2]!obMake("", "int", H119)))</f>
        <v>1.5999999999999999</v>
      </c>
      <c r="L119" t="str">
        <f>[2]!obCall("underlyingModelFromNPVAndDefault"&amp;H119, $K$95, "getUnderlying",  [2]!obMake("", "int", H119), [2]!obMake("","int", 0))</f>
        <v>underlyingModelFromNPVAndDefault16 
[22361]</v>
      </c>
      <c r="M119">
        <f>[2]!obGet([2]!obCall("",L119,"getRealizations"))</f>
        <v>6.3413217348011631E-3</v>
      </c>
      <c r="P119" t="str">
        <f>[2]!obCall("zcbondFairPrice"&amp;H119, $K$99, "getZeroCouponBond", [2]!obMake("", "double",I119), [2]!obMake("", "double", $I$203))</f>
        <v>zcbondFairPrice16 
[22587]</v>
      </c>
      <c r="Q119">
        <f>[2]!obGet([2]!obCall("", P119, "getRealizations"))</f>
        <v>0.66515344766771589</v>
      </c>
      <c r="T119" t="str">
        <f>[2]!obCall("couponBondPrice"&amp;H119,  $K$95,"getFairValue", [2]!obMake("","int",H119) )</f>
        <v>couponBondPrice16 
[22310]</v>
      </c>
      <c r="U119">
        <f>[2]!obGet([2]!obCall("",  T119,"getRealizations"))</f>
        <v>1.4153198205139716</v>
      </c>
      <c r="Y119" t="str">
        <f>[2]!obCall("intensity"&amp;H119, $D$40, "getIntensity", [2]!obMake("", "int", H119))</f>
        <v>intensity16 
[17335]</v>
      </c>
      <c r="Z119">
        <f>[2]!obGet([2]!obCall("", Y119, "getRealizations"))</f>
        <v>1.2708841234818498E-2</v>
      </c>
      <c r="AC119" t="str">
        <f>[2]!obCall("expOfIntegratedIntensity"&amp;H119, $D$40, "getExpOfIntegratedIntensity", [2]!obMake("", "int", H119))</f>
        <v>expOfIntegratedIntensity16 
[16947]</v>
      </c>
      <c r="AD119">
        <f>[2]!obGet([2]!obCall("", AC119, "getRealizations"))</f>
        <v>1.0149122734414497</v>
      </c>
    </row>
    <row r="120" spans="1:30" x14ac:dyDescent="0.25">
      <c r="A120">
        <v>0.05</v>
      </c>
      <c r="C120" s="12">
        <v>0.03</v>
      </c>
      <c r="H120">
        <v>17</v>
      </c>
      <c r="I120">
        <f>[2]!obGet([2]!obCall("",$H$99, "getTime",[2]!obMake("", "int", H120)))</f>
        <v>1.7</v>
      </c>
      <c r="L120" t="str">
        <f>[2]!obCall("underlyingModelFromNPVAndDefault"&amp;H120, $K$95, "getUnderlying",  [2]!obMake("", "int", H120), [2]!obMake("","int", 0))</f>
        <v>underlyingModelFromNPVAndDefault17 
[22308]</v>
      </c>
      <c r="M120">
        <f>[2]!obGet([2]!obCall("",L120,"getRealizations"))</f>
        <v>1.3861290417663052E-2</v>
      </c>
      <c r="P120" t="str">
        <f>[2]!obCall("zcbondFairPrice"&amp;H120, $K$99, "getZeroCouponBond", [2]!obMake("", "double",I120), [2]!obMake("", "double", $I$203))</f>
        <v>zcbondFairPrice17 
[22728]</v>
      </c>
      <c r="Q120">
        <f>[2]!obGet([2]!obCall("", P120, "getRealizations"))</f>
        <v>0.63292596928299028</v>
      </c>
      <c r="T120" t="str">
        <f>[2]!obCall("couponBondPrice"&amp;H120,  $K$95,"getFairValue", [2]!obMake("","int",H120) )</f>
        <v>couponBondPrice17 
[22401]</v>
      </c>
      <c r="U120">
        <f>[2]!obGet([2]!obCall("",  T120,"getRealizations"))</f>
        <v>1.3660226196114733</v>
      </c>
      <c r="Y120" t="str">
        <f>[2]!obCall("intensity"&amp;H120, $D$40, "getIntensity", [2]!obMake("", "int", H120))</f>
        <v>intensity17 
[17088]</v>
      </c>
      <c r="Z120">
        <f>[2]!obGet([2]!obCall("", Y120, "getRealizations"))</f>
        <v>1.4029821932200526E-2</v>
      </c>
      <c r="AC120" t="str">
        <f>[2]!obCall("expOfIntegratedIntensity"&amp;H120, $D$40, "getExpOfIntegratedIntensity", [2]!obMake("", "int", H120))</f>
        <v>expOfIntegratedIntensity17 
[17253]</v>
      </c>
      <c r="AD120">
        <f>[2]!obGet([2]!obCall("", AC120, "getRealizations"))</f>
        <v>1.0162029292997965</v>
      </c>
    </row>
    <row r="121" spans="1:30" x14ac:dyDescent="0.25">
      <c r="A121">
        <v>0.05</v>
      </c>
      <c r="C121" s="12">
        <v>0.03</v>
      </c>
      <c r="H121">
        <v>18</v>
      </c>
      <c r="I121">
        <f>[2]!obGet([2]!obCall("",$H$99, "getTime",[2]!obMake("", "int", H121)))</f>
        <v>1.8</v>
      </c>
      <c r="L121" t="str">
        <f>[2]!obCall("underlyingModelFromNPVAndDefault"&amp;H121, $K$95, "getUnderlying",  [2]!obMake("", "int", H121), [2]!obMake("","int", 0))</f>
        <v>underlyingModelFromNPVAndDefault18 
[22341]</v>
      </c>
      <c r="M121">
        <f>[2]!obGet([2]!obCall("",L121,"getRealizations"))</f>
        <v>1.2954075838381011E-2</v>
      </c>
      <c r="P121" t="str">
        <f>[2]!obCall("zcbondFairPrice"&amp;H121, $K$99, "getZeroCouponBond", [2]!obMake("", "double",I121), [2]!obMake("", "double", $I$203))</f>
        <v>zcbondFairPrice18 
[22442]</v>
      </c>
      <c r="Q121">
        <f>[2]!obGet([2]!obCall("", P121, "getRealizations"))</f>
        <v>0.63805307050545546</v>
      </c>
      <c r="T121" t="str">
        <f>[2]!obCall("couponBondPrice"&amp;H121,  $K$95,"getFairValue", [2]!obMake("","int",H121) )</f>
        <v>couponBondPrice18 
[22294]</v>
      </c>
      <c r="U121">
        <f>[2]!obGet([2]!obCall("",  T121,"getRealizations"))</f>
        <v>1.3759873828691767</v>
      </c>
      <c r="Y121" t="str">
        <f>[2]!obCall("intensity"&amp;H121, $D$40, "getIntensity", [2]!obMake("", "int", H121))</f>
        <v>intensity18 
[17249]</v>
      </c>
      <c r="Z121">
        <f>[2]!obGet([2]!obCall("", Y121, "getRealizations"))</f>
        <v>1.4859809018309184E-2</v>
      </c>
      <c r="AC121" t="str">
        <f>[2]!obCall("expOfIntegratedIntensity"&amp;H121, $D$40, "getExpOfIntegratedIntensity", [2]!obMake("", "int", H121))</f>
        <v>expOfIntegratedIntensity18 
[16999]</v>
      </c>
      <c r="AD121">
        <f>[2]!obGet([2]!obCall("", AC121, "getRealizations"))</f>
        <v>1.0176296445082944</v>
      </c>
    </row>
    <row r="122" spans="1:30" x14ac:dyDescent="0.25">
      <c r="A122">
        <v>0.05</v>
      </c>
      <c r="C122" s="12">
        <v>0.03</v>
      </c>
      <c r="H122">
        <v>19</v>
      </c>
      <c r="I122">
        <f>[2]!obGet([2]!obCall("",$H$99, "getTime",[2]!obMake("", "int", H122)))</f>
        <v>1.9</v>
      </c>
      <c r="L122" t="str">
        <f>[2]!obCall("underlyingModelFromNPVAndDefault"&amp;H122, $K$95, "getUnderlying",  [2]!obMake("", "int", H122), [2]!obMake("","int", 0))</f>
        <v>underlyingModelFromNPVAndDefault19 
[22261]</v>
      </c>
      <c r="M122">
        <f>[2]!obGet([2]!obCall("",L122,"getRealizations"))</f>
        <v>2.8333715276815372E-2</v>
      </c>
      <c r="P122" t="str">
        <f>[2]!obCall("zcbondFairPrice"&amp;H122, $K$99, "getZeroCouponBond", [2]!obMake("", "double",I122), [2]!obMake("", "double", $I$203))</f>
        <v>zcbondFairPrice19 
[22532]</v>
      </c>
      <c r="Q122">
        <f>[2]!obGet([2]!obCall("", P122, "getRealizations"))</f>
        <v>0.57705688010293521</v>
      </c>
      <c r="T122" t="str">
        <f>[2]!obCall("couponBondPrice"&amp;H122,  $K$95,"getFairValue", [2]!obMake("","int",H122) )</f>
        <v>couponBondPrice19 
[22403]</v>
      </c>
      <c r="U122">
        <f>[2]!obGet([2]!obCall("",  T122,"getRealizations"))</f>
        <v>1.2817242406092528</v>
      </c>
      <c r="Y122" t="str">
        <f>[2]!obCall("intensity"&amp;H122, $D$40, "getIntensity", [2]!obMake("", "int", H122))</f>
        <v>intensity19 
[17345]</v>
      </c>
      <c r="Z122">
        <f>[2]!obGet([2]!obCall("", Y122, "getRealizations"))</f>
        <v>1.4872024660059026E-2</v>
      </c>
      <c r="AC122" t="str">
        <f>[2]!obCall("expOfIntegratedIntensity"&amp;H122, $D$40, "getExpOfIntegratedIntensity", [2]!obMake("", "int", H122))</f>
        <v>expOfIntegratedIntensity19 
[17020]</v>
      </c>
      <c r="AD122">
        <f>[2]!obGet([2]!obCall("", AC122, "getRealizations"))</f>
        <v>1.0191429468158693</v>
      </c>
    </row>
    <row r="123" spans="1:30" x14ac:dyDescent="0.25">
      <c r="A123">
        <v>0.05</v>
      </c>
      <c r="C123" s="12">
        <v>0.03</v>
      </c>
      <c r="H123">
        <v>20</v>
      </c>
      <c r="I123">
        <f>[2]!obGet([2]!obCall("",$H$99, "getTime",[2]!obMake("", "int", H123)))</f>
        <v>2</v>
      </c>
      <c r="L123" t="str">
        <f>[2]!obCall("underlyingModelFromNPVAndDefault"&amp;H123, $K$95, "getUnderlying",  [2]!obMake("", "int", H123), [2]!obMake("","int", 0))</f>
        <v>underlyingModelFromNPVAndDefault20 
[22062]</v>
      </c>
      <c r="M123">
        <f>[2]!obGet([2]!obCall("",L123,"getRealizations"))</f>
        <v>1.8789502283441971E-2</v>
      </c>
      <c r="P123" t="str">
        <f>[2]!obCall("zcbondFairPrice"&amp;H123, $K$99, "getZeroCouponBond", [2]!obMake("", "double",I123), [2]!obMake("", "double", $I$203))</f>
        <v>zcbondFairPrice20 
[22446]</v>
      </c>
      <c r="Q123">
        <f>[2]!obGet([2]!obCall("", P123, "getRealizations"))</f>
        <v>0.61640558624627062</v>
      </c>
      <c r="T123" t="str">
        <f>[2]!obCall("couponBondPrice"&amp;H123,  $K$95,"getFairValue", [2]!obMake("","int",H123) )</f>
        <v>couponBondPrice20 
[22258]</v>
      </c>
      <c r="U123">
        <f>[2]!obGet([2]!obCall("",  T123,"getRealizations"))</f>
        <v>1.3459620472190084</v>
      </c>
      <c r="Y123" t="str">
        <f>[2]!obCall("intensity"&amp;H123, $D$40, "getIntensity", [2]!obMake("", "int", H123))</f>
        <v>intensity20 
[17347]</v>
      </c>
      <c r="Z123">
        <f>[2]!obGet([2]!obCall("", Y123, "getRealizations"))</f>
        <v>1.6271767720219103E-2</v>
      </c>
      <c r="AC123" t="str">
        <f>[2]!obCall("expOfIntegratedIntensity"&amp;H123, $D$40, "getExpOfIntegratedIntensity", [2]!obMake("", "int", H123))</f>
        <v>expOfIntegratedIntensity20 
[17239]</v>
      </c>
      <c r="AD123">
        <f>[2]!obGet([2]!obCall("", AC123, "getRealizations"))</f>
        <v>1.0206597463340106</v>
      </c>
    </row>
    <row r="124" spans="1:30" x14ac:dyDescent="0.25">
      <c r="A124">
        <v>0.05</v>
      </c>
      <c r="C124" s="12">
        <v>0.03</v>
      </c>
      <c r="H124">
        <v>21</v>
      </c>
      <c r="I124">
        <f>[2]!obGet([2]!obCall("",$H$99, "getTime",[2]!obMake("", "int", H124)))</f>
        <v>2.1</v>
      </c>
      <c r="L124" t="str">
        <f>[2]!obCall("underlyingModelFromNPVAndDefault"&amp;H124, $K$95, "getUnderlying",  [2]!obMake("", "int", H124), [2]!obMake("","int", 0))</f>
        <v>underlyingModelFromNPVAndDefault21 
[22083]</v>
      </c>
      <c r="M124">
        <f>[2]!obGet([2]!obCall("",L124,"getRealizations"))</f>
        <v>1.1123731609248174E-2</v>
      </c>
      <c r="P124" t="str">
        <f>[2]!obCall("zcbondFairPrice"&amp;H124, $K$99, "getZeroCouponBond", [2]!obMake("", "double",I124), [2]!obMake("", "double", $I$203))</f>
        <v>zcbondFairPrice21 
[22641]</v>
      </c>
      <c r="Q124">
        <f>[2]!obGet([2]!obCall("", P124, "getRealizations"))</f>
        <v>0.64835054769240874</v>
      </c>
      <c r="T124" t="str">
        <f>[2]!obCall("couponBondPrice"&amp;H124,  $K$95,"getFairValue", [2]!obMake("","int",H124) )</f>
        <v>couponBondPrice21 
[22032]</v>
      </c>
      <c r="U124">
        <f>[2]!obGet([2]!obCall("",  T124,"getRealizations"))</f>
        <v>1.2966977558742931</v>
      </c>
      <c r="Y124" t="str">
        <f>[2]!obCall("intensity"&amp;H124, $D$40, "getIntensity", [2]!obMake("", "int", H124))</f>
        <v>intensity21 
[17213]</v>
      </c>
      <c r="Z124">
        <f>[2]!obGet([2]!obCall("", Y124, "getRealizations"))</f>
        <v>1.7663502680018699E-2</v>
      </c>
      <c r="AC124" t="str">
        <f>[2]!obCall("expOfIntegratedIntensity"&amp;H124, $D$40, "getExpOfIntegratedIntensity", [2]!obMake("", "int", H124))</f>
        <v>expOfIntegratedIntensity21 
[17006]</v>
      </c>
      <c r="AD124">
        <f>[2]!obGet([2]!obCall("", AC124, "getRealizations"))</f>
        <v>1.0223218921011359</v>
      </c>
    </row>
    <row r="125" spans="1:30" x14ac:dyDescent="0.25">
      <c r="A125">
        <v>0.05</v>
      </c>
      <c r="C125" s="12">
        <v>0.03</v>
      </c>
      <c r="H125">
        <v>22</v>
      </c>
      <c r="I125">
        <f>[2]!obGet([2]!obCall("",$H$99, "getTime",[2]!obMake("", "int", H125)))</f>
        <v>2.1999999999999997</v>
      </c>
      <c r="L125" t="str">
        <f>[2]!obCall("underlyingModelFromNPVAndDefault"&amp;H125, $K$95, "getUnderlying",  [2]!obMake("", "int", H125), [2]!obMake("","int", 0))</f>
        <v>underlyingModelFromNPVAndDefault22 
[22065]</v>
      </c>
      <c r="M125">
        <f>[2]!obGet([2]!obCall("",L125,"getRealizations"))</f>
        <v>-2.2159972157382406E-3</v>
      </c>
      <c r="P125" t="str">
        <f>[2]!obCall("zcbondFairPrice"&amp;H125, $K$99, "getZeroCouponBond", [2]!obMake("", "double",I125), [2]!obMake("", "double", $I$203))</f>
        <v>zcbondFairPrice22 
[22504]</v>
      </c>
      <c r="Q125">
        <f>[2]!obGet([2]!obCall("", P125, "getRealizations"))</f>
        <v>0.70671735029070781</v>
      </c>
      <c r="T125" t="str">
        <f>[2]!obCall("couponBondPrice"&amp;H125,  $K$95,"getFairValue", [2]!obMake("","int",H125) )</f>
        <v>couponBondPrice22 
[22026]</v>
      </c>
      <c r="U125">
        <f>[2]!obGet([2]!obCall("",  T125,"getRealizations"))</f>
        <v>1.3872787271524587</v>
      </c>
      <c r="Y125" t="str">
        <f>[2]!obCall("intensity"&amp;H125, $D$40, "getIntensity", [2]!obMake("", "int", H125))</f>
        <v>intensity22 
[17277]</v>
      </c>
      <c r="Z125">
        <f>[2]!obGet([2]!obCall("", Y125, "getRealizations"))</f>
        <v>1.8683378535864686E-2</v>
      </c>
      <c r="AC125" t="str">
        <f>[2]!obCall("expOfIntegratedIntensity"&amp;H125, $D$40, "getExpOfIntegratedIntensity", [2]!obMake("", "int", H125))</f>
        <v>expOfIntegratedIntensity22 
[17179]</v>
      </c>
      <c r="AD125">
        <f>[2]!obGet([2]!obCall("", AC125, "getRealizations"))</f>
        <v>1.0241292664073618</v>
      </c>
    </row>
    <row r="126" spans="1:30" x14ac:dyDescent="0.25">
      <c r="A126">
        <v>0.05</v>
      </c>
      <c r="C126" s="12">
        <v>0.03</v>
      </c>
      <c r="H126">
        <v>23</v>
      </c>
      <c r="I126">
        <f>[2]!obGet([2]!obCall("",$H$99, "getTime",[2]!obMake("", "int", H126)))</f>
        <v>2.2999999999999998</v>
      </c>
      <c r="L126" t="str">
        <f>[2]!obCall("underlyingModelFromNPVAndDefault"&amp;H126, $K$95, "getUnderlying",  [2]!obMake("", "int", H126), [2]!obMake("","int", 0))</f>
        <v>underlyingModelFromNPVAndDefault23 
[22134]</v>
      </c>
      <c r="M126">
        <f>[2]!obGet([2]!obCall("",L126,"getRealizations"))</f>
        <v>2.1944077800041305E-3</v>
      </c>
      <c r="P126" t="str">
        <f>[2]!obCall("zcbondFairPrice"&amp;H126, $K$99, "getZeroCouponBond", [2]!obMake("", "double",I126), [2]!obMake("", "double", $I$203))</f>
        <v>zcbondFairPrice23 
[22704]</v>
      </c>
      <c r="Q126">
        <f>[2]!obGet([2]!obCall("", P126, "getRealizations"))</f>
        <v>0.68652129665973882</v>
      </c>
      <c r="T126" t="str">
        <f>[2]!obCall("couponBondPrice"&amp;H126,  $K$95,"getFairValue", [2]!obMake("","int",H126) )</f>
        <v>couponBondPrice23 
[22249]</v>
      </c>
      <c r="U126">
        <f>[2]!obGet([2]!obCall("",  T126,"getRealizations"))</f>
        <v>1.3569722630921084</v>
      </c>
      <c r="Y126" t="str">
        <f>[2]!obCall("intensity"&amp;H126, $D$40, "getIntensity", [2]!obMake("", "int", H126))</f>
        <v>intensity23 
[17032]</v>
      </c>
      <c r="Z126">
        <f>[2]!obGet([2]!obCall("", Y126, "getRealizations"))</f>
        <v>1.9029885223536682E-2</v>
      </c>
      <c r="AC126" t="str">
        <f>[2]!obCall("expOfIntegratedIntensity"&amp;H126, $D$40, "getExpOfIntegratedIntensity", [2]!obMake("", "int", H126))</f>
        <v>expOfIntegratedIntensity23 
[17323]</v>
      </c>
      <c r="AD126">
        <f>[2]!obGet([2]!obCall("", AC126, "getRealizations"))</f>
        <v>1.0260444744534856</v>
      </c>
    </row>
    <row r="127" spans="1:30" x14ac:dyDescent="0.25">
      <c r="A127">
        <v>0.05</v>
      </c>
      <c r="C127" s="12">
        <v>0.03</v>
      </c>
      <c r="H127">
        <v>24</v>
      </c>
      <c r="I127">
        <f>[2]!obGet([2]!obCall("",$H$99, "getTime",[2]!obMake("", "int", H127)))</f>
        <v>2.4</v>
      </c>
      <c r="L127" t="str">
        <f>[2]!obCall("underlyingModelFromNPVAndDefault"&amp;H127, $K$95, "getUnderlying",  [2]!obMake("", "int", H127), [2]!obMake("","int", 0))</f>
        <v>underlyingModelFromNPVAndDefault24 
[22101]</v>
      </c>
      <c r="M127">
        <f>[2]!obGet([2]!obCall("",L127,"getRealizations"))</f>
        <v>-1.8586624160843519E-2</v>
      </c>
      <c r="P127" t="str">
        <f>[2]!obCall("zcbondFairPrice"&amp;H127, $K$99, "getZeroCouponBond", [2]!obMake("", "double",I127), [2]!obMake("", "double", $I$203))</f>
        <v>zcbondFairPrice24 
[22629]</v>
      </c>
      <c r="Q127">
        <f>[2]!obGet([2]!obCall("", P127, "getRealizations"))</f>
        <v>0.78256730970906518</v>
      </c>
      <c r="T127" t="str">
        <f>[2]!obCall("couponBondPrice"&amp;H127,  $K$95,"getFairValue", [2]!obMake("","int",H127) )</f>
        <v>couponBondPrice24 
[22038]</v>
      </c>
      <c r="U127">
        <f>[2]!obGet([2]!obCall("",  T127,"getRealizations"))</f>
        <v>1.5027427404185447</v>
      </c>
      <c r="Y127" t="str">
        <f>[2]!obCall("intensity"&amp;H127, $D$40, "getIntensity", [2]!obMake("", "int", H127))</f>
        <v>intensity24 
[17004]</v>
      </c>
      <c r="Z127">
        <f>[2]!obGet([2]!obCall("", Y127, "getRealizations"))</f>
        <v>1.7530298004803029E-2</v>
      </c>
      <c r="AC127" t="str">
        <f>[2]!obCall("expOfIntegratedIntensity"&amp;H127, $D$40, "getExpOfIntegratedIntensity", [2]!obMake("", "int", H127))</f>
        <v>expOfIntegratedIntensity24 
[17116]</v>
      </c>
      <c r="AD127">
        <f>[2]!obGet([2]!obCall("", AC127, "getRealizations"))</f>
        <v>1.0279988843317753</v>
      </c>
    </row>
    <row r="128" spans="1:30" x14ac:dyDescent="0.25">
      <c r="A128">
        <v>0.05</v>
      </c>
      <c r="C128" s="12">
        <v>0.03</v>
      </c>
      <c r="H128">
        <v>25</v>
      </c>
      <c r="I128">
        <f>[2]!obGet([2]!obCall("",$H$99, "getTime",[2]!obMake("", "int", H128)))</f>
        <v>2.5</v>
      </c>
      <c r="L128" t="str">
        <f>[2]!obCall("underlyingModelFromNPVAndDefault"&amp;H128, $K$95, "getUnderlying",  [2]!obMake("", "int", H128), [2]!obMake("","int", 0))</f>
        <v>underlyingModelFromNPVAndDefault25 
[22184]</v>
      </c>
      <c r="M128">
        <f>[2]!obGet([2]!obCall("",L128,"getRealizations"))</f>
        <v>-1.005306254546421E-2</v>
      </c>
      <c r="P128" t="str">
        <f>[2]!obCall("zcbondFairPrice"&amp;H128, $K$99, "getZeroCouponBond", [2]!obMake("", "double",I128), [2]!obMake("", "double", $I$203))</f>
        <v>zcbondFairPrice25 
[22452]</v>
      </c>
      <c r="Q128">
        <f>[2]!obGet([2]!obCall("", P128, "getRealizations"))</f>
        <v>0.74054782208466308</v>
      </c>
      <c r="T128" t="str">
        <f>[2]!obCall("couponBondPrice"&amp;H128,  $K$95,"getFairValue", [2]!obMake("","int",H128) )</f>
        <v>couponBondPrice25 
[21917]</v>
      </c>
      <c r="U128">
        <f>[2]!obGet([2]!obCall("",  T128,"getRealizations"))</f>
        <v>1.4397615029615216</v>
      </c>
      <c r="Y128" t="str">
        <f>[2]!obCall("intensity"&amp;H128, $D$40, "getIntensity", [2]!obMake("", "int", H128))</f>
        <v>intensity25 
[17205]</v>
      </c>
      <c r="Z128">
        <f>[2]!obGet([2]!obCall("", Y128, "getRealizations"))</f>
        <v>1.6517524896894398E-2</v>
      </c>
      <c r="AC128" t="str">
        <f>[2]!obCall("expOfIntegratedIntensity"&amp;H128, $D$40, "getExpOfIntegratedIntensity", [2]!obMake("", "int", H128))</f>
        <v>expOfIntegratedIntensity25 
[17108]</v>
      </c>
      <c r="AD128">
        <f>[2]!obGet([2]!obCall("", AC128, "getRealizations"))</f>
        <v>1.0298025775129054</v>
      </c>
    </row>
    <row r="129" spans="1:30" x14ac:dyDescent="0.25">
      <c r="A129">
        <v>0.05</v>
      </c>
      <c r="C129" s="12">
        <v>0.03</v>
      </c>
      <c r="H129">
        <v>26</v>
      </c>
      <c r="I129">
        <f>[2]!obGet([2]!obCall("",$H$99, "getTime",[2]!obMake("", "int", H129)))</f>
        <v>2.6</v>
      </c>
      <c r="L129" t="str">
        <f>[2]!obCall("underlyingModelFromNPVAndDefault"&amp;H129, $K$95, "getUnderlying",  [2]!obMake("", "int", H129), [2]!obMake("","int", 0))</f>
        <v>underlyingModelFromNPVAndDefault26 
[22166]</v>
      </c>
      <c r="M129">
        <f>[2]!obGet([2]!obCall("",L129,"getRealizations"))</f>
        <v>-6.2213553229980281E-3</v>
      </c>
      <c r="P129" t="str">
        <f>[2]!obCall("zcbondFairPrice"&amp;H129, $K$99, "getZeroCouponBond", [2]!obMake("", "double",I129), [2]!obMake("", "double", $I$203))</f>
        <v>zcbondFairPrice26 
[22597]</v>
      </c>
      <c r="Q129">
        <f>[2]!obGet([2]!obCall("", P129, "getRealizations"))</f>
        <v>0.72283399842383433</v>
      </c>
      <c r="T129" t="str">
        <f>[2]!obCall("couponBondPrice"&amp;H129,  $K$95,"getFairValue", [2]!obMake("","int",H129) )</f>
        <v>couponBondPrice26 
[21989]</v>
      </c>
      <c r="U129">
        <f>[2]!obGet([2]!obCall("",  T129,"getRealizations"))</f>
        <v>1.4137239210249832</v>
      </c>
      <c r="Y129" t="str">
        <f>[2]!obCall("intensity"&amp;H129, $D$40, "getIntensity", [2]!obMake("", "int", H129))</f>
        <v>intensity26 
[17197]</v>
      </c>
      <c r="Z129">
        <f>[2]!obGet([2]!obCall("", Y129, "getRealizations"))</f>
        <v>1.4730658462509991E-2</v>
      </c>
      <c r="AC129" t="str">
        <f>[2]!obCall("expOfIntegratedIntensity"&amp;H129, $D$40, "getExpOfIntegratedIntensity", [2]!obMake("", "int", H129))</f>
        <v>expOfIntegratedIntensity26 
[17255]</v>
      </c>
      <c r="AD129">
        <f>[2]!obGet([2]!obCall("", AC129, "getRealizations"))</f>
        <v>1.0315049620561054</v>
      </c>
    </row>
    <row r="130" spans="1:30" x14ac:dyDescent="0.25">
      <c r="A130">
        <v>0.05</v>
      </c>
      <c r="C130" s="12">
        <v>0.03</v>
      </c>
      <c r="H130">
        <v>27</v>
      </c>
      <c r="I130">
        <f>[2]!obGet([2]!obCall("",$H$99, "getTime",[2]!obMake("", "int", H130)))</f>
        <v>2.6999999999999997</v>
      </c>
      <c r="L130" t="str">
        <f>[2]!obCall("underlyingModelFromNPVAndDefault"&amp;H130, $K$95, "getUnderlying",  [2]!obMake("", "int", H130), [2]!obMake("","int", 0))</f>
        <v>underlyingModelFromNPVAndDefault27 
[22217]</v>
      </c>
      <c r="M130">
        <f>[2]!obGet([2]!obCall("",L130,"getRealizations"))</f>
        <v>-3.0037370953940219E-2</v>
      </c>
      <c r="P130" t="str">
        <f>[2]!obCall("zcbondFairPrice"&amp;H130, $K$99, "getZeroCouponBond", [2]!obMake("", "double",I130), [2]!obMake("", "double", $I$203))</f>
        <v>zcbondFairPrice27 
[22617]</v>
      </c>
      <c r="Q130">
        <f>[2]!obGet([2]!obCall("", P130, "getRealizations"))</f>
        <v>0.83601490638923825</v>
      </c>
      <c r="T130" t="str">
        <f>[2]!obCall("couponBondPrice"&amp;H130,  $K$95,"getFairValue", [2]!obMake("","int",H130) )</f>
        <v>couponBondPrice27 
[21946]</v>
      </c>
      <c r="U130">
        <f>[2]!obGet([2]!obCall("",  T130,"getRealizations"))</f>
        <v>1.5820435628852296</v>
      </c>
      <c r="Y130" t="str">
        <f>[2]!obCall("intensity"&amp;H130, $D$40, "getIntensity", [2]!obMake("", "int", H130))</f>
        <v>intensity27 
[17267]</v>
      </c>
      <c r="Z130">
        <f>[2]!obGet([2]!obCall("", Y130, "getRealizations"))</f>
        <v>1.4973839747080851E-2</v>
      </c>
      <c r="AC130" t="str">
        <f>[2]!obCall("expOfIntegratedIntensity"&amp;H130, $D$40, "getExpOfIntegratedIntensity", [2]!obMake("", "int", H130))</f>
        <v>expOfIntegratedIntensity27 
[17066]</v>
      </c>
      <c r="AD130">
        <f>[2]!obGet([2]!obCall("", AC130, "getRealizations"))</f>
        <v>1.0330255564788393</v>
      </c>
    </row>
    <row r="131" spans="1:30" x14ac:dyDescent="0.25">
      <c r="A131">
        <v>0.05</v>
      </c>
      <c r="C131" s="12">
        <v>0.03</v>
      </c>
      <c r="H131">
        <v>28</v>
      </c>
      <c r="I131">
        <f>[2]!obGet([2]!obCall("",$H$99, "getTime",[2]!obMake("", "int", H131)))</f>
        <v>2.8</v>
      </c>
      <c r="L131" t="str">
        <f>[2]!obCall("underlyingModelFromNPVAndDefault"&amp;H131, $K$95, "getUnderlying",  [2]!obMake("", "int", H131), [2]!obMake("","int", 0))</f>
        <v>underlyingModelFromNPVAndDefault28 
[22202]</v>
      </c>
      <c r="M131">
        <f>[2]!obGet([2]!obCall("",L131,"getRealizations"))</f>
        <v>-1.9286571510317423E-2</v>
      </c>
      <c r="P131" t="str">
        <f>[2]!obCall("zcbondFairPrice"&amp;H131, $K$99, "getZeroCouponBond", [2]!obMake("", "double",I131), [2]!obMake("", "double", $I$203))</f>
        <v>zcbondFairPrice28 
[22464]</v>
      </c>
      <c r="Q131">
        <f>[2]!obGet([2]!obCall("", P131, "getRealizations"))</f>
        <v>0.78199178398757263</v>
      </c>
      <c r="T131" t="str">
        <f>[2]!obCall("couponBondPrice"&amp;H131,  $K$95,"getFairValue", [2]!obMake("","int",H131) )</f>
        <v>couponBondPrice28 
[21995]</v>
      </c>
      <c r="U131">
        <f>[2]!obGet([2]!obCall("",  T131,"getRealizations"))</f>
        <v>1.5024817225260532</v>
      </c>
      <c r="Y131" t="str">
        <f>[2]!obCall("intensity"&amp;H131, $D$40, "getIntensity", [2]!obMake("", "int", H131))</f>
        <v>intensity28 
[17024]</v>
      </c>
      <c r="Z131">
        <f>[2]!obGet([2]!obCall("", Y131, "getRealizations"))</f>
        <v>1.2681355714514673E-2</v>
      </c>
      <c r="AC131" t="str">
        <f>[2]!obCall("expOfIntegratedIntensity"&amp;H131, $D$40, "getExpOfIntegratedIntensity", [2]!obMake("", "int", H131))</f>
        <v>expOfIntegratedIntensity28 
[16945]</v>
      </c>
      <c r="AD131">
        <f>[2]!obGet([2]!obCall("", AC131, "getRealizations"))</f>
        <v>1.0345735510744876</v>
      </c>
    </row>
    <row r="132" spans="1:30" x14ac:dyDescent="0.25">
      <c r="A132">
        <v>0.05</v>
      </c>
      <c r="C132" s="12">
        <v>0.03</v>
      </c>
      <c r="H132">
        <v>29</v>
      </c>
      <c r="I132">
        <f>[2]!obGet([2]!obCall("",$H$99, "getTime",[2]!obMake("", "int", H132)))</f>
        <v>2.9</v>
      </c>
      <c r="L132" t="str">
        <f>[2]!obCall("underlyingModelFromNPVAndDefault"&amp;H132, $K$95, "getUnderlying",  [2]!obMake("", "int", H132), [2]!obMake("","int", 0))</f>
        <v>underlyingModelFromNPVAndDefault29 
[22086]</v>
      </c>
      <c r="M132">
        <f>[2]!obGet([2]!obCall("",L132,"getRealizations"))</f>
        <v>-1.7313235930377348E-2</v>
      </c>
      <c r="P132" t="str">
        <f>[2]!obCall("zcbondFairPrice"&amp;H132, $K$99, "getZeroCouponBond", [2]!obMake("", "double",I132), [2]!obMake("", "double", $I$203))</f>
        <v>zcbondFairPrice29 
[22803]</v>
      </c>
      <c r="Q132">
        <f>[2]!obGet([2]!obCall("", P132, "getRealizations"))</f>
        <v>0.77205042322591377</v>
      </c>
      <c r="T132" t="str">
        <f>[2]!obCall("couponBondPrice"&amp;H132,  $K$95,"getFairValue", [2]!obMake("","int",H132) )</f>
        <v>couponBondPrice29 
[22011]</v>
      </c>
      <c r="U132">
        <f>[2]!obGet([2]!obCall("",  T132,"getRealizations"))</f>
        <v>1.4880816237237826</v>
      </c>
      <c r="Y132" t="str">
        <f>[2]!obCall("intensity"&amp;H132, $D$40, "getIntensity", [2]!obMake("", "int", H132))</f>
        <v>intensity29 
[17311]</v>
      </c>
      <c r="Z132">
        <f>[2]!obGet([2]!obCall("", Y132, "getRealizations"))</f>
        <v>1.313281259892154E-2</v>
      </c>
      <c r="AC132" t="str">
        <f>[2]!obCall("expOfIntegratedIntensity"&amp;H132, $D$40, "getExpOfIntegratedIntensity", [2]!obMake("", "int", H132))</f>
        <v>expOfIntegratedIntensity29 
[17189]</v>
      </c>
      <c r="AD132">
        <f>[2]!obGet([2]!obCall("", AC132, "getRealizations"))</f>
        <v>1.0358863628315969</v>
      </c>
    </row>
    <row r="133" spans="1:30" x14ac:dyDescent="0.25">
      <c r="A133">
        <v>0.05</v>
      </c>
      <c r="C133" s="12">
        <v>0.03</v>
      </c>
      <c r="H133">
        <v>30</v>
      </c>
      <c r="I133">
        <f>[2]!obGet([2]!obCall("",$H$99, "getTime",[2]!obMake("", "int", H133)))</f>
        <v>3</v>
      </c>
      <c r="L133" t="str">
        <f>[2]!obCall("underlyingModelFromNPVAndDefault"&amp;H133, $K$95, "getUnderlying",  [2]!obMake("", "int", H133), [2]!obMake("","int", 0))</f>
        <v>underlyingModelFromNPVAndDefault30 
[22068]</v>
      </c>
      <c r="M133">
        <f>[2]!obGet([2]!obCall("",L133,"getRealizations"))</f>
        <v>-1.4693511186839144E-2</v>
      </c>
      <c r="P133" t="str">
        <f>[2]!obCall("zcbondFairPrice"&amp;H133, $K$99, "getZeroCouponBond", [2]!obMake("", "double",I133), [2]!obMake("", "double", $I$203))</f>
        <v>zcbondFairPrice30 
[22779]</v>
      </c>
      <c r="Q133">
        <f>[2]!obGet([2]!obCall("", P133, "getRealizations"))</f>
        <v>0.75957906222713389</v>
      </c>
      <c r="T133" t="str">
        <f>[2]!obCall("couponBondPrice"&amp;H133,  $K$95,"getFairValue", [2]!obMake("","int",H133) )</f>
        <v>couponBondPrice30 
[21934]</v>
      </c>
      <c r="U133">
        <f>[2]!obGet([2]!obCall("",  T133,"getRealizations"))</f>
        <v>1.4701091417606564</v>
      </c>
      <c r="Y133" t="str">
        <f>[2]!obCall("intensity"&amp;H133, $D$40, "getIntensity", [2]!obMake("", "int", H133))</f>
        <v>intensity30 
[17279]</v>
      </c>
      <c r="Z133">
        <f>[2]!obGet([2]!obCall("", Y133, "getRealizations"))</f>
        <v>1.2508276836836661E-2</v>
      </c>
      <c r="AC133" t="str">
        <f>[2]!obCall("expOfIntegratedIntensity"&amp;H133, $D$40, "getExpOfIntegratedIntensity", [2]!obMake("", "int", H133))</f>
        <v>expOfIntegratedIntensity30 
[17100]</v>
      </c>
      <c r="AD133">
        <f>[2]!obGet([2]!obCall("", AC133, "getRealizations"))</f>
        <v>1.0372476666710377</v>
      </c>
    </row>
    <row r="134" spans="1:30" x14ac:dyDescent="0.25">
      <c r="A134">
        <v>0.05</v>
      </c>
      <c r="C134" s="12">
        <v>0.03</v>
      </c>
      <c r="H134">
        <v>31</v>
      </c>
      <c r="I134">
        <f>[2]!obGet([2]!obCall("",$H$99, "getTime",[2]!obMake("", "int", H134)))</f>
        <v>3.1</v>
      </c>
      <c r="L134" t="str">
        <f>[2]!obCall("underlyingModelFromNPVAndDefault"&amp;H134, $K$95, "getUnderlying",  [2]!obMake("", "int", H134), [2]!obMake("","int", 0))</f>
        <v>underlyingModelFromNPVAndDefault31 
[22282]</v>
      </c>
      <c r="M134">
        <f>[2]!obGet([2]!obCall("",L134,"getRealizations"))</f>
        <v>-2.073730615449328E-2</v>
      </c>
      <c r="P134" t="str">
        <f>[2]!obCall("zcbondFairPrice"&amp;H134, $K$99, "getZeroCouponBond", [2]!obMake("", "double",I134), [2]!obMake("", "double", $I$203))</f>
        <v>zcbondFairPrice31 
[22476]</v>
      </c>
      <c r="Q134">
        <f>[2]!obGet([2]!obCall("", P134, "getRealizations"))</f>
        <v>0.7869267545356613</v>
      </c>
      <c r="T134" t="str">
        <f>[2]!obCall("couponBondPrice"&amp;H134,  $K$95,"getFairValue", [2]!obMake("","int",H134) )</f>
        <v>couponBondPrice31 
[21969]</v>
      </c>
      <c r="U134">
        <f>[2]!obGet([2]!obCall("",  T134,"getRealizations"))</f>
        <v>1.4103712527071175</v>
      </c>
      <c r="Y134" t="str">
        <f>[2]!obCall("intensity"&amp;H134, $D$40, "getIntensity", [2]!obMake("", "int", H134))</f>
        <v>intensity31 
[16955]</v>
      </c>
      <c r="Z134">
        <f>[2]!obGet([2]!obCall("", Y134, "getRealizations"))</f>
        <v>1.3263391352248247E-2</v>
      </c>
      <c r="AC134" t="str">
        <f>[2]!obCall("expOfIntegratedIntensity"&amp;H134, $D$40, "getExpOfIntegratedIntensity", [2]!obMake("", "int", H134))</f>
        <v>expOfIntegratedIntensity31 
[16971]</v>
      </c>
      <c r="AD134">
        <f>[2]!obGet([2]!obCall("", AC134, "getRealizations"))</f>
        <v>1.0385458965290049</v>
      </c>
    </row>
    <row r="135" spans="1:30" x14ac:dyDescent="0.25">
      <c r="A135">
        <v>0.05</v>
      </c>
      <c r="C135" s="12">
        <v>0.03</v>
      </c>
      <c r="H135">
        <v>32</v>
      </c>
      <c r="I135">
        <f>[2]!obGet([2]!obCall("",$H$99, "getTime",[2]!obMake("", "int", H135)))</f>
        <v>3.1999999999999997</v>
      </c>
      <c r="L135" t="str">
        <f>[2]!obCall("underlyingModelFromNPVAndDefault"&amp;H135, $K$95, "getUnderlying",  [2]!obMake("", "int", H135), [2]!obMake("","int", 0))</f>
        <v>underlyingModelFromNPVAndDefault32 
[22104]</v>
      </c>
      <c r="M135">
        <f>[2]!obGet([2]!obCall("",L135,"getRealizations"))</f>
        <v>-5.3635528412369661E-3</v>
      </c>
      <c r="P135" t="str">
        <f>[2]!obCall("zcbondFairPrice"&amp;H135, $K$99, "getZeroCouponBond", [2]!obMake("", "double",I135), [2]!obMake("", "double", $I$203))</f>
        <v>zcbondFairPrice32 
[22764]</v>
      </c>
      <c r="Q135">
        <f>[2]!obGet([2]!obCall("", P135, "getRealizations"))</f>
        <v>0.71998686594315486</v>
      </c>
      <c r="T135" t="str">
        <f>[2]!obCall("couponBondPrice"&amp;H135,  $K$95,"getFairValue", [2]!obMake("","int",H135) )</f>
        <v>couponBondPrice32 
[21940]</v>
      </c>
      <c r="U135">
        <f>[2]!obGet([2]!obCall("",  T135,"getRealizations"))</f>
        <v>1.3134662085641298</v>
      </c>
      <c r="Y135" t="str">
        <f>[2]!obCall("intensity"&amp;H135, $D$40, "getIntensity", [2]!obMake("", "int", H135))</f>
        <v>intensity32 
[17181]</v>
      </c>
      <c r="Z135">
        <f>[2]!obGet([2]!obCall("", Y135, "getRealizations"))</f>
        <v>1.4033479371038798E-2</v>
      </c>
      <c r="AC135" t="str">
        <f>[2]!obCall("expOfIntegratedIntensity"&amp;H135, $D$40, "getExpOfIntegratedIntensity", [2]!obMake("", "int", H135))</f>
        <v>expOfIntegratedIntensity32 
[17042]</v>
      </c>
      <c r="AD135">
        <f>[2]!obGet([2]!obCall("", AC135, "getRealizations"))</f>
        <v>1.0399242744915485</v>
      </c>
    </row>
    <row r="136" spans="1:30" x14ac:dyDescent="0.25">
      <c r="A136">
        <v>0.05</v>
      </c>
      <c r="C136" s="12">
        <v>0.03</v>
      </c>
      <c r="H136">
        <v>33</v>
      </c>
      <c r="I136">
        <f>[2]!obGet([2]!obCall("",$H$99, "getTime",[2]!obMake("", "int", H136)))</f>
        <v>3.3</v>
      </c>
      <c r="L136" t="str">
        <f>[2]!obCall("underlyingModelFromNPVAndDefault"&amp;H136, $K$95, "getUnderlying",  [2]!obMake("", "int", H136), [2]!obMake("","int", 0))</f>
        <v>underlyingModelFromNPVAndDefault33 
[22187]</v>
      </c>
      <c r="M136">
        <f>[2]!obGet([2]!obCall("",L136,"getRealizations"))</f>
        <v>9.6758167078712116E-3</v>
      </c>
      <c r="P136" t="str">
        <f>[2]!obCall("zcbondFairPrice"&amp;H136, $K$99, "getZeroCouponBond", [2]!obMake("", "double",I136), [2]!obMake("", "double", $I$203))</f>
        <v>zcbondFairPrice33 
[22724]</v>
      </c>
      <c r="Q136">
        <f>[2]!obGet([2]!obCall("", P136, "getRealizations"))</f>
        <v>0.66147707027777469</v>
      </c>
      <c r="T136" t="str">
        <f>[2]!obCall("couponBondPrice"&amp;H136,  $K$95,"getFairValue", [2]!obMake("","int",H136) )</f>
        <v>couponBondPrice33 
[21959]</v>
      </c>
      <c r="U136">
        <f>[2]!obGet([2]!obCall("",  T136,"getRealizations"))</f>
        <v>1.2288787972597652</v>
      </c>
      <c r="Y136" t="str">
        <f>[2]!obCall("intensity"&amp;H136, $D$40, "getIntensity", [2]!obMake("", "int", H136))</f>
        <v>intensity33 
[17142]</v>
      </c>
      <c r="Z136">
        <f>[2]!obGet([2]!obCall("", Y136, "getRealizations"))</f>
        <v>1.3636123952730375E-2</v>
      </c>
      <c r="AC136" t="str">
        <f>[2]!obCall("expOfIntegratedIntensity"&amp;H136, $D$40, "getExpOfIntegratedIntensity", [2]!obMake("", "int", H136))</f>
        <v>expOfIntegratedIntensity33 
[17034]</v>
      </c>
      <c r="AD136">
        <f>[2]!obGet([2]!obCall("", AC136, "getRealizations"))</f>
        <v>1.0413846745619393</v>
      </c>
    </row>
    <row r="137" spans="1:30" x14ac:dyDescent="0.25">
      <c r="A137">
        <v>0.05</v>
      </c>
      <c r="C137" s="12">
        <v>0.03</v>
      </c>
      <c r="H137">
        <v>34</v>
      </c>
      <c r="I137">
        <f>[2]!obGet([2]!obCall("",$H$99, "getTime",[2]!obMake("", "int", H137)))</f>
        <v>3.4</v>
      </c>
      <c r="L137" t="str">
        <f>[2]!obCall("underlyingModelFromNPVAndDefault"&amp;H137, $K$95, "getUnderlying",  [2]!obMake("", "int", H137), [2]!obMake("","int", 0))</f>
        <v>underlyingModelFromNPVAndDefault34 
[22169]</v>
      </c>
      <c r="M137">
        <f>[2]!obGet([2]!obCall("",L137,"getRealizations"))</f>
        <v>2.9104963945902784E-2</v>
      </c>
      <c r="P137" t="str">
        <f>[2]!obCall("zcbondFairPrice"&amp;H137, $K$99, "getZeroCouponBond", [2]!obMake("", "double",I137), [2]!obMake("", "double", $I$203))</f>
        <v>zcbondFairPrice34 
[22660]</v>
      </c>
      <c r="Q137">
        <f>[2]!obGet([2]!obCall("", P137, "getRealizations"))</f>
        <v>0.59422024708841192</v>
      </c>
      <c r="T137" t="str">
        <f>[2]!obCall("couponBondPrice"&amp;H137,  $K$95,"getFairValue", [2]!obMake("","int",H137) )</f>
        <v>couponBondPrice34 
[21953]</v>
      </c>
      <c r="U137">
        <f>[2]!obGet([2]!obCall("",  T137,"getRealizations"))</f>
        <v>1.1314608595689206</v>
      </c>
      <c r="Y137" t="str">
        <f>[2]!obCall("intensity"&amp;H137, $D$40, "getIntensity", [2]!obMake("", "int", H137))</f>
        <v>intensity34 
[17118]</v>
      </c>
      <c r="Z137">
        <f>[2]!obGet([2]!obCall("", Y137, "getRealizations"))</f>
        <v>1.3062323197461614E-2</v>
      </c>
      <c r="AC137" t="str">
        <f>[2]!obCall("expOfIntegratedIntensity"&amp;H137, $D$40, "getExpOfIntegratedIntensity", [2]!obMake("", "int", H137))</f>
        <v>expOfIntegratedIntensity34 
[17257]</v>
      </c>
      <c r="AD137">
        <f>[2]!obGet([2]!obCall("", AC137, "getRealizations"))</f>
        <v>1.0428056882481667</v>
      </c>
    </row>
    <row r="138" spans="1:30" x14ac:dyDescent="0.25">
      <c r="A138">
        <v>0.05</v>
      </c>
      <c r="C138" s="12">
        <v>0.03</v>
      </c>
      <c r="H138">
        <v>35</v>
      </c>
      <c r="I138">
        <f>[2]!obGet([2]!obCall("",$H$99, "getTime",[2]!obMake("", "int", H138)))</f>
        <v>3.5</v>
      </c>
      <c r="L138" t="str">
        <f>[2]!obCall("underlyingModelFromNPVAndDefault"&amp;H138, $K$95, "getUnderlying",  [2]!obMake("", "int", H138), [2]!obMake("","int", 0))</f>
        <v>underlyingModelFromNPVAndDefault35 
[22004]</v>
      </c>
      <c r="M138">
        <f>[2]!obGet([2]!obCall("",L138,"getRealizations"))</f>
        <v>3.7712350403290393E-2</v>
      </c>
      <c r="P138" t="str">
        <f>[2]!obCall("zcbondFairPrice"&amp;H138, $K$99, "getZeroCouponBond", [2]!obMake("", "double",I138), [2]!obMake("", "double", $I$203))</f>
        <v>zcbondFairPrice35 
[22783]</v>
      </c>
      <c r="Q138">
        <f>[2]!obGet([2]!obCall("", P138, "getRealizations"))</f>
        <v>0.56846427114478681</v>
      </c>
      <c r="T138" t="str">
        <f>[2]!obCall("couponBondPrice"&amp;H138,  $K$95,"getFairValue", [2]!obMake("","int",H138) )</f>
        <v>couponBondPrice35 
[22326]</v>
      </c>
      <c r="U138">
        <f>[2]!obGet([2]!obCall("",  T138,"getRealizations"))</f>
        <v>1.0952214937040456</v>
      </c>
      <c r="Y138" t="str">
        <f>[2]!obCall("intensity"&amp;H138, $D$40, "getIntensity", [2]!obMake("", "int", H138))</f>
        <v>intensity35 
[17269]</v>
      </c>
      <c r="Z138">
        <f>[2]!obGet([2]!obCall("", Y138, "getRealizations"))</f>
        <v>1.3427863359295522E-2</v>
      </c>
      <c r="AC138" t="str">
        <f>[2]!obCall("expOfIntegratedIntensity"&amp;H138, $D$40, "getExpOfIntegratedIntensity", [2]!obMake("", "int", H138))</f>
        <v>expOfIntegratedIntensity35 
[17289]</v>
      </c>
      <c r="AD138">
        <f>[2]!obGet([2]!obCall("", AC138, "getRealizations"))</f>
        <v>1.0441687247687437</v>
      </c>
    </row>
    <row r="139" spans="1:30" x14ac:dyDescent="0.25">
      <c r="A139">
        <v>0.05</v>
      </c>
      <c r="C139" s="12">
        <v>0.03</v>
      </c>
      <c r="H139">
        <v>36</v>
      </c>
      <c r="I139">
        <f>[2]!obGet([2]!obCall("",$H$99, "getTime",[2]!obMake("", "int", H139)))</f>
        <v>3.6</v>
      </c>
      <c r="L139" t="str">
        <f>[2]!obCall("underlyingModelFromNPVAndDefault"&amp;H139, $K$95, "getUnderlying",  [2]!obMake("", "int", H139), [2]!obMake("","int", 0))</f>
        <v>underlyingModelFromNPVAndDefault36 
[22205]</v>
      </c>
      <c r="M139">
        <f>[2]!obGet([2]!obCall("",L139,"getRealizations"))</f>
        <v>4.3862659373267943E-2</v>
      </c>
      <c r="P139" t="str">
        <f>[2]!obCall("zcbondFairPrice"&amp;H139, $K$99, "getZeroCouponBond", [2]!obMake("", "double",I139), [2]!obMake("", "double", $I$203))</f>
        <v>zcbondFairPrice36 
[22712]</v>
      </c>
      <c r="Q139">
        <f>[2]!obGet([2]!obCall("", P139, "getRealizations"))</f>
        <v>0.55229844345754853</v>
      </c>
      <c r="T139" t="str">
        <f>[2]!obCall("couponBondPrice"&amp;H139,  $K$95,"getFairValue", [2]!obMake("","int",H139) )</f>
        <v>couponBondPrice36 
[21965]</v>
      </c>
      <c r="U139">
        <f>[2]!obGet([2]!obCall("",  T139,"getRealizations"))</f>
        <v>1.0735196778070404</v>
      </c>
      <c r="Y139" t="str">
        <f>[2]!obCall("intensity"&amp;H139, $D$40, "getIntensity", [2]!obMake("", "int", H139))</f>
        <v>intensity36 
[16961]</v>
      </c>
      <c r="Z139">
        <f>[2]!obGet([2]!obCall("", Y139, "getRealizations"))</f>
        <v>1.4569241907896968E-2</v>
      </c>
      <c r="AC139" t="str">
        <f>[2]!obCall("expOfIntegratedIntensity"&amp;H139, $D$40, "getExpOfIntegratedIntensity", [2]!obMake("", "int", H139))</f>
        <v>expOfIntegratedIntensity36 
[17199]</v>
      </c>
      <c r="AD139">
        <f>[2]!obGet([2]!obCall("", AC139, "getRealizations"))</f>
        <v>1.0455717620435938</v>
      </c>
    </row>
    <row r="140" spans="1:30" x14ac:dyDescent="0.25">
      <c r="A140">
        <v>0.05</v>
      </c>
      <c r="C140" s="12">
        <v>0.03</v>
      </c>
      <c r="H140">
        <v>37</v>
      </c>
      <c r="I140">
        <f>[2]!obGet([2]!obCall("",$H$99, "getTime",[2]!obMake("", "int", H140)))</f>
        <v>3.6999999999999997</v>
      </c>
      <c r="L140" t="str">
        <f>[2]!obCall("underlyingModelFromNPVAndDefault"&amp;H140, $K$95, "getUnderlying",  [2]!obMake("", "int", H140), [2]!obMake("","int", 0))</f>
        <v>underlyingModelFromNPVAndDefault37 
[22089]</v>
      </c>
      <c r="M140">
        <f>[2]!obGet([2]!obCall("",L140,"getRealizations"))</f>
        <v>4.7461149099593786E-2</v>
      </c>
      <c r="P140" t="str">
        <f>[2]!obCall("zcbondFairPrice"&amp;H140, $K$99, "getZeroCouponBond", [2]!obMake("", "double",I140), [2]!obMake("", "double", $I$203))</f>
        <v>zcbondFairPrice37 
[22637]</v>
      </c>
      <c r="Q140">
        <f>[2]!obGet([2]!obCall("", P140, "getRealizations"))</f>
        <v>0.54456646635073591</v>
      </c>
      <c r="T140" t="str">
        <f>[2]!obCall("couponBondPrice"&amp;H140,  $K$95,"getFairValue", [2]!obMake("","int",H140) )</f>
        <v>couponBondPrice37 
[22034]</v>
      </c>
      <c r="U140">
        <f>[2]!obGet([2]!obCall("",  T140,"getRealizations"))</f>
        <v>1.0644173871069915</v>
      </c>
      <c r="Y140" t="str">
        <f>[2]!obCall("intensity"&amp;H140, $D$40, "getIntensity", [2]!obMake("", "int", H140))</f>
        <v>intensity37 
[17058]</v>
      </c>
      <c r="Z140">
        <f>[2]!obGet([2]!obCall("", Y140, "getRealizations"))</f>
        <v>1.4712131555175263E-2</v>
      </c>
      <c r="AC140" t="str">
        <f>[2]!obCall("expOfIntegratedIntensity"&amp;H140, $D$40, "getExpOfIntegratedIntensity", [2]!obMake("", "int", H140))</f>
        <v>expOfIntegratedIntensity37 
[17110]</v>
      </c>
      <c r="AD140">
        <f>[2]!obGet([2]!obCall("", AC140, "getRealizations"))</f>
        <v>1.0470961910560248</v>
      </c>
    </row>
    <row r="141" spans="1:30" x14ac:dyDescent="0.25">
      <c r="A141">
        <v>0.05</v>
      </c>
      <c r="C141" s="12">
        <v>0.03</v>
      </c>
      <c r="H141">
        <v>38</v>
      </c>
      <c r="I141">
        <f>[2]!obGet([2]!obCall("",$H$99, "getTime",[2]!obMake("", "int", H141)))</f>
        <v>3.8</v>
      </c>
      <c r="L141" t="str">
        <f>[2]!obCall("underlyingModelFromNPVAndDefault"&amp;H141, $K$95, "getUnderlying",  [2]!obMake("", "int", H141), [2]!obMake("","int", 0))</f>
        <v>underlyingModelFromNPVAndDefault38 
[22071]</v>
      </c>
      <c r="M141">
        <f>[2]!obGet([2]!obCall("",L141,"getRealizations"))</f>
        <v>3.9903411089823801E-2</v>
      </c>
      <c r="P141" t="str">
        <f>[2]!obCall("zcbondFairPrice"&amp;H141, $K$99, "getZeroCouponBond", [2]!obMake("", "double",I141), [2]!obMake("", "double", $I$203))</f>
        <v>zcbondFairPrice38 
[22551]</v>
      </c>
      <c r="Q141">
        <f>[2]!obGet([2]!obCall("", P141, "getRealizations"))</f>
        <v>0.57018472856628122</v>
      </c>
      <c r="T141" t="str">
        <f>[2]!obCall("couponBondPrice"&amp;H141,  $K$95,"getFairValue", [2]!obMake("","int",H141) )</f>
        <v>couponBondPrice38 
[22028]</v>
      </c>
      <c r="U141">
        <f>[2]!obGet([2]!obCall("",  T141,"getRealizations"))</f>
        <v>1.1039771590389913</v>
      </c>
      <c r="Y141" t="str">
        <f>[2]!obCall("intensity"&amp;H141, $D$40, "getIntensity", [2]!obMake("", "int", H141))</f>
        <v>intensity38 
[17281]</v>
      </c>
      <c r="Z141">
        <f>[2]!obGet([2]!obCall("", Y141, "getRealizations"))</f>
        <v>1.5555282652302294E-2</v>
      </c>
      <c r="AC141" t="str">
        <f>[2]!obCall("expOfIntegratedIntensity"&amp;H141, $D$40, "getExpOfIntegratedIntensity", [2]!obMake("", "int", H141))</f>
        <v>expOfIntegratedIntensity38 
[17026]</v>
      </c>
      <c r="AD141">
        <f>[2]!obGet([2]!obCall("", AC141, "getRealizations"))</f>
        <v>1.0486378265065082</v>
      </c>
    </row>
    <row r="142" spans="1:30" x14ac:dyDescent="0.25">
      <c r="A142">
        <v>0.05</v>
      </c>
      <c r="C142" s="12">
        <v>0.03</v>
      </c>
      <c r="H142">
        <v>39</v>
      </c>
      <c r="I142">
        <f>[2]!obGet([2]!obCall("",$H$99, "getTime",[2]!obMake("", "int", H142)))</f>
        <v>3.9</v>
      </c>
      <c r="L142" t="str">
        <f>[2]!obCall("underlyingModelFromNPVAndDefault"&amp;H142, $K$95, "getUnderlying",  [2]!obMake("", "int", H142), [2]!obMake("","int", 0))</f>
        <v>underlyingModelFromNPVAndDefault39 
[22235]</v>
      </c>
      <c r="M142">
        <f>[2]!obGet([2]!obCall("",L142,"getRealizations"))</f>
        <v>5.163527553133547E-2</v>
      </c>
      <c r="P142" t="str">
        <f>[2]!obCall("zcbondFairPrice"&amp;H142, $K$99, "getZeroCouponBond", [2]!obMake("", "double",I142), [2]!obMake("", "double", $I$203))</f>
        <v>zcbondFairPrice39 
[22700]</v>
      </c>
      <c r="Q142">
        <f>[2]!obGet([2]!obCall("", P142, "getRealizations"))</f>
        <v>0.53886936014891951</v>
      </c>
      <c r="T142" t="str">
        <f>[2]!obCall("couponBondPrice"&amp;H142,  $K$95,"getFairValue", [2]!obMake("","int",H142) )</f>
        <v>couponBondPrice39 
[22151]</v>
      </c>
      <c r="U142">
        <f>[2]!obGet([2]!obCall("",  T142,"getRealizations"))</f>
        <v>1.0609493988515282</v>
      </c>
      <c r="Y142" t="str">
        <f>[2]!obCall("intensity"&amp;H142, $D$40, "getIntensity", [2]!obMake("", "int", H142))</f>
        <v>intensity39 
[17191]</v>
      </c>
      <c r="Z142">
        <f>[2]!obGet([2]!obCall("", Y142, "getRealizations"))</f>
        <v>1.535090267843385E-2</v>
      </c>
      <c r="AC142" t="str">
        <f>[2]!obCall("expOfIntegratedIntensity"&amp;H142, $D$40, "getExpOfIntegratedIntensity", [2]!obMake("", "int", H142))</f>
        <v>expOfIntegratedIntensity39 
[17018]</v>
      </c>
      <c r="AD142">
        <f>[2]!obGet([2]!obCall("", AC142, "getRealizations"))</f>
        <v>1.0502702816214986</v>
      </c>
    </row>
    <row r="143" spans="1:30" x14ac:dyDescent="0.25">
      <c r="A143">
        <v>0.05</v>
      </c>
      <c r="C143" s="12">
        <v>0.03</v>
      </c>
      <c r="H143">
        <v>40</v>
      </c>
      <c r="I143">
        <f>[2]!obGet([2]!obCall("",$H$99, "getTime",[2]!obMake("", "int", H143)))</f>
        <v>4</v>
      </c>
      <c r="L143" t="str">
        <f>[2]!obCall("underlyingModelFromNPVAndDefault"&amp;H143, $K$95, "getUnderlying",  [2]!obMake("", "int", H143), [2]!obMake("","int", 0))</f>
        <v>underlyingModelFromNPVAndDefault40 
[22107]</v>
      </c>
      <c r="M143">
        <f>[2]!obGet([2]!obCall("",L143,"getRealizations"))</f>
        <v>5.1554791731112319E-2</v>
      </c>
      <c r="P143" t="str">
        <f>[2]!obCall("zcbondFairPrice"&amp;H143, $K$99, "getZeroCouponBond", [2]!obMake("", "double",I143), [2]!obMake("", "double", $I$203))</f>
        <v>zcbondFairPrice40 
[22625]</v>
      </c>
      <c r="Q143">
        <f>[2]!obGet([2]!obCall("", P143, "getRealizations"))</f>
        <v>0.54240761909309443</v>
      </c>
      <c r="T143" t="str">
        <f>[2]!obCall("couponBondPrice"&amp;H143,  $K$95,"getFairValue", [2]!obMake("","int",H143) )</f>
        <v>couponBondPrice40 
[22040]</v>
      </c>
      <c r="U143">
        <f>[2]!obGet([2]!obCall("",  T143,"getRealizations"))</f>
        <v>1.0686197879353632</v>
      </c>
      <c r="Y143" t="str">
        <f>[2]!obCall("intensity"&amp;H143, $D$40, "getIntensity", [2]!obMake("", "int", H143))</f>
        <v>intensity40 
[17102]</v>
      </c>
      <c r="Z143">
        <f>[2]!obGet([2]!obCall("", Y143, "getRealizations"))</f>
        <v>1.507353036080656E-2</v>
      </c>
      <c r="AC143" t="str">
        <f>[2]!obCall("expOfIntegratedIntensity"&amp;H143, $D$40, "getExpOfIntegratedIntensity", [2]!obMake("", "int", H143))</f>
        <v>expOfIntegratedIntensity40 
[16989]</v>
      </c>
      <c r="AD143">
        <f>[2]!obGet([2]!obCall("", AC143, "getRealizations"))</f>
        <v>1.0518837794249576</v>
      </c>
    </row>
    <row r="144" spans="1:30" x14ac:dyDescent="0.25">
      <c r="A144">
        <v>0.05</v>
      </c>
      <c r="C144" s="12">
        <v>0.03</v>
      </c>
      <c r="H144">
        <v>41</v>
      </c>
      <c r="I144">
        <f>[2]!obGet([2]!obCall("",$H$99, "getTime",[2]!obMake("", "int", H144)))</f>
        <v>4.0999999999999996</v>
      </c>
      <c r="L144" t="str">
        <f>[2]!obCall("underlyingModelFromNPVAndDefault"&amp;H144, $K$95, "getUnderlying",  [2]!obMake("", "int", H144), [2]!obMake("","int", 0))</f>
        <v>underlyingModelFromNPVAndDefault41 
[22190]</v>
      </c>
      <c r="M144">
        <f>[2]!obGet([2]!obCall("",L144,"getRealizations"))</f>
        <v>5.0174617378934243E-2</v>
      </c>
      <c r="P144" t="str">
        <f>[2]!obCall("zcbondFairPrice"&amp;H144, $K$99, "getZeroCouponBond", [2]!obMake("", "double",I144), [2]!obMake("", "double", $I$203))</f>
        <v>zcbondFairPrice41 
[22456]</v>
      </c>
      <c r="Q144">
        <f>[2]!obGet([2]!obCall("", P144, "getRealizations"))</f>
        <v>0.55002919702162245</v>
      </c>
      <c r="T144" t="str">
        <f>[2]!obCall("couponBondPrice"&amp;H144,  $K$95,"getFairValue", [2]!obMake("","int",H144) )</f>
        <v>couponBondPrice41 
[21993]</v>
      </c>
      <c r="U144">
        <f>[2]!obGet([2]!obCall("",  T144,"getRealizations"))</f>
        <v>0.98143253846130807</v>
      </c>
      <c r="Y144" t="str">
        <f>[2]!obCall("intensity"&amp;H144, $D$40, "getIntensity", [2]!obMake("", "int", H144))</f>
        <v>intensity41 
[16957]</v>
      </c>
      <c r="Z144">
        <f>[2]!obGet([2]!obCall("", Y144, "getRealizations"))</f>
        <v>1.4898544964026438E-2</v>
      </c>
      <c r="AC144" t="str">
        <f>[2]!obCall("expOfIntegratedIntensity"&amp;H144, $D$40, "getExpOfIntegratedIntensity", [2]!obMake("", "int", H144))</f>
        <v>expOfIntegratedIntensity41 
[16987]</v>
      </c>
      <c r="AD144">
        <f>[2]!obGet([2]!obCall("", AC144, "getRealizations"))</f>
        <v>1.05347053523363</v>
      </c>
    </row>
    <row r="145" spans="1:30" x14ac:dyDescent="0.25">
      <c r="A145">
        <v>0.05</v>
      </c>
      <c r="C145" s="12">
        <v>0.03</v>
      </c>
      <c r="H145">
        <v>42</v>
      </c>
      <c r="I145">
        <f>[2]!obGet([2]!obCall("",$H$99, "getTime",[2]!obMake("", "int", H145)))</f>
        <v>4.2</v>
      </c>
      <c r="L145" t="str">
        <f>[2]!obCall("underlyingModelFromNPVAndDefault"&amp;H145, $K$95, "getUnderlying",  [2]!obMake("", "int", H145), [2]!obMake("","int", 0))</f>
        <v>underlyingModelFromNPVAndDefault42 
[22172]</v>
      </c>
      <c r="M145">
        <f>[2]!obGet([2]!obCall("",L145,"getRealizations"))</f>
        <v>7.1382755443060969E-2</v>
      </c>
      <c r="P145" t="str">
        <f>[2]!obCall("zcbondFairPrice"&amp;H145, $K$99, "getZeroCouponBond", [2]!obMake("", "double",I145), [2]!obMake("", "double", $I$203))</f>
        <v>zcbondFairPrice42 
[22539]</v>
      </c>
      <c r="Q145">
        <f>[2]!obGet([2]!obCall("", P145, "getRealizations"))</f>
        <v>0.49773118731094235</v>
      </c>
      <c r="T145" t="str">
        <f>[2]!obCall("couponBondPrice"&amp;H145,  $K$95,"getFairValue", [2]!obMake("","int",H145) )</f>
        <v>couponBondPrice42 
[21915]</v>
      </c>
      <c r="U145">
        <f>[2]!obGet([2]!obCall("",  T145,"getRealizations"))</f>
        <v>0.90842985484617211</v>
      </c>
      <c r="Y145" t="str">
        <f>[2]!obCall("intensity"&amp;H145, $D$40, "getIntensity", [2]!obMake("", "int", H145))</f>
        <v>intensity42 
[17044]</v>
      </c>
      <c r="Z145">
        <f>[2]!obGet([2]!obCall("", Y145, "getRealizations"))</f>
        <v>1.4288994526642411E-2</v>
      </c>
      <c r="AC145" t="str">
        <f>[2]!obCall("expOfIntegratedIntensity"&amp;H145, $D$40, "getExpOfIntegratedIntensity", [2]!obMake("", "int", H145))</f>
        <v>expOfIntegratedIntensity42 
[17259]</v>
      </c>
      <c r="AD145">
        <f>[2]!obGet([2]!obCall("", AC145, "getRealizations"))</f>
        <v>1.0550412228048123</v>
      </c>
    </row>
    <row r="146" spans="1:30" x14ac:dyDescent="0.25">
      <c r="A146">
        <v>0.05</v>
      </c>
      <c r="C146" s="12">
        <v>0.03</v>
      </c>
      <c r="H146">
        <v>43</v>
      </c>
      <c r="I146">
        <f>[2]!obGet([2]!obCall("",$H$99, "getTime",[2]!obMake("", "int", H146)))</f>
        <v>4.3</v>
      </c>
      <c r="L146" t="str">
        <f>[2]!obCall("underlyingModelFromNPVAndDefault"&amp;H146, $K$95, "getUnderlying",  [2]!obMake("", "int", H146), [2]!obMake("","int", 0))</f>
        <v>underlyingModelFromNPVAndDefault43 
[22119]</v>
      </c>
      <c r="M146">
        <f>[2]!obGet([2]!obCall("",L146,"getRealizations"))</f>
        <v>6.3185804263695231E-2</v>
      </c>
      <c r="P146" t="str">
        <f>[2]!obCall("zcbondFairPrice"&amp;H146, $K$99, "getZeroCouponBond", [2]!obMake("", "double",I146), [2]!obMake("", "double", $I$203))</f>
        <v>zcbondFairPrice43 
[22613]</v>
      </c>
      <c r="Q146">
        <f>[2]!obGet([2]!obCall("", P146, "getRealizations"))</f>
        <v>0.52282074308959403</v>
      </c>
      <c r="T146" t="str">
        <f>[2]!obCall("couponBondPrice"&amp;H146,  $K$95,"getFairValue", [2]!obMake("","int",H146) )</f>
        <v>couponBondPrice43 
[21975]</v>
      </c>
      <c r="U146">
        <f>[2]!obGet([2]!obCall("",  T146,"getRealizations"))</f>
        <v>0.94662587196446535</v>
      </c>
      <c r="Y146" t="str">
        <f>[2]!obCall("intensity"&amp;H146, $D$40, "getIntensity", [2]!obMake("", "int", H146))</f>
        <v>intensity43 
[17271]</v>
      </c>
      <c r="Z146">
        <f>[2]!obGet([2]!obCall("", Y146, "getRealizations"))</f>
        <v>1.2408722899059338E-2</v>
      </c>
      <c r="AC146" t="str">
        <f>[2]!obCall("expOfIntegratedIntensity"&amp;H146, $D$40, "getExpOfIntegratedIntensity", [2]!obMake("", "int", H146))</f>
        <v>expOfIntegratedIntensity43 
[17223]</v>
      </c>
      <c r="AD146">
        <f>[2]!obGet([2]!obCall("", AC146, "getRealizations"))</f>
        <v>1.0565498482109381</v>
      </c>
    </row>
    <row r="147" spans="1:30" x14ac:dyDescent="0.25">
      <c r="A147">
        <v>0.05</v>
      </c>
      <c r="C147" s="12">
        <v>0.03</v>
      </c>
      <c r="H147">
        <v>44</v>
      </c>
      <c r="I147">
        <f>[2]!obGet([2]!obCall("",$H$99, "getTime",[2]!obMake("", "int", H147)))</f>
        <v>4.3999999999999995</v>
      </c>
      <c r="L147" t="str">
        <f>[2]!obCall("underlyingModelFromNPVAndDefault"&amp;H147, $K$95, "getUnderlying",  [2]!obMake("", "int", H147), [2]!obMake("","int", 0))</f>
        <v>underlyingModelFromNPVAndDefault44 
[22208]</v>
      </c>
      <c r="M147">
        <f>[2]!obGet([2]!obCall("",L147,"getRealizations"))</f>
        <v>5.4169993574833979E-2</v>
      </c>
      <c r="P147" t="str">
        <f>[2]!obCall("zcbondFairPrice"&amp;H147, $K$99, "getZeroCouponBond", [2]!obMake("", "double",I147), [2]!obMake("", "double", $I$203))</f>
        <v>zcbondFairPrice44 
[22468]</v>
      </c>
      <c r="Q147">
        <f>[2]!obGet([2]!obCall("", P147, "getRealizations"))</f>
        <v>0.55073632329309807</v>
      </c>
      <c r="T147" t="str">
        <f>[2]!obCall("couponBondPrice"&amp;H147,  $K$95,"getFairValue", [2]!obMake("","int",H147) )</f>
        <v>couponBondPrice44 
[21921]</v>
      </c>
      <c r="U147">
        <f>[2]!obGet([2]!obCall("",  T147,"getRealizations"))</f>
        <v>0.98843379367117545</v>
      </c>
      <c r="Y147" t="str">
        <f>[2]!obCall("intensity"&amp;H147, $D$40, "getIntensity", [2]!obMake("", "int", H147))</f>
        <v>intensity44 
[17183]</v>
      </c>
      <c r="Z147">
        <f>[2]!obGet([2]!obCall("", Y147, "getRealizations"))</f>
        <v>1.3647960645748044E-2</v>
      </c>
      <c r="AC147" t="str">
        <f>[2]!obCall("expOfIntegratedIntensity"&amp;H147, $D$40, "getExpOfIntegratedIntensity", [2]!obMake("", "int", H147))</f>
        <v>expOfIntegratedIntensity44 
[17120]</v>
      </c>
      <c r="AD147">
        <f>[2]!obGet([2]!obCall("", AC147, "getRealizations"))</f>
        <v>1.0578617053957726</v>
      </c>
    </row>
    <row r="148" spans="1:30" x14ac:dyDescent="0.25">
      <c r="A148">
        <v>0.05</v>
      </c>
      <c r="C148" s="12">
        <v>0.03</v>
      </c>
      <c r="H148">
        <v>45</v>
      </c>
      <c r="I148">
        <f>[2]!obGet([2]!obCall("",$H$99, "getTime",[2]!obMake("", "int", H148)))</f>
        <v>4.5</v>
      </c>
      <c r="L148" t="str">
        <f>[2]!obCall("underlyingModelFromNPVAndDefault"&amp;H148, $K$95, "getUnderlying",  [2]!obMake("", "int", H148), [2]!obMake("","int", 0))</f>
        <v>underlyingModelFromNPVAndDefault45 
[22092]</v>
      </c>
      <c r="M148">
        <f>[2]!obGet([2]!obCall("",L148,"getRealizations"))</f>
        <v>5.946946117644334E-2</v>
      </c>
      <c r="P148" t="str">
        <f>[2]!obCall("zcbondFairPrice"&amp;H148, $K$99, "getZeroCouponBond", [2]!obMake("", "double",I148), [2]!obMake("", "double", $I$203))</f>
        <v>zcbondFairPrice45 
[22744]</v>
      </c>
      <c r="Q148">
        <f>[2]!obGet([2]!obCall("", P148, "getRealizations"))</f>
        <v>0.54085118243293662</v>
      </c>
      <c r="T148" t="str">
        <f>[2]!obCall("couponBondPrice"&amp;H148,  $K$95,"getFairValue", [2]!obMake("","int",H148) )</f>
        <v>couponBondPrice45 
[21938]</v>
      </c>
      <c r="U148">
        <f>[2]!obGet([2]!obCall("",  T148,"getRealizations"))</f>
        <v>0.97667749257259484</v>
      </c>
      <c r="Y148" t="str">
        <f>[2]!obCall("intensity"&amp;H148, $D$40, "getIntensity", [2]!obMake("", "int", H148))</f>
        <v>intensity45 
[17080]</v>
      </c>
      <c r="Z148">
        <f>[2]!obGet([2]!obCall("", Y148, "getRealizations"))</f>
        <v>1.366604847961805E-2</v>
      </c>
      <c r="AC148" t="str">
        <f>[2]!obCall("expOfIntegratedIntensity"&amp;H148, $D$40, "getExpOfIntegratedIntensity", [2]!obMake("", "int", H148))</f>
        <v>expOfIntegratedIntensity45 
[17036]</v>
      </c>
      <c r="AD148">
        <f>[2]!obGet([2]!obCall("", AC148, "getRealizations"))</f>
        <v>1.0593064565592545</v>
      </c>
    </row>
    <row r="149" spans="1:30" x14ac:dyDescent="0.25">
      <c r="A149">
        <v>0.05</v>
      </c>
      <c r="C149" s="12">
        <v>0.03</v>
      </c>
      <c r="H149">
        <v>46</v>
      </c>
      <c r="I149">
        <f>[2]!obGet([2]!obCall("",$H$99, "getTime",[2]!obMake("", "int", H149)))</f>
        <v>4.5999999999999996</v>
      </c>
      <c r="L149" t="str">
        <f>[2]!obCall("underlyingModelFromNPVAndDefault"&amp;H149, $K$95, "getUnderlying",  [2]!obMake("", "int", H149), [2]!obMake("","int", 0))</f>
        <v>underlyingModelFromNPVAndDefault46 
[22074]</v>
      </c>
      <c r="M149">
        <f>[2]!obGet([2]!obCall("",L149,"getRealizations"))</f>
        <v>6.5214605953217805E-2</v>
      </c>
      <c r="P149" t="str">
        <f>[2]!obCall("zcbondFairPrice"&amp;H149, $K$99, "getZeroCouponBond", [2]!obMake("", "double",I149), [2]!obMake("", "double", $I$203))</f>
        <v>zcbondFairPrice46 
[22692]</v>
      </c>
      <c r="Q149">
        <f>[2]!obGet([2]!obCall("", P149, "getRealizations"))</f>
        <v>0.53087646547024814</v>
      </c>
      <c r="T149" t="str">
        <f>[2]!obCall("couponBondPrice"&amp;H149,  $K$95,"getFairValue", [2]!obMake("","int",H149) )</f>
        <v>couponBondPrice46 
[22009]</v>
      </c>
      <c r="U149">
        <f>[2]!obGet([2]!obCall("",  T149,"getRealizations"))</f>
        <v>0.96516545972397705</v>
      </c>
      <c r="Y149" t="str">
        <f>[2]!obCall("intensity"&amp;H149, $D$40, "getIntensity", [2]!obMake("", "int", H149))</f>
        <v>intensity46 
[17283]</v>
      </c>
      <c r="Z149">
        <f>[2]!obGet([2]!obCall("", Y149, "getRealizations"))</f>
        <v>1.3907929530950802E-2</v>
      </c>
      <c r="AC149" t="str">
        <f>[2]!obCall("expOfIntegratedIntensity"&amp;H149, $D$40, "getExpOfIntegratedIntensity", [2]!obMake("", "int", H149))</f>
        <v>expOfIntegratedIntensity46 
[16985]</v>
      </c>
      <c r="AD149">
        <f>[2]!obGet([2]!obCall("", AC149, "getRealizations"))</f>
        <v>1.0607550995340636</v>
      </c>
    </row>
    <row r="150" spans="1:30" x14ac:dyDescent="0.25">
      <c r="A150">
        <v>0.05</v>
      </c>
      <c r="C150" s="12">
        <v>0.03</v>
      </c>
      <c r="H150">
        <v>47</v>
      </c>
      <c r="I150">
        <f>[2]!obGet([2]!obCall("",$H$99, "getTime",[2]!obMake("", "int", H150)))</f>
        <v>4.7</v>
      </c>
      <c r="L150" t="str">
        <f>[2]!obCall("underlyingModelFromNPVAndDefault"&amp;H150, $K$95, "getUnderlying",  [2]!obMake("", "int", H150), [2]!obMake("","int", 0))</f>
        <v>underlyingModelFromNPVAndDefault47 
[22395]</v>
      </c>
      <c r="M150">
        <f>[2]!obGet([2]!obCall("",L150,"getRealizations"))</f>
        <v>7.6977619672446582E-2</v>
      </c>
      <c r="P150" t="str">
        <f>[2]!obCall("zcbondFairPrice"&amp;H150, $K$99, "getZeroCouponBond", [2]!obMake("", "double",I150), [2]!obMake("", "double", $I$203))</f>
        <v>zcbondFairPrice47 
[22480]</v>
      </c>
      <c r="Q150">
        <f>[2]!obGet([2]!obCall("", P150, "getRealizations"))</f>
        <v>0.50716752645137186</v>
      </c>
      <c r="T150" t="str">
        <f>[2]!obCall("couponBondPrice"&amp;H150,  $K$95,"getFairValue", [2]!obMake("","int",H150) )</f>
        <v>couponBondPrice47 
[22044]</v>
      </c>
      <c r="U150">
        <f>[2]!obGet([2]!obCall("",  T150,"getRealizations"))</f>
        <v>0.93464699117233674</v>
      </c>
      <c r="Y150" t="str">
        <f>[2]!obCall("intensity"&amp;H150, $D$40, "getIntensity", [2]!obMake("", "int", H150))</f>
        <v>intensity47 
[17112]</v>
      </c>
      <c r="Z150">
        <f>[2]!obGet([2]!obCall("", Y150, "getRealizations"))</f>
        <v>1.4667753612765781E-2</v>
      </c>
      <c r="AC150" t="str">
        <f>[2]!obCall("expOfIntegratedIntensity"&amp;H150, $D$40, "getExpOfIntegratedIntensity", [2]!obMake("", "int", H150))</f>
        <v>expOfIntegratedIntensity47 
[17301]</v>
      </c>
      <c r="AD150">
        <f>[2]!obGet([2]!obCall("", AC150, "getRealizations"))</f>
        <v>1.0622314166391977</v>
      </c>
    </row>
    <row r="151" spans="1:30" x14ac:dyDescent="0.25">
      <c r="A151">
        <v>0.05</v>
      </c>
      <c r="C151" s="12">
        <v>0.03</v>
      </c>
      <c r="H151">
        <v>48</v>
      </c>
      <c r="I151">
        <f>[2]!obGet([2]!obCall("",$H$99, "getTime",[2]!obMake("", "int", H151)))</f>
        <v>4.8</v>
      </c>
      <c r="L151" t="str">
        <f>[2]!obCall("underlyingModelFromNPVAndDefault"&amp;H151, $K$95, "getUnderlying",  [2]!obMake("", "int", H151), [2]!obMake("","int", 0))</f>
        <v>underlyingModelFromNPVAndDefault48 
[22110]</v>
      </c>
      <c r="M151">
        <f>[2]!obGet([2]!obCall("",L151,"getRealizations"))</f>
        <v>7.9301815356830757E-2</v>
      </c>
      <c r="P151" t="str">
        <f>[2]!obCall("zcbondFairPrice"&amp;H151, $K$99, "getZeroCouponBond", [2]!obMake("", "double",I151), [2]!obMake("", "double", $I$203))</f>
        <v>zcbondFairPrice48 
[22775]</v>
      </c>
      <c r="Q151">
        <f>[2]!obGet([2]!obCall("", P151, "getRealizations"))</f>
        <v>0.50686840367283093</v>
      </c>
      <c r="T151" t="str">
        <f>[2]!obCall("couponBondPrice"&amp;H151,  $K$95,"getFairValue", [2]!obMake("","int",H151) )</f>
        <v>couponBondPrice48 
[22015]</v>
      </c>
      <c r="U151">
        <f>[2]!obGet([2]!obCall("",  T151,"getRealizations"))</f>
        <v>0.9372141852416731</v>
      </c>
      <c r="Y151" t="str">
        <f>[2]!obCall("intensity"&amp;H151, $D$40, "getIntensity", [2]!obMake("", "int", H151))</f>
        <v>intensity48 
[17028]</v>
      </c>
      <c r="Z151">
        <f>[2]!obGet([2]!obCall("", Y151, "getRealizations"))</f>
        <v>1.6348653116895782E-2</v>
      </c>
      <c r="AC151" t="str">
        <f>[2]!obCall("expOfIntegratedIntensity"&amp;H151, $D$40, "getExpOfIntegratedIntensity", [2]!obMake("", "int", H151))</f>
        <v>expOfIntegratedIntensity48 
[17201]</v>
      </c>
      <c r="AD151">
        <f>[2]!obGet([2]!obCall("", AC151, "getRealizations"))</f>
        <v>1.0637906147262246</v>
      </c>
    </row>
    <row r="152" spans="1:30" x14ac:dyDescent="0.25">
      <c r="A152">
        <v>0.05</v>
      </c>
      <c r="C152" s="12">
        <v>0.03</v>
      </c>
      <c r="H152">
        <v>49</v>
      </c>
      <c r="I152">
        <f>[2]!obGet([2]!obCall("",$H$99, "getTime",[2]!obMake("", "int", H152)))</f>
        <v>4.8999999999999995</v>
      </c>
      <c r="L152" t="str">
        <f>[2]!obCall("underlyingModelFromNPVAndDefault"&amp;H152, $K$95, "getUnderlying",  [2]!obMake("", "int", H152), [2]!obMake("","int", 0))</f>
        <v>underlyingModelFromNPVAndDefault49 
[22193]</v>
      </c>
      <c r="M152">
        <f>[2]!obGet([2]!obCall("",L152,"getRealizations"))</f>
        <v>9.1645229007018575E-2</v>
      </c>
      <c r="P152" t="str">
        <f>[2]!obCall("zcbondFairPrice"&amp;H152, $K$99, "getZeroCouponBond", [2]!obMake("", "double",I152), [2]!obMake("", "double", $I$203))</f>
        <v>zcbondFairPrice49 
[22720]</v>
      </c>
      <c r="Q152">
        <f>[2]!obGet([2]!obCall("", P152, "getRealizations"))</f>
        <v>0.48443870406632455</v>
      </c>
      <c r="T152" t="str">
        <f>[2]!obCall("couponBondPrice"&amp;H152,  $K$95,"getFairValue", [2]!obMake("","int",H152) )</f>
        <v>couponBondPrice49 
[21961]</v>
      </c>
      <c r="U152">
        <f>[2]!obGet([2]!obCall("",  T152,"getRealizations"))</f>
        <v>0.90919276111181246</v>
      </c>
      <c r="Y152" t="str">
        <f>[2]!obCall("intensity"&amp;H152, $D$40, "getIntensity", [2]!obMake("", "int", H152))</f>
        <v>intensity49 
[17313]</v>
      </c>
      <c r="Z152">
        <f>[2]!obGet([2]!obCall("", Y152, "getRealizations"))</f>
        <v>1.5179523029913137E-2</v>
      </c>
      <c r="AC152" t="str">
        <f>[2]!obCall("expOfIntegratedIntensity"&amp;H152, $D$40, "getExpOfIntegratedIntensity", [2]!obMake("", "int", H152))</f>
        <v>expOfIntegratedIntensity49 
[17193]</v>
      </c>
      <c r="AD152">
        <f>[2]!obGet([2]!obCall("", AC152, "getRealizations"))</f>
        <v>1.0655311915177688</v>
      </c>
    </row>
    <row r="153" spans="1:30" x14ac:dyDescent="0.25">
      <c r="A153">
        <v>0.05</v>
      </c>
      <c r="C153" s="12">
        <v>0.03</v>
      </c>
      <c r="H153">
        <v>50</v>
      </c>
      <c r="I153">
        <f>[2]!obGet([2]!obCall("",$H$99, "getTime",[2]!obMake("", "int", H153)))</f>
        <v>5</v>
      </c>
      <c r="L153" t="str">
        <f>[2]!obCall("underlyingModelFromNPVAndDefault"&amp;H153, $K$95, "getUnderlying",  [2]!obMake("", "int", H153), [2]!obMake("","int", 0))</f>
        <v>underlyingModelFromNPVAndDefault50 
[22175]</v>
      </c>
      <c r="M153">
        <f>[2]!obGet([2]!obCall("",L153,"getRealizations"))</f>
        <v>0.10025504395582896</v>
      </c>
      <c r="P153" t="str">
        <f>[2]!obCall("zcbondFairPrice"&amp;H153, $K$99, "getZeroCouponBond", [2]!obMake("", "double",I153), [2]!obMake("", "double", $I$203))</f>
        <v>zcbondFairPrice50 
[22516]</v>
      </c>
      <c r="Q153">
        <f>[2]!obGet([2]!obCall("", P153, "getRealizations"))</f>
        <v>0.4716514196099964</v>
      </c>
      <c r="T153" t="str">
        <f>[2]!obCall("couponBondPrice"&amp;H153,  $K$95,"getFairValue", [2]!obMake("","int",H153) )</f>
        <v>couponBondPrice50 
[21955]</v>
      </c>
      <c r="U153">
        <f>[2]!obGet([2]!obCall("",  T153,"getRealizations"))</f>
        <v>0.89499083644852251</v>
      </c>
      <c r="Y153" t="str">
        <f>[2]!obCall("intensity"&amp;H153, $D$40, "getIntensity", [2]!obMake("", "int", H153))</f>
        <v>intensity50 
[16951]</v>
      </c>
      <c r="Z153">
        <f>[2]!obGet([2]!obCall("", Y153, "getRealizations"))</f>
        <v>1.4269136688709489E-2</v>
      </c>
      <c r="AC153" t="str">
        <f>[2]!obCall("expOfIntegratedIntensity"&amp;H153, $D$40, "getExpOfIntegratedIntensity", [2]!obMake("", "int", H153))</f>
        <v>expOfIntegratedIntensity50 
[17261]</v>
      </c>
      <c r="AD153">
        <f>[2]!obGet([2]!obCall("", AC153, "getRealizations"))</f>
        <v>1.0671498452526189</v>
      </c>
    </row>
    <row r="154" spans="1:30" x14ac:dyDescent="0.25">
      <c r="A154">
        <v>0.05</v>
      </c>
      <c r="C154" s="12">
        <v>0.03</v>
      </c>
      <c r="H154">
        <v>51</v>
      </c>
      <c r="I154">
        <f>[2]!obGet([2]!obCall("",$H$99, "getTime",[2]!obMake("", "int", H154)))</f>
        <v>5.0999999999999996</v>
      </c>
      <c r="L154" t="str">
        <f>[2]!obCall("underlyingModelFromNPVAndDefault"&amp;H154, $K$95, "getUnderlying",  [2]!obMake("", "int", H154), [2]!obMake("","int", 0))</f>
        <v>underlyingModelFromNPVAndDefault51 
[22267]</v>
      </c>
      <c r="M154">
        <f>[2]!obGet([2]!obCall("",L154,"getRealizations"))</f>
        <v>8.7027100511205824E-2</v>
      </c>
      <c r="P154" t="str">
        <f>[2]!obCall("zcbondFairPrice"&amp;H154, $K$99, "getZeroCouponBond", [2]!obMake("", "double",I154), [2]!obMake("", "double", $I$203))</f>
        <v>zcbondFairPrice51 
[22760]</v>
      </c>
      <c r="Q154">
        <f>[2]!obGet([2]!obCall("", P154, "getRealizations"))</f>
        <v>0.50601869183440007</v>
      </c>
      <c r="T154" t="str">
        <f>[2]!obCall("couponBondPrice"&amp;H154,  $K$95,"getFairValue", [2]!obMake("","int",H154) )</f>
        <v>couponBondPrice51 
[22290]</v>
      </c>
      <c r="U154">
        <f>[2]!obGet([2]!obCall("",  T154,"getRealizations"))</f>
        <v>0.84465025335937338</v>
      </c>
      <c r="Y154" t="str">
        <f>[2]!obCall("intensity"&amp;H154, $D$40, "getIntensity", [2]!obMake("", "int", H154))</f>
        <v>intensity51 
[17273]</v>
      </c>
      <c r="Z154">
        <f>[2]!obGet([2]!obCall("", Y154, "getRealizations"))</f>
        <v>1.3819830851728348E-2</v>
      </c>
      <c r="AC154" t="str">
        <f>[2]!obCall("expOfIntegratedIntensity"&amp;H154, $D$40, "getExpOfIntegratedIntensity", [2]!obMake("", "int", H154))</f>
        <v>expOfIntegratedIntensity51 
[17050]</v>
      </c>
      <c r="AD154">
        <f>[2]!obGet([2]!obCall("", AC154, "getRealizations"))</f>
        <v>1.0686736628730877</v>
      </c>
    </row>
    <row r="155" spans="1:30" x14ac:dyDescent="0.25">
      <c r="A155">
        <v>0.05</v>
      </c>
      <c r="C155" s="12">
        <v>0.03</v>
      </c>
      <c r="H155">
        <v>52</v>
      </c>
      <c r="I155">
        <f>[2]!obGet([2]!obCall("",$H$99, "getTime",[2]!obMake("", "int", H155)))</f>
        <v>5.2</v>
      </c>
      <c r="L155" t="str">
        <f>[2]!obCall("underlyingModelFromNPVAndDefault"&amp;H155, $K$95, "getUnderlying",  [2]!obMake("", "int", H155), [2]!obMake("","int", 0))</f>
        <v>underlyingModelFromNPVAndDefault52 
[22211]</v>
      </c>
      <c r="M155">
        <f>[2]!obGet([2]!obCall("",L155,"getRealizations"))</f>
        <v>9.0364935702671997E-2</v>
      </c>
      <c r="P155" t="str">
        <f>[2]!obCall("zcbondFairPrice"&amp;H155, $K$99, "getZeroCouponBond", [2]!obMake("", "double",I155), [2]!obMake("", "double", $I$203))</f>
        <v>zcbondFairPrice52 
[22708]</v>
      </c>
      <c r="Q155">
        <f>[2]!obGet([2]!obCall("", P155, "getRealizations"))</f>
        <v>0.50482614488316191</v>
      </c>
      <c r="T155" t="str">
        <f>[2]!obCall("couponBondPrice"&amp;H155,  $K$95,"getFairValue", [2]!obMake("","int",H155) )</f>
        <v>couponBondPrice52 
[21967]</v>
      </c>
      <c r="U155">
        <f>[2]!obGet([2]!obCall("",  T155,"getRealizations"))</f>
        <v>0.84531621091629872</v>
      </c>
      <c r="Y155" t="str">
        <f>[2]!obCall("intensity"&amp;H155, $D$40, "getIntensity", [2]!obMake("", "int", H155))</f>
        <v>intensity52 
[17104]</v>
      </c>
      <c r="Z155">
        <f>[2]!obGet([2]!obCall("", Y155, "getRealizations"))</f>
        <v>1.536535111113636E-2</v>
      </c>
      <c r="AC155" t="str">
        <f>[2]!obCall("expOfIntegratedIntensity"&amp;H155, $D$40, "getExpOfIntegratedIntensity", [2]!obMake("", "int", H155))</f>
        <v>expOfIntegratedIntensity52 
[17046]</v>
      </c>
      <c r="AD155">
        <f>[2]!obGet([2]!obCall("", AC155, "getRealizations"))</f>
        <v>1.0701515727867803</v>
      </c>
    </row>
    <row r="156" spans="1:30" x14ac:dyDescent="0.25">
      <c r="A156">
        <v>0.05</v>
      </c>
      <c r="C156" s="12">
        <v>0.03</v>
      </c>
      <c r="H156">
        <v>53</v>
      </c>
      <c r="I156">
        <f>[2]!obGet([2]!obCall("",$H$99, "getTime",[2]!obMake("", "int", H156)))</f>
        <v>5.3</v>
      </c>
      <c r="L156" t="str">
        <f>[2]!obCall("underlyingModelFromNPVAndDefault"&amp;H156, $K$95, "getUnderlying",  [2]!obMake("", "int", H156), [2]!obMake("","int", 0))</f>
        <v>underlyingModelFromNPVAndDefault53 
[22095]</v>
      </c>
      <c r="M156">
        <f>[2]!obGet([2]!obCall("",L156,"getRealizations"))</f>
        <v>9.608949171095317E-2</v>
      </c>
      <c r="P156" t="str">
        <f>[2]!obCall("zcbondFairPrice"&amp;H156, $K$99, "getZeroCouponBond", [2]!obMake("", "double",I156), [2]!obMake("", "double", $I$203))</f>
        <v>zcbondFairPrice53 
[22633]</v>
      </c>
      <c r="Q156">
        <f>[2]!obGet([2]!obCall("", P156, "getRealizations"))</f>
        <v>0.49892499167914545</v>
      </c>
      <c r="T156" t="str">
        <f>[2]!obCall("couponBondPrice"&amp;H156,  $K$95,"getFairValue", [2]!obMake("","int",H156) )</f>
        <v>couponBondPrice53 
[22036]</v>
      </c>
      <c r="U156">
        <f>[2]!obGet([2]!obCall("",  T156,"getRealizations"))</f>
        <v>0.83969954890756093</v>
      </c>
      <c r="Y156" t="str">
        <f>[2]!obCall("intensity"&amp;H156, $D$40, "getIntensity", [2]!obMake("", "int", H156))</f>
        <v>intensity53 
[17134]</v>
      </c>
      <c r="Z156">
        <f>[2]!obGet([2]!obCall("", Y156, "getRealizations"))</f>
        <v>1.5518212594026786E-2</v>
      </c>
      <c r="AC156" t="str">
        <f>[2]!obCall("expOfIntegratedIntensity"&amp;H156, $D$40, "getExpOfIntegratedIntensity", [2]!obMake("", "int", H156))</f>
        <v>expOfIntegratedIntensity53 
[16965]</v>
      </c>
      <c r="AD156">
        <f>[2]!obGet([2]!obCall("", AC156, "getRealizations"))</f>
        <v>1.071797162181761</v>
      </c>
    </row>
    <row r="157" spans="1:30" x14ac:dyDescent="0.25">
      <c r="A157">
        <v>0.05</v>
      </c>
      <c r="C157" s="12">
        <v>0.03</v>
      </c>
      <c r="H157">
        <v>54</v>
      </c>
      <c r="I157">
        <f>[2]!obGet([2]!obCall("",$H$99, "getTime",[2]!obMake("", "int", H157)))</f>
        <v>5.3999999999999995</v>
      </c>
      <c r="L157" t="str">
        <f>[2]!obCall("underlyingModelFromNPVAndDefault"&amp;H157, $K$95, "getUnderlying",  [2]!obMake("", "int", H157), [2]!obMake("","int", 0))</f>
        <v>underlyingModelFromNPVAndDefault54 
[22077]</v>
      </c>
      <c r="M157">
        <f>[2]!obGet([2]!obCall("",L157,"getRealizations"))</f>
        <v>9.4111883483064221E-2</v>
      </c>
      <c r="P157" t="str">
        <f>[2]!obCall("zcbondFairPrice"&amp;H157, $K$99, "getZeroCouponBond", [2]!obMake("", "double",I157), [2]!obMake("", "double", $I$203))</f>
        <v>zcbondFairPrice54 
[22732]</v>
      </c>
      <c r="Q157">
        <f>[2]!obGet([2]!obCall("", P157, "getRealizations"))</f>
        <v>0.5094485943040491</v>
      </c>
      <c r="T157" t="str">
        <f>[2]!obCall("couponBondPrice"&amp;H157,  $K$95,"getFairValue", [2]!obMake("","int",H157) )</f>
        <v>couponBondPrice54 
[22030]</v>
      </c>
      <c r="U157">
        <f>[2]!obGet([2]!obCall("",  T157,"getRealizations"))</f>
        <v>0.85655536644236208</v>
      </c>
      <c r="Y157" t="str">
        <f>[2]!obCall("intensity"&amp;H157, $D$40, "getIntensity", [2]!obMake("", "int", H157))</f>
        <v>intensity54 
[17285]</v>
      </c>
      <c r="Z157">
        <f>[2]!obGet([2]!obCall("", Y157, "getRealizations"))</f>
        <v>1.3392343533405376E-2</v>
      </c>
      <c r="AC157" t="str">
        <f>[2]!obCall("expOfIntegratedIntensity"&amp;H157, $D$40, "getExpOfIntegratedIntensity", [2]!obMake("", "int", H157))</f>
        <v>expOfIntegratedIntensity54 
[17185]</v>
      </c>
      <c r="AD157">
        <f>[2]!obGet([2]!obCall("", AC157, "getRealizations"))</f>
        <v>1.0734616909953658</v>
      </c>
    </row>
    <row r="158" spans="1:30" x14ac:dyDescent="0.25">
      <c r="A158">
        <v>0.05</v>
      </c>
      <c r="C158" s="12">
        <v>0.03</v>
      </c>
      <c r="H158">
        <v>55</v>
      </c>
      <c r="I158">
        <f>[2]!obGet([2]!obCall("",$H$99, "getTime",[2]!obMake("", "int", H158)))</f>
        <v>5.5</v>
      </c>
      <c r="L158" t="str">
        <f>[2]!obCall("underlyingModelFromNPVAndDefault"&amp;H158, $K$95, "getUnderlying",  [2]!obMake("", "int", H158), [2]!obMake("","int", 0))</f>
        <v>underlyingModelFromNPVAndDefault55 
[22137]</v>
      </c>
      <c r="M158">
        <f>[2]!obGet([2]!obCall("",L158,"getRealizations"))</f>
        <v>9.267562555539148E-2</v>
      </c>
      <c r="P158" t="str">
        <f>[2]!obCall("zcbondFairPrice"&amp;H158, $K$99, "getZeroCouponBond", [2]!obMake("", "double",I158), [2]!obMake("", "double", $I$203))</f>
        <v>zcbondFairPrice55 
[22696]</v>
      </c>
      <c r="Q158">
        <f>[2]!obGet([2]!obCall("", P158, "getRealizations"))</f>
        <v>0.5189365762758511</v>
      </c>
      <c r="T158" t="str">
        <f>[2]!obCall("couponBondPrice"&amp;H158,  $K$95,"getFairValue", [2]!obMake("","int",H158) )</f>
        <v>couponBondPrice55 
[22021]</v>
      </c>
      <c r="U158">
        <f>[2]!obGet([2]!obCall("",  T158,"getRealizations"))</f>
        <v>0.87200074842590558</v>
      </c>
      <c r="Y158" t="str">
        <f>[2]!obCall("intensity"&amp;H158, $D$40, "getIntensity", [2]!obMake("", "int", H158))</f>
        <v>intensity55 
[17038]</v>
      </c>
      <c r="Z158">
        <f>[2]!obGet([2]!obCall("", Y158, "getRealizations"))</f>
        <v>1.3926893196661381E-2</v>
      </c>
      <c r="AC158" t="str">
        <f>[2]!obCall("expOfIntegratedIntensity"&amp;H158, $D$40, "getExpOfIntegratedIntensity", [2]!obMake("", "int", H158))</f>
        <v>expOfIntegratedIntensity55 
[17152]</v>
      </c>
      <c r="AD158">
        <f>[2]!obGet([2]!obCall("", AC158, "getRealizations"))</f>
        <v>1.0749002708517101</v>
      </c>
    </row>
    <row r="159" spans="1:30" x14ac:dyDescent="0.25">
      <c r="A159">
        <v>0.05</v>
      </c>
      <c r="C159" s="12">
        <v>0.03</v>
      </c>
      <c r="H159">
        <v>56</v>
      </c>
      <c r="I159">
        <f>[2]!obGet([2]!obCall("",$H$99, "getTime",[2]!obMake("", "int", H159)))</f>
        <v>5.6</v>
      </c>
      <c r="L159" t="str">
        <f>[2]!obCall("underlyingModelFromNPVAndDefault"&amp;H159, $K$95, "getUnderlying",  [2]!obMake("", "int", H159), [2]!obMake("","int", 0))</f>
        <v>underlyingModelFromNPVAndDefault56 
[22113]</v>
      </c>
      <c r="M159">
        <f>[2]!obGet([2]!obCall("",L159,"getRealizations"))</f>
        <v>8.4153874177290117E-2</v>
      </c>
      <c r="P159" t="str">
        <f>[2]!obCall("zcbondFairPrice"&amp;H159, $K$99, "getZeroCouponBond", [2]!obMake("", "double",I159), [2]!obMake("", "double", $I$203))</f>
        <v>zcbondFairPrice56 
[22621]</v>
      </c>
      <c r="Q159">
        <f>[2]!obGet([2]!obCall("", P159, "getRealizations"))</f>
        <v>0.54355428300792274</v>
      </c>
      <c r="T159" t="str">
        <f>[2]!obCall("couponBondPrice"&amp;H159,  $K$95,"getFairValue", [2]!obMake("","int",H159) )</f>
        <v>couponBondPrice56 
[22042]</v>
      </c>
      <c r="U159">
        <f>[2]!obGet([2]!obCall("",  T159,"getRealizations"))</f>
        <v>0.90767324225479129</v>
      </c>
      <c r="Y159" t="str">
        <f>[2]!obCall("intensity"&amp;H159, $D$40, "getIntensity", [2]!obMake("", "int", H159))</f>
        <v>intensity56 
[16949]</v>
      </c>
      <c r="Z159">
        <f>[2]!obGet([2]!obCall("", Y159, "getRealizations"))</f>
        <v>1.4940568036831142E-2</v>
      </c>
      <c r="AC159" t="str">
        <f>[2]!obCall("expOfIntegratedIntensity"&amp;H159, $D$40, "getExpOfIntegratedIntensity", [2]!obMake("", "int", H159))</f>
        <v>expOfIntegratedIntensity56 
[17122]</v>
      </c>
      <c r="AD159">
        <f>[2]!obGet([2]!obCall("", AC159, "getRealizations"))</f>
        <v>1.0763983158921635</v>
      </c>
    </row>
    <row r="160" spans="1:30" x14ac:dyDescent="0.25">
      <c r="A160">
        <v>0.05</v>
      </c>
      <c r="C160" s="12">
        <v>0.03</v>
      </c>
      <c r="H160">
        <v>57</v>
      </c>
      <c r="I160">
        <f>[2]!obGet([2]!obCall("",$H$99, "getTime",[2]!obMake("", "int", H160)))</f>
        <v>5.7</v>
      </c>
      <c r="L160" t="str">
        <f>[2]!obCall("underlyingModelFromNPVAndDefault"&amp;H160, $K$95, "getUnderlying",  [2]!obMake("", "int", H160), [2]!obMake("","int", 0))</f>
        <v>underlyingModelFromNPVAndDefault57 
[22196]</v>
      </c>
      <c r="M160">
        <f>[2]!obGet([2]!obCall("",L160,"getRealizations"))</f>
        <v>7.2317611035360524E-2</v>
      </c>
      <c r="P160" t="str">
        <f>[2]!obCall("zcbondFairPrice"&amp;H160, $K$99, "getZeroCouponBond", [2]!obMake("", "double",I160), [2]!obMake("", "double", $I$203))</f>
        <v>zcbondFairPrice57 
[22460]</v>
      </c>
      <c r="Q160">
        <f>[2]!obGet([2]!obCall("", P160, "getRealizations"))</f>
        <v>0.57594112590511226</v>
      </c>
      <c r="T160" t="str">
        <f>[2]!obCall("couponBondPrice"&amp;H160,  $K$95,"getFairValue", [2]!obMake("","int",H160) )</f>
        <v>couponBondPrice57 
[21919]</v>
      </c>
      <c r="U160">
        <f>[2]!obGet([2]!obCall("",  T160,"getRealizations"))</f>
        <v>0.95331048654703543</v>
      </c>
      <c r="Y160" t="str">
        <f>[2]!obCall("intensity"&amp;H160, $D$40, "getIntensity", [2]!obMake("", "int", H160))</f>
        <v>intensity57 
[17126]</v>
      </c>
      <c r="Z160">
        <f>[2]!obGet([2]!obCall("", Y160, "getRealizations"))</f>
        <v>1.3868918986831144E-2</v>
      </c>
      <c r="AC160" t="str">
        <f>[2]!obCall("expOfIntegratedIntensity"&amp;H160, $D$40, "getExpOfIntegratedIntensity", [2]!obMake("", "int", H160))</f>
        <v>expOfIntegratedIntensity57 
[17114]</v>
      </c>
      <c r="AD160">
        <f>[2]!obGet([2]!obCall("", AC160, "getRealizations"))</f>
        <v>1.07800771808927</v>
      </c>
    </row>
    <row r="161" spans="1:30" x14ac:dyDescent="0.25">
      <c r="A161">
        <v>0.05</v>
      </c>
      <c r="C161" s="12">
        <v>0.03</v>
      </c>
      <c r="H161">
        <v>58</v>
      </c>
      <c r="I161">
        <f>[2]!obGet([2]!obCall("",$H$99, "getTime",[2]!obMake("", "int", H161)))</f>
        <v>5.8</v>
      </c>
      <c r="L161" t="str">
        <f>[2]!obCall("underlyingModelFromNPVAndDefault"&amp;H161, $K$95, "getUnderlying",  [2]!obMake("", "int", H161), [2]!obMake("","int", 0))</f>
        <v>underlyingModelFromNPVAndDefault58 
[22178]</v>
      </c>
      <c r="M161">
        <f>[2]!obGet([2]!obCall("",L161,"getRealizations"))</f>
        <v>6.5435045768870534E-2</v>
      </c>
      <c r="P161" t="str">
        <f>[2]!obCall("zcbondFairPrice"&amp;H161, $K$99, "getZeroCouponBond", [2]!obMake("", "double",I161), [2]!obMake("", "double", $I$203))</f>
        <v>zcbondFairPrice58 
[22496]</v>
      </c>
      <c r="Q161">
        <f>[2]!obGet([2]!obCall("", P161, "getRealizations"))</f>
        <v>0.5978098370223961</v>
      </c>
      <c r="T161" t="str">
        <f>[2]!obCall("couponBondPrice"&amp;H161,  $K$95,"getFairValue", [2]!obMake("","int",H161) )</f>
        <v>couponBondPrice58 
[21991]</v>
      </c>
      <c r="U161">
        <f>[2]!obGet([2]!obCall("",  T161,"getRealizations"))</f>
        <v>0.98466533454191407</v>
      </c>
      <c r="Y161" t="str">
        <f>[2]!obCall("intensity"&amp;H161, $D$40, "getIntensity", [2]!obMake("", "int", H161))</f>
        <v>intensity58 
[17203]</v>
      </c>
      <c r="Z161">
        <f>[2]!obGet([2]!obCall("", Y161, "getRealizations"))</f>
        <v>1.5235546896827289E-2</v>
      </c>
      <c r="AC161" t="str">
        <f>[2]!obCall("expOfIntegratedIntensity"&amp;H161, $D$40, "getExpOfIntegratedIntensity", [2]!obMake("", "int", H161))</f>
        <v>expOfIntegratedIntensity58 
[17263]</v>
      </c>
      <c r="AD161">
        <f>[2]!obGet([2]!obCall("", AC161, "getRealizations"))</f>
        <v>1.0795038354969506</v>
      </c>
    </row>
    <row r="162" spans="1:30" x14ac:dyDescent="0.25">
      <c r="A162">
        <v>0.05</v>
      </c>
      <c r="C162" s="12">
        <v>0.03</v>
      </c>
      <c r="H162">
        <v>59</v>
      </c>
      <c r="I162">
        <f>[2]!obGet([2]!obCall("",$H$99, "getTime",[2]!obMake("", "int", H162)))</f>
        <v>5.8999999999999995</v>
      </c>
      <c r="L162" t="str">
        <f>[2]!obCall("underlyingModelFromNPVAndDefault"&amp;H162, $K$95, "getUnderlying",  [2]!obMake("", "int", H162), [2]!obMake("","int", 0))</f>
        <v>underlyingModelFromNPVAndDefault59 
[22220]</v>
      </c>
      <c r="M162">
        <f>[2]!obGet([2]!obCall("",L162,"getRealizations"))</f>
        <v>5.7175206294087053E-2</v>
      </c>
      <c r="P162" t="str">
        <f>[2]!obCall("zcbondFairPrice"&amp;H162, $K$99, "getZeroCouponBond", [2]!obMake("", "double",I162), [2]!obMake("", "double", $I$203))</f>
        <v>zcbondFairPrice59 
[22609]</v>
      </c>
      <c r="Q162">
        <f>[2]!obGet([2]!obCall("", P162, "getRealizations"))</f>
        <v>0.62302967488579453</v>
      </c>
      <c r="T162" t="str">
        <f>[2]!obCall("couponBondPrice"&amp;H162,  $K$95,"getFairValue", [2]!obMake("","int",H162) )</f>
        <v>couponBondPrice59 
[22050]</v>
      </c>
      <c r="U162">
        <f>[2]!obGet([2]!obCall("",  T162,"getRealizations"))</f>
        <v>1.0201113756845688</v>
      </c>
      <c r="Y162" t="str">
        <f>[2]!obCall("intensity"&amp;H162, $D$40, "getIntensity", [2]!obMake("", "int", H162))</f>
        <v>intensity59 
[17275]</v>
      </c>
      <c r="Z162">
        <f>[2]!obGet([2]!obCall("", Y162, "getRealizations"))</f>
        <v>1.507080206661616E-2</v>
      </c>
      <c r="AC162" t="str">
        <f>[2]!obCall("expOfIntegratedIntensity"&amp;H162, $D$40, "getExpOfIntegratedIntensity", [2]!obMake("", "int", H162))</f>
        <v>expOfIntegratedIntensity59 
[16995]</v>
      </c>
      <c r="AD162">
        <f>[2]!obGet([2]!obCall("", AC162, "getRealizations"))</f>
        <v>1.0811497721469219</v>
      </c>
    </row>
    <row r="163" spans="1:30" x14ac:dyDescent="0.25">
      <c r="A163">
        <v>0.05</v>
      </c>
      <c r="C163" s="12">
        <v>0.03</v>
      </c>
      <c r="H163">
        <v>60</v>
      </c>
      <c r="I163">
        <f>[2]!obGet([2]!obCall("",$H$99, "getTime",[2]!obMake("", "int", H163)))</f>
        <v>6</v>
      </c>
      <c r="L163" t="str">
        <f>[2]!obCall("underlyingModelFromNPVAndDefault"&amp;H163, $K$95, "getUnderlying",  [2]!obMake("", "int", H163), [2]!obMake("","int", 0))</f>
        <v>underlyingModelFromNPVAndDefault60 
[22214]</v>
      </c>
      <c r="M163">
        <f>[2]!obGet([2]!obCall("",L163,"getRealizations"))</f>
        <v>5.0437965930069439E-2</v>
      </c>
      <c r="P163" t="str">
        <f>[2]!obCall("zcbondFairPrice"&amp;H163, $K$99, "getZeroCouponBond", [2]!obMake("", "double",I163), [2]!obMake("", "double", $I$203))</f>
        <v>zcbondFairPrice60 
[22472]</v>
      </c>
      <c r="Q163">
        <f>[2]!obGet([2]!obCall("", P163, "getRealizations"))</f>
        <v>0.64491015978511868</v>
      </c>
      <c r="T163" t="str">
        <f>[2]!obCall("couponBondPrice"&amp;H163,  $K$95,"getFairValue", [2]!obMake("","int",H163) )</f>
        <v>couponBondPrice60 
[21997]</v>
      </c>
      <c r="U163">
        <f>[2]!obGet([2]!obCall("",  T163,"getRealizations"))</f>
        <v>1.0509066999078378</v>
      </c>
      <c r="Y163" t="str">
        <f>[2]!obCall("intensity"&amp;H163, $D$40, "getIntensity", [2]!obMake("", "int", H163))</f>
        <v>intensity60 
[17030]</v>
      </c>
      <c r="Z163">
        <f>[2]!obGet([2]!obCall("", Y163, "getRealizations"))</f>
        <v>1.3362083767838347E-2</v>
      </c>
      <c r="AC163" t="str">
        <f>[2]!obCall("expOfIntegratedIntensity"&amp;H163, $D$40, "getExpOfIntegratedIntensity", [2]!obMake("", "int", H163))</f>
        <v>expOfIntegratedIntensity60 
[17010]</v>
      </c>
      <c r="AD163">
        <f>[2]!obGet([2]!obCall("", AC163, "getRealizations"))</f>
        <v>1.0827803799887308</v>
      </c>
    </row>
    <row r="164" spans="1:30" x14ac:dyDescent="0.25">
      <c r="A164">
        <v>0.05</v>
      </c>
      <c r="C164" s="12">
        <v>0.03</v>
      </c>
      <c r="H164">
        <v>61</v>
      </c>
      <c r="I164">
        <f>[2]!obGet([2]!obCall("",$H$99, "getTime",[2]!obMake("", "int", H164)))</f>
        <v>6.1</v>
      </c>
      <c r="L164" t="str">
        <f>[2]!obCall("underlyingModelFromNPVAndDefault"&amp;H164, $K$95, "getUnderlying",  [2]!obMake("", "int", H164), [2]!obMake("","int", 0))</f>
        <v>underlyingModelFromNPVAndDefault61 
[22098]</v>
      </c>
      <c r="M164">
        <f>[2]!obGet([2]!obCall("",L164,"getRealizations"))</f>
        <v>5.062363303433793E-2</v>
      </c>
      <c r="P164" t="str">
        <f>[2]!obCall("zcbondFairPrice"&amp;H164, $K$99, "getZeroCouponBond", [2]!obMake("", "double",I164), [2]!obMake("", "double", $I$203))</f>
        <v>zcbondFairPrice61 
[22795]</v>
      </c>
      <c r="Q164">
        <f>[2]!obGet([2]!obCall("", P164, "getRealizations"))</f>
        <v>0.65074322104615434</v>
      </c>
      <c r="T164" t="str">
        <f>[2]!obCall("couponBondPrice"&amp;H164,  $K$95,"getFairValue", [2]!obMake("","int",H164) )</f>
        <v>couponBondPrice61 
[22013]</v>
      </c>
      <c r="U164">
        <f>[2]!obGet([2]!obCall("",  T164,"getRealizations"))</f>
        <v>0.95980102540694889</v>
      </c>
      <c r="Y164" t="str">
        <f>[2]!obCall("intensity"&amp;H164, $D$40, "getIntensity", [2]!obMake("", "int", H164))</f>
        <v>intensity61 
[17233]</v>
      </c>
      <c r="Z164">
        <f>[2]!obGet([2]!obCall("", Y164, "getRealizations"))</f>
        <v>1.3576023096732002E-2</v>
      </c>
      <c r="AC164" t="str">
        <f>[2]!obCall("expOfIntegratedIntensity"&amp;H164, $D$40, "getExpOfIntegratedIntensity", [2]!obMake("", "int", H164))</f>
        <v>expOfIntegratedIntensity61 
[17195]</v>
      </c>
      <c r="AD164">
        <f>[2]!obGet([2]!obCall("", AC164, "getRealizations"))</f>
        <v>1.0842281672600158</v>
      </c>
    </row>
    <row r="165" spans="1:30" x14ac:dyDescent="0.25">
      <c r="A165">
        <v>0.05</v>
      </c>
      <c r="C165" s="12">
        <v>0.03</v>
      </c>
      <c r="H165">
        <v>62</v>
      </c>
      <c r="I165">
        <f>[2]!obGet([2]!obCall("",$H$99, "getTime",[2]!obMake("", "int", H165)))</f>
        <v>6.2</v>
      </c>
      <c r="L165" t="str">
        <f>[2]!obCall("underlyingModelFromNPVAndDefault"&amp;H165, $K$95, "getUnderlying",  [2]!obMake("", "int", H165), [2]!obMake("","int", 0))</f>
        <v>underlyingModelFromNPVAndDefault62 
[22080]</v>
      </c>
      <c r="M165">
        <f>[2]!obGet([2]!obCall("",L165,"getRealizations"))</f>
        <v>5.8908591300429178E-2</v>
      </c>
      <c r="P165" t="str">
        <f>[2]!obCall("zcbondFairPrice"&amp;H165, $K$99, "getZeroCouponBond", [2]!obMake("", "double",I165), [2]!obMake("", "double", $I$203))</f>
        <v>zcbondFairPrice62 
[22605]</v>
      </c>
      <c r="Q165">
        <f>[2]!obGet([2]!obCall("", P165, "getRealizations"))</f>
        <v>0.63853591788271769</v>
      </c>
      <c r="T165" t="str">
        <f>[2]!obCall("couponBondPrice"&amp;H165,  $K$95,"getFairValue", [2]!obMake("","int",H165) )</f>
        <v>couponBondPrice62 
[21936]</v>
      </c>
      <c r="U165">
        <f>[2]!obGet([2]!obCall("",  T165,"getRealizations"))</f>
        <v>0.94565117554604661</v>
      </c>
      <c r="Y165" t="str">
        <f>[2]!obCall("intensity"&amp;H165, $D$40, "getIntensity", [2]!obMake("", "int", H165))</f>
        <v>intensity62 
[17287]</v>
      </c>
      <c r="Z165">
        <f>[2]!obGet([2]!obCall("", Y165, "getRealizations"))</f>
        <v>1.4643567367678825E-2</v>
      </c>
      <c r="AC165" t="str">
        <f>[2]!obCall("expOfIntegratedIntensity"&amp;H165, $D$40, "getExpOfIntegratedIntensity", [2]!obMake("", "int", H165))</f>
        <v>expOfIntegratedIntensity62 
[17106]</v>
      </c>
      <c r="AD165">
        <f>[2]!obGet([2]!obCall("", AC165, "getRealizations"))</f>
        <v>1.0857011175382196</v>
      </c>
    </row>
    <row r="166" spans="1:30" x14ac:dyDescent="0.25">
      <c r="A166">
        <v>0.05</v>
      </c>
      <c r="C166" s="12">
        <v>0.03</v>
      </c>
      <c r="H166">
        <v>63</v>
      </c>
      <c r="I166">
        <f>[2]!obGet([2]!obCall("",$H$99, "getTime",[2]!obMake("", "int", H166)))</f>
        <v>6.3</v>
      </c>
      <c r="L166" t="str">
        <f>[2]!obCall("underlyingModelFromNPVAndDefault"&amp;H166, $K$95, "getUnderlying",  [2]!obMake("", "int", H166), [2]!obMake("","int", 0))</f>
        <v>underlyingModelFromNPVAndDefault63 
[22335]</v>
      </c>
      <c r="M166">
        <f>[2]!obGet([2]!obCall("",L166,"getRealizations"))</f>
        <v>4.8963566339700296E-2</v>
      </c>
      <c r="P166" t="str">
        <f>[2]!obCall("zcbondFairPrice"&amp;H166, $K$99, "getZeroCouponBond", [2]!obMake("", "double",I166), [2]!obMake("", "double", $I$203))</f>
        <v>zcbondFairPrice63 
[22484]</v>
      </c>
      <c r="Q166">
        <f>[2]!obGet([2]!obCall("", P166, "getRealizations"))</f>
        <v>0.6673083369073346</v>
      </c>
      <c r="T166" t="str">
        <f>[2]!obCall("couponBondPrice"&amp;H166,  $K$95,"getFairValue", [2]!obMake("","int",H166) )</f>
        <v>couponBondPrice63 
[21923]</v>
      </c>
      <c r="U166">
        <f>[2]!obGet([2]!obCall("",  T166,"getRealizations"))</f>
        <v>0.98390065628919487</v>
      </c>
      <c r="Y166" t="str">
        <f>[2]!obCall("intensity"&amp;H166, $D$40, "getIntensity", [2]!obMake("", "int", H166))</f>
        <v>intensity63 
[17008]</v>
      </c>
      <c r="Z166">
        <f>[2]!obGet([2]!obCall("", Y166, "getRealizations"))</f>
        <v>1.5128301521572317E-2</v>
      </c>
      <c r="AC166" t="str">
        <f>[2]!obCall("expOfIntegratedIntensity"&amp;H166, $D$40, "getExpOfIntegratedIntensity", [2]!obMake("", "int", H166))</f>
        <v>expOfIntegratedIntensity63 
[17215]</v>
      </c>
      <c r="AD166">
        <f>[2]!obGet([2]!obCall("", AC166, "getRealizations"))</f>
        <v>1.0872921359087306</v>
      </c>
    </row>
    <row r="167" spans="1:30" x14ac:dyDescent="0.25">
      <c r="A167">
        <v>0.05</v>
      </c>
      <c r="C167" s="12">
        <v>0.03</v>
      </c>
      <c r="H167">
        <v>64</v>
      </c>
      <c r="I167">
        <f>[2]!obGet([2]!obCall("",$H$99, "getTime",[2]!obMake("", "int", H167)))</f>
        <v>6.3999999999999995</v>
      </c>
      <c r="L167" t="str">
        <f>[2]!obCall("underlyingModelFromNPVAndDefault"&amp;H167, $K$95, "getUnderlying",  [2]!obMake("", "int", H167), [2]!obMake("","int", 0))</f>
        <v>underlyingModelFromNPVAndDefault64 
[22116]</v>
      </c>
      <c r="M167">
        <f>[2]!obGet([2]!obCall("",L167,"getRealizations"))</f>
        <v>5.5200787130262753E-2</v>
      </c>
      <c r="P167" t="str">
        <f>[2]!obCall("zcbondFairPrice"&amp;H167, $K$99, "getZeroCouponBond", [2]!obMake("", "double",I167), [2]!obMake("", "double", $I$203))</f>
        <v>zcbondFairPrice64 
[22740]</v>
      </c>
      <c r="Q167">
        <f>[2]!obGet([2]!obCall("", P167, "getRealizations"))</f>
        <v>0.66011719357623244</v>
      </c>
      <c r="T167" t="str">
        <f>[2]!obCall("couponBondPrice"&amp;H167,  $K$95,"getFairValue", [2]!obMake("","int",H167) )</f>
        <v>couponBondPrice64 
[21942]</v>
      </c>
      <c r="U167">
        <f>[2]!obGet([2]!obCall("",  T167,"getRealizations"))</f>
        <v>0.97635934678630032</v>
      </c>
      <c r="Y167" t="str">
        <f>[2]!obCall("intensity"&amp;H167, $D$40, "getIntensity", [2]!obMake("", "int", H167))</f>
        <v>intensity64 
[17187]</v>
      </c>
      <c r="Z167">
        <f>[2]!obGet([2]!obCall("", Y167, "getRealizations"))</f>
        <v>1.355945969319172E-2</v>
      </c>
      <c r="AC167" t="str">
        <f>[2]!obCall("expOfIntegratedIntensity"&amp;H167, $D$40, "getExpOfIntegratedIntensity", [2]!obMake("", "int", H167))</f>
        <v>expOfIntegratedIntensity64 
[17048]</v>
      </c>
      <c r="AD167">
        <f>[2]!obGet([2]!obCall("", AC167, "getRealizations"))</f>
        <v>1.0889382690821339</v>
      </c>
    </row>
    <row r="168" spans="1:30" x14ac:dyDescent="0.25">
      <c r="A168">
        <v>0.05</v>
      </c>
      <c r="C168" s="12">
        <v>0.03</v>
      </c>
      <c r="H168">
        <v>65</v>
      </c>
      <c r="I168">
        <f>[2]!obGet([2]!obCall("",$H$99, "getTime",[2]!obMake("", "int", H168)))</f>
        <v>6.5</v>
      </c>
      <c r="L168" t="str">
        <f>[2]!obCall("underlyingModelFromNPVAndDefault"&amp;H168, $K$95, "getUnderlying",  [2]!obMake("", "int", H168), [2]!obMake("","int", 0))</f>
        <v>underlyingModelFromNPVAndDefault65 
[22199]</v>
      </c>
      <c r="M168">
        <f>[2]!obGet([2]!obCall("",L168,"getRealizations"))</f>
        <v>4.7566586828402202E-2</v>
      </c>
      <c r="P168" t="str">
        <f>[2]!obCall("zcbondFairPrice"&amp;H168, $K$99, "getZeroCouponBond", [2]!obMake("", "double",I168), [2]!obMake("", "double", $I$203))</f>
        <v>zcbondFairPrice65 
[22716]</v>
      </c>
      <c r="Q168">
        <f>[2]!obGet([2]!obCall("", P168, "getRealizations"))</f>
        <v>0.68349842334840905</v>
      </c>
      <c r="T168" t="str">
        <f>[2]!obCall("couponBondPrice"&amp;H168,  $K$95,"getFairValue", [2]!obMake("","int",H168) )</f>
        <v>couponBondPrice65 
[21963]</v>
      </c>
      <c r="U168">
        <f>[2]!obGet([2]!obCall("",  T168,"getRealizations"))</f>
        <v>1.0075296789438373</v>
      </c>
      <c r="Y168" t="str">
        <f>[2]!obCall("intensity"&amp;H168, $D$40, "getIntensity", [2]!obMake("", "int", H168))</f>
        <v>intensity65 
[17068]</v>
      </c>
      <c r="Z168">
        <f>[2]!obGet([2]!obCall("", Y168, "getRealizations"))</f>
        <v>1.4418479355440416E-2</v>
      </c>
      <c r="AC168" t="str">
        <f>[2]!obCall("expOfIntegratedIntensity"&amp;H168, $D$40, "getExpOfIntegratedIntensity", [2]!obMake("", "int", H168))</f>
        <v>expOfIntegratedIntensity65 
[17040]</v>
      </c>
      <c r="AD168">
        <f>[2]!obGet([2]!obCall("", AC168, "getRealizations"))</f>
        <v>1.090415812046764</v>
      </c>
    </row>
    <row r="169" spans="1:30" x14ac:dyDescent="0.25">
      <c r="A169">
        <v>0.05</v>
      </c>
      <c r="C169" s="12">
        <v>0.03</v>
      </c>
      <c r="H169">
        <v>66</v>
      </c>
      <c r="I169">
        <f>[2]!obGet([2]!obCall("",$H$99, "getTime",[2]!obMake("", "int", H169)))</f>
        <v>6.6</v>
      </c>
      <c r="L169" t="str">
        <f>[2]!obCall("underlyingModelFromNPVAndDefault"&amp;H169, $K$95, "getUnderlying",  [2]!obMake("", "int", H169), [2]!obMake("","int", 0))</f>
        <v>underlyingModelFromNPVAndDefault66 
[22181]</v>
      </c>
      <c r="M169">
        <f>[2]!obGet([2]!obCall("",L169,"getRealizations"))</f>
        <v>4.009293913288945E-2</v>
      </c>
      <c r="P169" t="str">
        <f>[2]!obCall("zcbondFairPrice"&amp;H169, $K$99, "getZeroCouponBond", [2]!obMake("", "double",I169), [2]!obMake("", "double", $I$203))</f>
        <v>zcbondFairPrice66 
[22752]</v>
      </c>
      <c r="Q169">
        <f>[2]!obGet([2]!obCall("", P169, "getRealizations"))</f>
        <v>0.70652898899336658</v>
      </c>
      <c r="T169" t="str">
        <f>[2]!obCall("couponBondPrice"&amp;H169,  $K$95,"getFairValue", [2]!obMake("","int",H169) )</f>
        <v>couponBondPrice66 
[21957]</v>
      </c>
      <c r="U169">
        <f>[2]!obGet([2]!obCall("",  T169,"getRealizations"))</f>
        <v>1.0380437247508496</v>
      </c>
      <c r="Y169" t="str">
        <f>[2]!obCall("intensity"&amp;H169, $D$40, "getIntensity", [2]!obMake("", "int", H169))</f>
        <v>intensity66 
[17124]</v>
      </c>
      <c r="Z169">
        <f>[2]!obGet([2]!obCall("", Y169, "getRealizations"))</f>
        <v>1.2898859193572516E-2</v>
      </c>
      <c r="AC169" t="str">
        <f>[2]!obCall("expOfIntegratedIntensity"&amp;H169, $D$40, "getExpOfIntegratedIntensity", [2]!obMake("", "int", H169))</f>
        <v>expOfIntegratedIntensity66 
[17265]</v>
      </c>
      <c r="AD169">
        <f>[2]!obGet([2]!obCall("", AC169, "getRealizations"))</f>
        <v>1.0919891598257991</v>
      </c>
    </row>
    <row r="170" spans="1:30" x14ac:dyDescent="0.25">
      <c r="A170">
        <v>0.05</v>
      </c>
      <c r="C170" s="12">
        <v>0.03</v>
      </c>
      <c r="H170">
        <v>67</v>
      </c>
      <c r="I170">
        <f>[2]!obGet([2]!obCall("",$H$99, "getTime",[2]!obMake("", "int", H170)))</f>
        <v>6.7</v>
      </c>
      <c r="L170" t="str">
        <f>[2]!obCall("underlyingModelFromNPVAndDefault"&amp;H170, $K$95, "getUnderlying",  [2]!obMake("", "int", H170), [2]!obMake("","int", 0))</f>
        <v>underlyingModelFromNPVAndDefault67 
[22329]</v>
      </c>
      <c r="M170">
        <f>[2]!obGet([2]!obCall("",L170,"getRealizations"))</f>
        <v>3.0874512824071838E-2</v>
      </c>
      <c r="P170" t="str">
        <f>[2]!obCall("zcbondFairPrice"&amp;H170, $K$99, "getZeroCouponBond", [2]!obMake("", "double",I170), [2]!obMake("", "double", $I$203))</f>
        <v>zcbondFairPrice67 
[22672]</v>
      </c>
      <c r="Q170">
        <f>[2]!obGet([2]!obCall("", P170, "getRealizations"))</f>
        <v>0.73333661859073518</v>
      </c>
      <c r="T170" t="str">
        <f>[2]!obCall("couponBondPrice"&amp;H170,  $K$95,"getFairValue", [2]!obMake("","int",H170) )</f>
        <v>couponBondPrice67 
[22392]</v>
      </c>
      <c r="U170">
        <f>[2]!obGet([2]!obCall("",  T170,"getRealizations"))</f>
        <v>1.0730140025688863</v>
      </c>
      <c r="Y170" t="str">
        <f>[2]!obCall("intensity"&amp;H170, $D$40, "getIntensity", [2]!obMake("", "int", H170))</f>
        <v>intensity67 
[16993]</v>
      </c>
      <c r="Z170">
        <f>[2]!obGet([2]!obCall("", Y170, "getRealizations"))</f>
        <v>1.2261475377187242E-2</v>
      </c>
      <c r="AC170" t="str">
        <f>[2]!obCall("expOfIntegratedIntensity"&amp;H170, $D$40, "getExpOfIntegratedIntensity", [2]!obMake("", "int", H170))</f>
        <v>expOfIntegratedIntensity67 
[17082]</v>
      </c>
      <c r="AD170">
        <f>[2]!obGet([2]!obCall("", AC170, "getRealizations"))</f>
        <v>1.093398610086751</v>
      </c>
    </row>
    <row r="171" spans="1:30" x14ac:dyDescent="0.25">
      <c r="A171">
        <v>0.05</v>
      </c>
      <c r="C171" s="12">
        <v>0.03</v>
      </c>
      <c r="H171">
        <v>68</v>
      </c>
      <c r="I171">
        <f>[2]!obGet([2]!obCall("",$H$99, "getTime",[2]!obMake("", "int", H171)))</f>
        <v>6.8</v>
      </c>
      <c r="L171" t="str">
        <f>[2]!obCall("underlyingModelFromNPVAndDefault"&amp;H171, $K$95, "getUnderlying",  [2]!obMake("", "int", H171), [2]!obMake("","int", 0))</f>
        <v>underlyingModelFromNPVAndDefault68 
[22370]</v>
      </c>
      <c r="M171">
        <f>[2]!obGet([2]!obCall("",L171,"getRealizations"))</f>
        <v>1.412388737949026E-2</v>
      </c>
      <c r="P171" t="str">
        <f>[2]!obCall("zcbondFairPrice"&amp;H171, $K$99, "getZeroCouponBond", [2]!obMake("", "double",I171), [2]!obMake("", "double", $I$203))</f>
        <v>zcbondFairPrice68 
[22756]</v>
      </c>
      <c r="Q171">
        <f>[2]!obGet([2]!obCall("", P171, "getRealizations"))</f>
        <v>0.77712864675817028</v>
      </c>
      <c r="T171" t="str">
        <f>[2]!obCall("couponBondPrice"&amp;H171,  $K$95,"getFairValue", [2]!obMake("","int",H171) )</f>
        <v>couponBondPrice68 
[22251]</v>
      </c>
      <c r="U171">
        <f>[2]!obGet([2]!obCall("",  T171,"getRealizations"))</f>
        <v>1.1285877889485163</v>
      </c>
      <c r="Y171" t="str">
        <f>[2]!obCall("intensity"&amp;H171, $D$40, "getIntensity", [2]!obMake("", "int", H171))</f>
        <v>intensity68 
[17291]</v>
      </c>
      <c r="Z171">
        <f>[2]!obGet([2]!obCall("", Y171, "getRealizations"))</f>
        <v>1.3191286109268393E-2</v>
      </c>
      <c r="AC171" t="str">
        <f>[2]!obCall("expOfIntegratedIntensity"&amp;H171, $D$40, "getExpOfIntegratedIntensity", [2]!obMake("", "int", H171))</f>
        <v>expOfIntegratedIntensity68 
[17144]</v>
      </c>
      <c r="AD171">
        <f>[2]!obGet([2]!obCall("", AC171, "getRealizations"))</f>
        <v>1.0947401003646837</v>
      </c>
    </row>
    <row r="172" spans="1:30" x14ac:dyDescent="0.25">
      <c r="A172">
        <v>0.05</v>
      </c>
      <c r="C172" s="12">
        <v>0.03</v>
      </c>
      <c r="H172">
        <v>69</v>
      </c>
      <c r="I172">
        <f>[2]!obGet([2]!obCall("",$H$99, "getTime",[2]!obMake("", "int", H172)))</f>
        <v>6.8999999999999995</v>
      </c>
      <c r="L172" t="str">
        <f>[2]!obCall("underlyingModelFromNPVAndDefault"&amp;H172, $K$95, "getUnderlying",  [2]!obMake("", "int", H172), [2]!obMake("","int", 0))</f>
        <v>underlyingModelFromNPVAndDefault69 
[22238]</v>
      </c>
      <c r="M172">
        <f>[2]!obGet([2]!obCall("",L172,"getRealizations"))</f>
        <v>1.8340222754748264E-2</v>
      </c>
      <c r="P172" t="str">
        <f>[2]!obCall("zcbondFairPrice"&amp;H172, $K$99, "getZeroCouponBond", [2]!obMake("", "double",I172), [2]!obMake("", "double", $I$203))</f>
        <v>zcbondFairPrice69 
[22488]</v>
      </c>
      <c r="Q172">
        <f>[2]!obGet([2]!obCall("", P172, "getRealizations"))</f>
        <v>0.77323607393201688</v>
      </c>
      <c r="T172" t="str">
        <f>[2]!obCall("couponBondPrice"&amp;H172,  $K$95,"getFairValue", [2]!obMake("","int",H172) )</f>
        <v>couponBondPrice69 
[22001]</v>
      </c>
      <c r="U172">
        <f>[2]!obGet([2]!obCall("",  T172,"getRealizations"))</f>
        <v>1.1252085927506772</v>
      </c>
      <c r="Y172" t="str">
        <f>[2]!obCall("intensity"&amp;H172, $D$40, "getIntensity", [2]!obMake("", "int", H172))</f>
        <v>intensity69 
[17231]</v>
      </c>
      <c r="Z172">
        <f>[2]!obGet([2]!obCall("", Y172, "getRealizations"))</f>
        <v>1.2225802645823836E-2</v>
      </c>
      <c r="AC172" t="str">
        <f>[2]!obCall("expOfIntegratedIntensity"&amp;H172, $D$40, "getExpOfIntegratedIntensity", [2]!obMake("", "int", H172))</f>
        <v>expOfIntegratedIntensity69 
[17303]</v>
      </c>
      <c r="AD172">
        <f>[2]!obGet([2]!obCall("", AC172, "getRealizations"))</f>
        <v>1.0961851562503402</v>
      </c>
    </row>
    <row r="173" spans="1:30" x14ac:dyDescent="0.25">
      <c r="A173">
        <v>0.05</v>
      </c>
      <c r="C173" s="12">
        <v>0.03</v>
      </c>
      <c r="H173">
        <v>70</v>
      </c>
      <c r="I173">
        <f>[2]!obGet([2]!obCall("",$H$99, "getTime",[2]!obMake("", "int", H173)))</f>
        <v>7</v>
      </c>
      <c r="L173" t="str">
        <f>[2]!obCall("underlyingModelFromNPVAndDefault"&amp;H173, $K$95, "getUnderlying",  [2]!obMake("", "int", H173), [2]!obMake("","int", 0))</f>
        <v>underlyingModelFromNPVAndDefault70 
[22122]</v>
      </c>
      <c r="M173">
        <f>[2]!obGet([2]!obCall("",L173,"getRealizations"))</f>
        <v>1.3225069071438358E-2</v>
      </c>
      <c r="P173" t="str">
        <f>[2]!obCall("zcbondFairPrice"&amp;H173, $K$99, "getZeroCouponBond", [2]!obMake("", "double",I173), [2]!obMake("", "double", $I$203))</f>
        <v>zcbondFairPrice70 
[22567]</v>
      </c>
      <c r="Q173">
        <f>[2]!obGet([2]!obCall("", P173, "getRealizations"))</f>
        <v>0.79023144420139479</v>
      </c>
      <c r="T173" t="str">
        <f>[2]!obCall("couponBondPrice"&amp;H173,  $K$95,"getFairValue", [2]!obMake("","int",H173) )</f>
        <v>couponBondPrice70 
[21944]</v>
      </c>
      <c r="U173">
        <f>[2]!obGet([2]!obCall("",  T173,"getRealizations"))</f>
        <v>1.1473868335455963</v>
      </c>
      <c r="Y173" t="str">
        <f>[2]!obCall("intensity"&amp;H173, $D$40, "getIntensity", [2]!obMake("", "int", H173))</f>
        <v>intensity70 
[17315]</v>
      </c>
      <c r="Z173">
        <f>[2]!obGet([2]!obCall("", Y173, "getRealizations"))</f>
        <v>1.2437161374198523E-2</v>
      </c>
      <c r="AC173" t="str">
        <f>[2]!obCall("expOfIntegratedIntensity"&amp;H173, $D$40, "getExpOfIntegratedIntensity", [2]!obMake("", "int", H173))</f>
        <v>expOfIntegratedIntensity70 
[17207]</v>
      </c>
      <c r="AD173">
        <f>[2]!obGet([2]!obCall("", AC173, "getRealizations"))</f>
        <v>1.0975261501580109</v>
      </c>
    </row>
    <row r="174" spans="1:30" x14ac:dyDescent="0.25">
      <c r="A174">
        <v>0.05</v>
      </c>
      <c r="C174" s="12">
        <v>0.03</v>
      </c>
      <c r="H174">
        <v>71</v>
      </c>
      <c r="I174">
        <f>[2]!obGet([2]!obCall("",$H$99, "getTime",[2]!obMake("", "int", H174)))</f>
        <v>7.1</v>
      </c>
      <c r="L174" t="str">
        <f>[2]!obCall("underlyingModelFromNPVAndDefault"&amp;H174, $K$95, "getUnderlying",  [2]!obMake("", "int", H174), [2]!obMake("","int", 0))</f>
        <v>underlyingModelFromNPVAndDefault71 
[22324]</v>
      </c>
      <c r="M174">
        <f>[2]!obGet([2]!obCall("",L174,"getRealizations"))</f>
        <v>4.0816506484007989E-2</v>
      </c>
      <c r="P174" t="str">
        <f>[2]!obCall("zcbondFairPrice"&amp;H174, $K$99, "getZeroCouponBond", [2]!obMake("", "double",I174), [2]!obMake("", "double", $I$203))</f>
        <v>zcbondFairPrice71 
[22422]</v>
      </c>
      <c r="Q174">
        <f>[2]!obGet([2]!obCall("", P174, "getRealizations"))</f>
        <v>0.73877433371580459</v>
      </c>
      <c r="T174" t="str">
        <f>[2]!obCall("couponBondPrice"&amp;H174,  $K$95,"getFairValue", [2]!obMake("","int",H174) )</f>
        <v>couponBondPrice71 
[22388]</v>
      </c>
      <c r="U174">
        <f>[2]!obGet([2]!obCall("",  T174,"getRealizations"))</f>
        <v>0.98567999907336801</v>
      </c>
      <c r="Y174" t="str">
        <f>[2]!obCall("intensity"&amp;H174, $D$40, "getIntensity", [2]!obMake("", "int", H174))</f>
        <v>intensity71 
[17060]</v>
      </c>
      <c r="Z174">
        <f>[2]!obGet([2]!obCall("", Y174, "getRealizations"))</f>
        <v>1.3425005544620568E-2</v>
      </c>
      <c r="AC174" t="str">
        <f>[2]!obCall("expOfIntegratedIntensity"&amp;H174, $D$40, "getExpOfIntegratedIntensity", [2]!obMake("", "int", H174))</f>
        <v>expOfIntegratedIntensity71 
[17156]</v>
      </c>
      <c r="AD174">
        <f>[2]!obGet([2]!obCall("", AC174, "getRealizations"))</f>
        <v>1.0988920103373132</v>
      </c>
    </row>
    <row r="175" spans="1:30" x14ac:dyDescent="0.25">
      <c r="A175">
        <v>0.05</v>
      </c>
      <c r="C175" s="12">
        <v>0.03</v>
      </c>
      <c r="H175">
        <v>72</v>
      </c>
      <c r="I175">
        <f>[2]!obGet([2]!obCall("",$H$99, "getTime",[2]!obMake("", "int", H175)))</f>
        <v>7.2</v>
      </c>
      <c r="L175" t="str">
        <f>[2]!obCall("underlyingModelFromNPVAndDefault"&amp;H175, $K$95, "getUnderlying",  [2]!obMake("", "int", H175), [2]!obMake("","int", 0))</f>
        <v>underlyingModelFromNPVAndDefault72 
[22270]</v>
      </c>
      <c r="M175">
        <f>[2]!obGet([2]!obCall("",L175,"getRealizations"))</f>
        <v>4.8857635707132946E-2</v>
      </c>
      <c r="P175" t="str">
        <f>[2]!obCall("zcbondFairPrice"&amp;H175, $K$99, "getZeroCouponBond", [2]!obMake("", "double",I175), [2]!obMake("", "double", $I$203))</f>
        <v>zcbondFairPrice72 
[22680]</v>
      </c>
      <c r="Q175">
        <f>[2]!obGet([2]!obCall("", P175, "getRealizations"))</f>
        <v>0.73038235752272695</v>
      </c>
      <c r="T175" t="str">
        <f>[2]!obCall("couponBondPrice"&amp;H175,  $K$95,"getFairValue", [2]!obMake("","int",H175) )</f>
        <v>couponBondPrice72 
[21981]</v>
      </c>
      <c r="U175">
        <f>[2]!obGet([2]!obCall("",  T175,"getRealizations"))</f>
        <v>0.97648910239021025</v>
      </c>
      <c r="Y175" t="str">
        <f>[2]!obCall("intensity"&amp;H175, $D$40, "getIntensity", [2]!obMake("", "int", H175))</f>
        <v>intensity72 
[16991]</v>
      </c>
      <c r="Z175">
        <f>[2]!obGet([2]!obCall("", Y175, "getRealizations"))</f>
        <v>1.4929507352327292E-2</v>
      </c>
      <c r="AC175" t="str">
        <f>[2]!obCall("expOfIntegratedIntensity"&amp;H175, $D$40, "getExpOfIntegratedIntensity", [2]!obMake("", "int", H175))</f>
        <v>expOfIntegratedIntensity72 
[17225]</v>
      </c>
      <c r="AD175">
        <f>[2]!obGet([2]!obCall("", AC175, "getRealizations"))</f>
        <v>1.1003682641845673</v>
      </c>
    </row>
    <row r="176" spans="1:30" x14ac:dyDescent="0.25">
      <c r="A176">
        <v>0.05</v>
      </c>
      <c r="C176" s="12">
        <v>0.03</v>
      </c>
      <c r="H176">
        <v>73</v>
      </c>
      <c r="I176">
        <f>[2]!obGet([2]!obCall("",$H$99, "getTime",[2]!obMake("", "int", H176)))</f>
        <v>7.3</v>
      </c>
      <c r="L176" t="str">
        <f>[2]!obCall("underlyingModelFromNPVAndDefault"&amp;H176, $K$95, "getUnderlying",  [2]!obMake("", "int", H176), [2]!obMake("","int", 0))</f>
        <v>underlyingModelFromNPVAndDefault73 
[22140]</v>
      </c>
      <c r="M176">
        <f>[2]!obGet([2]!obCall("",L176,"getRealizations"))</f>
        <v>3.8441848977545351E-2</v>
      </c>
      <c r="P176" t="str">
        <f>[2]!obCall("zcbondFairPrice"&amp;H176, $K$99, "getZeroCouponBond", [2]!obMake("", "double",I176), [2]!obMake("", "double", $I$203))</f>
        <v>zcbondFairPrice73 
[22736]</v>
      </c>
      <c r="Q176">
        <f>[2]!obGet([2]!obCall("", P176, "getRealizations"))</f>
        <v>0.75764548281531174</v>
      </c>
      <c r="T176" t="str">
        <f>[2]!obCall("couponBondPrice"&amp;H176,  $K$95,"getFairValue", [2]!obMake("","int",H176) )</f>
        <v>couponBondPrice73 
[22019]</v>
      </c>
      <c r="U176">
        <f>[2]!obGet([2]!obCall("",  T176,"getRealizations"))</f>
        <v>1.0104539677653614</v>
      </c>
      <c r="Y176" t="str">
        <f>[2]!obCall("intensity"&amp;H176, $D$40, "getIntensity", [2]!obMake("", "int", H176))</f>
        <v>intensity73 
[17333]</v>
      </c>
      <c r="Z176">
        <f>[2]!obGet([2]!obCall("", Y176, "getRealizations"))</f>
        <v>1.6162418848962083E-2</v>
      </c>
      <c r="AC176" t="str">
        <f>[2]!obCall("expOfIntegratedIntensity"&amp;H176, $D$40, "getExpOfIntegratedIntensity", [2]!obMake("", "int", H176))</f>
        <v>expOfIntegratedIntensity73 
[17136]</v>
      </c>
      <c r="AD176">
        <f>[2]!obGet([2]!obCall("", AC176, "getRealizations"))</f>
        <v>1.1020122867105642</v>
      </c>
    </row>
    <row r="177" spans="1:30" x14ac:dyDescent="0.25">
      <c r="A177">
        <v>0.05</v>
      </c>
      <c r="C177" s="12">
        <v>0.03</v>
      </c>
      <c r="H177">
        <v>74</v>
      </c>
      <c r="I177">
        <f>[2]!obGet([2]!obCall("",$H$99, "getTime",[2]!obMake("", "int", H177)))</f>
        <v>7.3999999999999995</v>
      </c>
      <c r="L177" t="str">
        <f>[2]!obCall("underlyingModelFromNPVAndDefault"&amp;H177, $K$95, "getUnderlying",  [2]!obMake("", "int", H177), [2]!obMake("","int", 0))</f>
        <v>underlyingModelFromNPVAndDefault74 
[22223]</v>
      </c>
      <c r="M177">
        <f>[2]!obGet([2]!obCall("",L177,"getRealizations"))</f>
        <v>2.273946148955739E-2</v>
      </c>
      <c r="P177" t="str">
        <f>[2]!obCall("zcbondFairPrice"&amp;H177, $K$99, "getZeroCouponBond", [2]!obMake("", "double",I177), [2]!obMake("", "double", $I$203))</f>
        <v>zcbondFairPrice74 
[22563]</v>
      </c>
      <c r="Q177">
        <f>[2]!obGet([2]!obCall("", P177, "getRealizations"))</f>
        <v>0.79471601174690099</v>
      </c>
      <c r="T177" t="str">
        <f>[2]!obCall("couponBondPrice"&amp;H177,  $K$95,"getFairValue", [2]!obMake("","int",H177) )</f>
        <v>couponBondPrice74 
[21971]</v>
      </c>
      <c r="U177">
        <f>[2]!obGet([2]!obCall("",  T177,"getRealizations"))</f>
        <v>1.0559541612102095</v>
      </c>
      <c r="Y177" t="str">
        <f>[2]!obCall("intensity"&amp;H177, $D$40, "getIntensity", [2]!obMake("", "int", H177))</f>
        <v>intensity74 
[16953]</v>
      </c>
      <c r="Z177">
        <f>[2]!obGet([2]!obCall("", Y177, "getRealizations"))</f>
        <v>1.3661467524599052E-2</v>
      </c>
      <c r="AC177" t="str">
        <f>[2]!obCall("expOfIntegratedIntensity"&amp;H177, $D$40, "getExpOfIntegratedIntensity", [2]!obMake("", "int", H177))</f>
        <v>expOfIntegratedIntensity74 
[17052]</v>
      </c>
      <c r="AD177">
        <f>[2]!obGet([2]!obCall("", AC177, "getRealizations"))</f>
        <v>1.1037948452608728</v>
      </c>
    </row>
    <row r="178" spans="1:30" x14ac:dyDescent="0.25">
      <c r="A178">
        <v>0.05</v>
      </c>
      <c r="C178" s="12">
        <v>0.03</v>
      </c>
      <c r="H178">
        <v>75</v>
      </c>
      <c r="I178">
        <f>[2]!obGet([2]!obCall("",$H$99, "getTime",[2]!obMake("", "int", H178)))</f>
        <v>7.5</v>
      </c>
      <c r="L178" t="str">
        <f>[2]!obCall("underlyingModelFromNPVAndDefault"&amp;H178, $K$95, "getUnderlying",  [2]!obMake("", "int", H178), [2]!obMake("","int", 0))</f>
        <v>underlyingModelFromNPVAndDefault75 
[22158]</v>
      </c>
      <c r="M178">
        <f>[2]!obGet([2]!obCall("",L178,"getRealizations"))</f>
        <v>1.1228471965233819E-2</v>
      </c>
      <c r="P178" t="str">
        <f>[2]!obCall("zcbondFairPrice"&amp;H178, $K$99, "getZeroCouponBond", [2]!obMake("", "double",I178), [2]!obMake("", "double", $I$203))</f>
        <v>zcbondFairPrice75 
[22555]</v>
      </c>
      <c r="Q178">
        <f>[2]!obGet([2]!obCall("", P178, "getRealizations"))</f>
        <v>0.82319422983878476</v>
      </c>
      <c r="T178" t="str">
        <f>[2]!obCall("couponBondPrice"&amp;H178,  $K$95,"getFairValue", [2]!obMake("","int",H178) )</f>
        <v>couponBondPrice75 
[22384]</v>
      </c>
      <c r="U178">
        <f>[2]!obGet([2]!obCall("",  T178,"getRealizations"))</f>
        <v>1.0908502112408724</v>
      </c>
      <c r="Y178" t="str">
        <f>[2]!obCall("intensity"&amp;H178, $D$40, "getIntensity", [2]!obMake("", "int", H178))</f>
        <v>intensity75 
[17217]</v>
      </c>
      <c r="Z178">
        <f>[2]!obGet([2]!obCall("", Y178, "getRealizations"))</f>
        <v>1.5078730831268995E-2</v>
      </c>
      <c r="AC178" t="str">
        <f>[2]!obCall("expOfIntegratedIntensity"&amp;H178, $D$40, "getExpOfIntegratedIntensity", [2]!obMake("", "int", H178))</f>
        <v>expOfIntegratedIntensity75 
[16959]</v>
      </c>
      <c r="AD178">
        <f>[2]!obGet([2]!obCall("", AC178, "getRealizations"))</f>
        <v>1.105303821510919</v>
      </c>
    </row>
    <row r="179" spans="1:30" x14ac:dyDescent="0.25">
      <c r="A179">
        <v>0.05</v>
      </c>
      <c r="C179" s="12">
        <v>0.03</v>
      </c>
      <c r="H179">
        <v>76</v>
      </c>
      <c r="I179">
        <f>[2]!obGet([2]!obCall("",$H$99, "getTime",[2]!obMake("", "int", H179)))</f>
        <v>7.6</v>
      </c>
      <c r="L179" t="str">
        <f>[2]!obCall("underlyingModelFromNPVAndDefault"&amp;H179, $K$95, "getUnderlying",  [2]!obMake("", "int", H179), [2]!obMake("","int", 0))</f>
        <v>underlyingModelFromNPVAndDefault76 
[22373]</v>
      </c>
      <c r="M179">
        <f>[2]!obGet([2]!obCall("",L179,"getRealizations"))</f>
        <v>2.4234696227322661E-3</v>
      </c>
      <c r="P179" t="str">
        <f>[2]!obCall("zcbondFairPrice"&amp;H179, $K$99, "getZeroCouponBond", [2]!obMake("", "double",I179), [2]!obMake("", "double", $I$203))</f>
        <v>zcbondFairPrice76 
[22543]</v>
      </c>
      <c r="Q179">
        <f>[2]!obGet([2]!obCall("", P179, "getRealizations"))</f>
        <v>0.84585027244947331</v>
      </c>
      <c r="T179" t="str">
        <f>[2]!obCall("couponBondPrice"&amp;H179,  $K$95,"getFairValue", [2]!obMake("","int",H179) )</f>
        <v>couponBondPrice76 
[22153]</v>
      </c>
      <c r="U179">
        <f>[2]!obGet([2]!obCall("",  T179,"getRealizations"))</f>
        <v>1.1185821886994056</v>
      </c>
      <c r="Y179" t="str">
        <f>[2]!obCall("intensity"&amp;H179, $D$40, "getIntensity", [2]!obMake("", "int", H179))</f>
        <v>intensity76 
[17293]</v>
      </c>
      <c r="Z179">
        <f>[2]!obGet([2]!obCall("", Y179, "getRealizations"))</f>
        <v>1.6209498207477604E-2</v>
      </c>
      <c r="AC179" t="str">
        <f>[2]!obCall("expOfIntegratedIntensity"&amp;H179, $D$40, "getExpOfIntegratedIntensity", [2]!obMake("", "int", H179))</f>
        <v>expOfIntegratedIntensity76 
[17070]</v>
      </c>
      <c r="AD179">
        <f>[2]!obGet([2]!obCall("", AC179, "getRealizations"))</f>
        <v>1.1069717365781444</v>
      </c>
    </row>
    <row r="180" spans="1:30" x14ac:dyDescent="0.25">
      <c r="A180">
        <v>0.05</v>
      </c>
      <c r="C180" s="12">
        <v>0.03</v>
      </c>
      <c r="H180">
        <v>77</v>
      </c>
      <c r="I180">
        <f>[2]!obGet([2]!obCall("",$H$99, "getTime",[2]!obMake("", "int", H180)))</f>
        <v>7.7</v>
      </c>
      <c r="L180" t="str">
        <f>[2]!obCall("underlyingModelFromNPVAndDefault"&amp;H180, $K$95, "getUnderlying",  [2]!obMake("", "int", H180), [2]!obMake("","int", 0))</f>
        <v>underlyingModelFromNPVAndDefault77 
[22241]</v>
      </c>
      <c r="M180">
        <f>[2]!obGet([2]!obCall("",L180,"getRealizations"))</f>
        <v>2.1105902841915963E-2</v>
      </c>
      <c r="P180" t="str">
        <f>[2]!obCall("zcbondFairPrice"&amp;H180, $K$99, "getZeroCouponBond", [2]!obMake("", "double",I180), [2]!obMake("", "double", $I$203))</f>
        <v>zcbondFairPrice77 
[22688]</v>
      </c>
      <c r="Q180">
        <f>[2]!obGet([2]!obCall("", P180, "getRealizations"))</f>
        <v>0.81749548130896244</v>
      </c>
      <c r="T180" t="str">
        <f>[2]!obCall("couponBondPrice"&amp;H180,  $K$95,"getFairValue", [2]!obMake("","int",H180) )</f>
        <v>couponBondPrice77 
[21977]</v>
      </c>
      <c r="U180">
        <f>[2]!obGet([2]!obCall("",  T180,"getRealizations"))</f>
        <v>1.0859870233502846</v>
      </c>
      <c r="Y180" t="str">
        <f>[2]!obCall("intensity"&amp;H180, $D$40, "getIntensity", [2]!obMake("", "int", H180))</f>
        <v>intensity77 
[17331]</v>
      </c>
      <c r="Z180">
        <f>[2]!obGet([2]!obCall("", Y180, "getRealizations"))</f>
        <v>1.5586208165937764E-2</v>
      </c>
      <c r="AC180" t="str">
        <f>[2]!obCall("expOfIntegratedIntensity"&amp;H180, $D$40, "getExpOfIntegratedIntensity", [2]!obMake("", "int", H180))</f>
        <v>expOfIntegratedIntensity77 
[17305]</v>
      </c>
      <c r="AD180">
        <f>[2]!obGet([2]!obCall("", AC180, "getRealizations"))</f>
        <v>1.1087675372743295</v>
      </c>
    </row>
    <row r="181" spans="1:30" x14ac:dyDescent="0.25">
      <c r="A181">
        <v>0.05</v>
      </c>
      <c r="C181" s="12">
        <v>0.03</v>
      </c>
      <c r="H181">
        <v>78</v>
      </c>
      <c r="I181">
        <f>[2]!obGet([2]!obCall("",$H$99, "getTime",[2]!obMake("", "int", H181)))</f>
        <v>7.8</v>
      </c>
      <c r="L181" t="str">
        <f>[2]!obCall("underlyingModelFromNPVAndDefault"&amp;H181, $K$95, "getUnderlying",  [2]!obMake("", "int", H181), [2]!obMake("","int", 0))</f>
        <v>underlyingModelFromNPVAndDefault78 
[22125]</v>
      </c>
      <c r="M181">
        <f>[2]!obGet([2]!obCall("",L181,"getRealizations"))</f>
        <v>1.8561569786741186E-2</v>
      </c>
      <c r="P181" t="str">
        <f>[2]!obCall("zcbondFairPrice"&amp;H181, $K$99, "getZeroCouponBond", [2]!obMake("", "double",I181), [2]!obMake("", "double", $I$203))</f>
        <v>zcbondFairPrice78 
[22571]</v>
      </c>
      <c r="Q181">
        <f>[2]!obGet([2]!obCall("", P181, "getRealizations"))</f>
        <v>0.82860638288395982</v>
      </c>
      <c r="T181" t="str">
        <f>[2]!obCall("couponBondPrice"&amp;H181,  $K$95,"getFairValue", [2]!obMake("","int",H181) )</f>
        <v>couponBondPrice78 
[22046]</v>
      </c>
      <c r="U181">
        <f>[2]!obGet([2]!obCall("",  T181,"getRealizations"))</f>
        <v>1.1001238343113733</v>
      </c>
      <c r="Y181" t="str">
        <f>[2]!obCall("intensity"&amp;H181, $D$40, "getIntensity", [2]!obMake("", "int", H181))</f>
        <v>intensity78 
[17317]</v>
      </c>
      <c r="Z181">
        <f>[2]!obGet([2]!obCall("", Y181, "getRealizations"))</f>
        <v>1.806278637647498E-2</v>
      </c>
      <c r="AC181" t="str">
        <f>[2]!obCall("expOfIntegratedIntensity"&amp;H181, $D$40, "getExpOfIntegratedIntensity", [2]!obMake("", "int", H181))</f>
        <v>expOfIntegratedIntensity78 
[17128]</v>
      </c>
      <c r="AD181">
        <f>[2]!obGet([2]!obCall("", AC181, "getRealizations"))</f>
        <v>1.110497032902511</v>
      </c>
    </row>
    <row r="182" spans="1:30" x14ac:dyDescent="0.25">
      <c r="A182">
        <v>0.05</v>
      </c>
      <c r="C182" s="12">
        <v>0.03</v>
      </c>
      <c r="H182">
        <v>79</v>
      </c>
      <c r="I182">
        <f>[2]!obGet([2]!obCall("",$H$99, "getTime",[2]!obMake("", "int", H182)))</f>
        <v>7.8999999999999995</v>
      </c>
      <c r="L182" t="str">
        <f>[2]!obCall("underlyingModelFromNPVAndDefault"&amp;H182, $K$95, "getUnderlying",  [2]!obMake("", "int", H182), [2]!obMake("","int", 0))</f>
        <v>underlyingModelFromNPVAndDefault79 
[22059]</v>
      </c>
      <c r="M182">
        <f>[2]!obGet([2]!obCall("",L182,"getRealizations"))</f>
        <v>2.2828272309676125E-2</v>
      </c>
      <c r="P182" t="str">
        <f>[2]!obCall("zcbondFairPrice"&amp;H182, $K$99, "getZeroCouponBond", [2]!obMake("", "double",I182), [2]!obMake("", "double", $I$203))</f>
        <v>zcbondFairPrice79 
[22508]</v>
      </c>
      <c r="Q182">
        <f>[2]!obGet([2]!obCall("", P182, "getRealizations"))</f>
        <v>0.82819962755947141</v>
      </c>
      <c r="T182" t="str">
        <f>[2]!obCall("couponBondPrice"&amp;H182,  $K$95,"getFairValue", [2]!obMake("","int",H182) )</f>
        <v>couponBondPrice79 
[22386]</v>
      </c>
      <c r="U182">
        <f>[2]!obGet([2]!obCall("",  T182,"getRealizations"))</f>
        <v>1.100792899735644</v>
      </c>
      <c r="Y182" t="str">
        <f>[2]!obCall("intensity"&amp;H182, $D$40, "getIntensity", [2]!obMake("", "int", H182))</f>
        <v>intensity79 
[16963]</v>
      </c>
      <c r="Z182">
        <f>[2]!obGet([2]!obCall("", Y182, "getRealizations"))</f>
        <v>1.7144224461334706E-2</v>
      </c>
      <c r="AC182" t="str">
        <f>[2]!obCall("expOfIntegratedIntensity"&amp;H182, $D$40, "getExpOfIntegratedIntensity", [2]!obMake("", "int", H182))</f>
        <v>expOfIntegratedIntensity79 
[16997]</v>
      </c>
      <c r="AD182">
        <f>[2]!obGet([2]!obCall("", AC182, "getRealizations"))</f>
        <v>1.1125047126388614</v>
      </c>
    </row>
    <row r="183" spans="1:30" x14ac:dyDescent="0.25">
      <c r="A183">
        <v>0.05</v>
      </c>
      <c r="C183" s="12">
        <v>0.03</v>
      </c>
      <c r="H183">
        <v>80</v>
      </c>
      <c r="I183">
        <f>[2]!obGet([2]!obCall("",$H$99, "getTime",[2]!obMake("", "int", H183)))</f>
        <v>8</v>
      </c>
      <c r="L183" t="str">
        <f>[2]!obCall("underlyingModelFromNPVAndDefault"&amp;H183, $K$95, "getUnderlying",  [2]!obMake("", "int", H183), [2]!obMake("","int", 0))</f>
        <v>underlyingModelFromNPVAndDefault80 
[22273]</v>
      </c>
      <c r="M183">
        <f>[2]!obGet([2]!obCall("",L183,"getRealizations"))</f>
        <v>4.244694518809336E-2</v>
      </c>
      <c r="P183" t="str">
        <f>[2]!obCall("zcbondFairPrice"&amp;H183, $K$99, "getZeroCouponBond", [2]!obMake("", "double",I183), [2]!obMake("", "double", $I$203))</f>
        <v>zcbondFairPrice80 
[22593]</v>
      </c>
      <c r="Q183">
        <f>[2]!obGet([2]!obCall("", P183, "getRealizations"))</f>
        <v>0.80460978672324013</v>
      </c>
      <c r="T183" t="str">
        <f>[2]!obCall("couponBondPrice"&amp;H183,  $K$95,"getFairValue", [2]!obMake("","int",H183) )</f>
        <v>couponBondPrice80 
[22056]</v>
      </c>
      <c r="U183">
        <f>[2]!obGet([2]!obCall("",  T183,"getRealizations"))</f>
        <v>1.0747794979648202</v>
      </c>
      <c r="Y183" t="str">
        <f>[2]!obCall("intensity"&amp;H183, $D$40, "getIntensity", [2]!obMake("", "int", H183))</f>
        <v>intensity80 
[17209]</v>
      </c>
      <c r="Z183">
        <f>[2]!obGet([2]!obCall("", Y183, "getRealizations"))</f>
        <v>1.8767478151807276E-2</v>
      </c>
      <c r="AC183" t="str">
        <f>[2]!obCall("expOfIntegratedIntensity"&amp;H183, $D$40, "getExpOfIntegratedIntensity", [2]!obMake("", "int", H183))</f>
        <v>expOfIntegratedIntensity80 
[17146]</v>
      </c>
      <c r="AD183">
        <f>[2]!obGet([2]!obCall("", AC183, "getRealizations"))</f>
        <v>1.1144136515859586</v>
      </c>
    </row>
    <row r="184" spans="1:30" x14ac:dyDescent="0.25">
      <c r="A184">
        <v>0.05</v>
      </c>
      <c r="C184" s="12">
        <v>0.03</v>
      </c>
      <c r="H184">
        <v>81</v>
      </c>
      <c r="I184">
        <f>[2]!obGet([2]!obCall("",$H$99, "getTime",[2]!obMake("", "int", H184)))</f>
        <v>8.1</v>
      </c>
      <c r="L184" t="str">
        <f>[2]!obCall("underlyingModelFromNPVAndDefault"&amp;H184, $K$95, "getUnderlying",  [2]!obMake("", "int", H184), [2]!obMake("","int", 0))</f>
        <v>underlyingModelFromNPVAndDefault81 
[22143]</v>
      </c>
      <c r="M184">
        <f>[2]!obGet([2]!obCall("",L184,"getRealizations"))</f>
        <v>4.9564674432305798E-2</v>
      </c>
      <c r="P184" t="str">
        <f>[2]!obCall("zcbondFairPrice"&amp;H184, $K$99, "getZeroCouponBond", [2]!obMake("", "double",I184), [2]!obMake("", "double", $I$203))</f>
        <v>zcbondFairPrice81 
[22601]</v>
      </c>
      <c r="Q184">
        <f>[2]!obGet([2]!obCall("", P184, "getRealizations"))</f>
        <v>0.80253374869566041</v>
      </c>
      <c r="T184" t="str">
        <f>[2]!obCall("couponBondPrice"&amp;H184,  $K$95,"getFairValue", [2]!obMake("","int",H184) )</f>
        <v>couponBondPrice81 
[22052]</v>
      </c>
      <c r="U184">
        <f>[2]!obGet([2]!obCall("",  T184,"getRealizations"))</f>
        <v>0.97288853531266928</v>
      </c>
      <c r="Y184" t="str">
        <f>[2]!obCall("intensity"&amp;H184, $D$40, "getIntensity", [2]!obMake("", "int", H184))</f>
        <v>intensity81 
[17327]</v>
      </c>
      <c r="Z184">
        <f>[2]!obGet([2]!obCall("", Y184, "getRealizations"))</f>
        <v>1.997526360640255E-2</v>
      </c>
      <c r="AC184" t="str">
        <f>[2]!obCall("expOfIntegratedIntensity"&amp;H184, $D$40, "getExpOfIntegratedIntensity", [2]!obMake("", "int", H184))</f>
        <v>expOfIntegratedIntensity81 
[17062]</v>
      </c>
      <c r="AD184">
        <f>[2]!obGet([2]!obCall("", AC184, "getRealizations"))</f>
        <v>1.1165070887841686</v>
      </c>
    </row>
    <row r="185" spans="1:30" x14ac:dyDescent="0.25">
      <c r="A185">
        <v>0.05</v>
      </c>
      <c r="C185" s="12">
        <v>0.03</v>
      </c>
      <c r="H185">
        <v>82</v>
      </c>
      <c r="I185">
        <f>[2]!obGet([2]!obCall("",$H$99, "getTime",[2]!obMake("", "int", H185)))</f>
        <v>8.1999999999999993</v>
      </c>
      <c r="L185" t="str">
        <f>[2]!obCall("underlyingModelFromNPVAndDefault"&amp;H185, $K$95, "getUnderlying",  [2]!obMake("", "int", H185), [2]!obMake("","int", 0))</f>
        <v>underlyingModelFromNPVAndDefault82 
[22226]</v>
      </c>
      <c r="M185">
        <f>[2]!obGet([2]!obCall("",L185,"getRealizations"))</f>
        <v>3.9050941379859185E-2</v>
      </c>
      <c r="P185" t="str">
        <f>[2]!obCall("zcbondFairPrice"&amp;H185, $K$99, "getZeroCouponBond", [2]!obMake("", "double",I185), [2]!obMake("", "double", $I$203))</f>
        <v>zcbondFairPrice82 
[22434]</v>
      </c>
      <c r="Q185">
        <f>[2]!obGet([2]!obCall("", P185, "getRealizations"))</f>
        <v>0.82624486581615231</v>
      </c>
      <c r="T185" t="str">
        <f>[2]!obCall("couponBondPrice"&amp;H185,  $K$95,"getFairValue", [2]!obMake("","int",H185) )</f>
        <v>couponBondPrice82 
[21999]</v>
      </c>
      <c r="U185">
        <f>[2]!obGet([2]!obCall("",  T185,"getRealizations"))</f>
        <v>1.0007546474780211</v>
      </c>
      <c r="Y185" t="str">
        <f>[2]!obCall("intensity"&amp;H185, $D$40, "getIntensity", [2]!obMake("", "int", H185))</f>
        <v>intensity82 
[17227]</v>
      </c>
      <c r="Z185">
        <f>[2]!obGet([2]!obCall("", Y185, "getRealizations"))</f>
        <v>1.9179841708398936E-2</v>
      </c>
      <c r="AC185" t="str">
        <f>[2]!obCall("expOfIntegratedIntensity"&amp;H185, $D$40, "getExpOfIntegratedIntensity", [2]!obMake("", "int", H185))</f>
        <v>expOfIntegratedIntensity82 
[16967]</v>
      </c>
      <c r="AD185">
        <f>[2]!obGet([2]!obCall("", AC185, "getRealizations"))</f>
        <v>1.1187395701036786</v>
      </c>
    </row>
    <row r="186" spans="1:30" x14ac:dyDescent="0.25">
      <c r="A186">
        <v>0.05</v>
      </c>
      <c r="C186" s="12">
        <v>0.03</v>
      </c>
      <c r="H186">
        <v>83</v>
      </c>
      <c r="I186">
        <f>[2]!obGet([2]!obCall("",$H$99, "getTime",[2]!obMake("", "int", H186)))</f>
        <v>8.2999999999999989</v>
      </c>
      <c r="L186" t="str">
        <f>[2]!obCall("underlyingModelFromNPVAndDefault"&amp;H186, $K$95, "getUnderlying",  [2]!obMake("", "int", H186), [2]!obMake("","int", 0))</f>
        <v>underlyingModelFromNPVAndDefault83 
[21984]</v>
      </c>
      <c r="M186">
        <f>[2]!obGet([2]!obCall("",L186,"getRealizations"))</f>
        <v>4.2116822391009341E-2</v>
      </c>
      <c r="P186" t="str">
        <f>[2]!obCall("zcbondFairPrice"&amp;H186, $K$99, "getZeroCouponBond", [2]!obMake("", "double",I186), [2]!obMake("", "double", $I$203))</f>
        <v>zcbondFairPrice83 
[22807]</v>
      </c>
      <c r="Q186">
        <f>[2]!obGet([2]!obCall("", P186, "getRealizations"))</f>
        <v>0.83048189524474536</v>
      </c>
      <c r="T186" t="str">
        <f>[2]!obCall("couponBondPrice"&amp;H186,  $K$95,"getFairValue", [2]!obMake("","int",H186) )</f>
        <v>couponBondPrice83 
[22292]</v>
      </c>
      <c r="U186">
        <f>[2]!obGet([2]!obCall("",  T186,"getRealizations"))</f>
        <v>1.0061800891065678</v>
      </c>
      <c r="Y186" t="str">
        <f>[2]!obCall("intensity"&amp;H186, $D$40, "getIntensity", [2]!obMake("", "int", H186))</f>
        <v>intensity83 
[17138]</v>
      </c>
      <c r="Z186">
        <f>[2]!obGet([2]!obCall("", Y186, "getRealizations"))</f>
        <v>2.0648835014118752E-2</v>
      </c>
      <c r="AC186" t="str">
        <f>[2]!obCall("expOfIntegratedIntensity"&amp;H186, $D$40, "getExpOfIntegratedIntensity", [2]!obMake("", "int", H186))</f>
        <v>expOfIntegratedIntensity83 
[17235]</v>
      </c>
      <c r="AD186">
        <f>[2]!obGet([2]!obCall("", AC186, "getRealizations"))</f>
        <v>1.1208873539397151</v>
      </c>
    </row>
    <row r="187" spans="1:30" x14ac:dyDescent="0.25">
      <c r="A187">
        <v>0.05</v>
      </c>
      <c r="C187" s="12">
        <v>0.03</v>
      </c>
      <c r="H187">
        <v>84</v>
      </c>
      <c r="I187">
        <f>[2]!obGet([2]!obCall("",$H$99, "getTime",[2]!obMake("", "int", H187)))</f>
        <v>8.4</v>
      </c>
      <c r="L187" t="str">
        <f>[2]!obCall("underlyingModelFromNPVAndDefault"&amp;H187, $K$95, "getUnderlying",  [2]!obMake("", "int", H187), [2]!obMake("","int", 0))</f>
        <v>underlyingModelFromNPVAndDefault84 
[22376]</v>
      </c>
      <c r="M187">
        <f>[2]!obGet([2]!obCall("",L187,"getRealizations"))</f>
        <v>3.9578138067937252E-2</v>
      </c>
      <c r="P187" t="str">
        <f>[2]!obCall("zcbondFairPrice"&amp;H187, $K$99, "getZeroCouponBond", [2]!obMake("", "double",I187), [2]!obMake("", "double", $I$203))</f>
        <v>zcbondFairPrice84 
[22500]</v>
      </c>
      <c r="Q187">
        <f>[2]!obGet([2]!obCall("", P187, "getRealizations"))</f>
        <v>0.84248374857527586</v>
      </c>
      <c r="T187" t="str">
        <f>[2]!obCall("couponBondPrice"&amp;H187,  $K$95,"getFairValue", [2]!obMake("","int",H187) )</f>
        <v>couponBondPrice84 
[22253]</v>
      </c>
      <c r="U187">
        <f>[2]!obGet([2]!obCall("",  T187,"getRealizations"))</f>
        <v>1.0205229888441576</v>
      </c>
      <c r="Y187" t="str">
        <f>[2]!obCall("intensity"&amp;H187, $D$40, "getIntensity", [2]!obMake("", "int", H187))</f>
        <v>intensity84 
[17295]</v>
      </c>
      <c r="Z187">
        <f>[2]!obGet([2]!obCall("", Y187, "getRealizations"))</f>
        <v>1.9459173112409339E-2</v>
      </c>
      <c r="AC187" t="str">
        <f>[2]!obCall("expOfIntegratedIntensity"&amp;H187, $D$40, "getExpOfIntegratedIntensity", [2]!obMake("", "int", H187))</f>
        <v>expOfIntegratedIntensity84 
[17016]</v>
      </c>
      <c r="AD187">
        <f>[2]!obGet([2]!obCall("", AC187, "getRealizations"))</f>
        <v>1.1232042469776911</v>
      </c>
    </row>
    <row r="188" spans="1:30" x14ac:dyDescent="0.25">
      <c r="A188">
        <v>0.05</v>
      </c>
      <c r="C188" s="12">
        <v>0.03</v>
      </c>
      <c r="H188">
        <v>85</v>
      </c>
      <c r="I188">
        <f>[2]!obGet([2]!obCall("",$H$99, "getTime",[2]!obMake("", "int", H188)))</f>
        <v>8.5</v>
      </c>
      <c r="L188" t="str">
        <f>[2]!obCall("underlyingModelFromNPVAndDefault"&amp;H188, $K$95, "getUnderlying",  [2]!obMake("", "int", H188), [2]!obMake("","int", 0))</f>
        <v>underlyingModelFromNPVAndDefault85 
[22244]</v>
      </c>
      <c r="M188">
        <f>[2]!obGet([2]!obCall("",L188,"getRealizations"))</f>
        <v>5.8596820840503189E-2</v>
      </c>
      <c r="P188" t="str">
        <f>[2]!obCall("zcbondFairPrice"&amp;H188, $K$99, "getZeroCouponBond", [2]!obMake("", "double",I188), [2]!obMake("", "double", $I$203))</f>
        <v>zcbondFairPrice85 
[22492]</v>
      </c>
      <c r="Q188">
        <f>[2]!obGet([2]!obCall("", P188, "getRealizations"))</f>
        <v>0.82809792047384401</v>
      </c>
      <c r="T188" t="str">
        <f>[2]!obCall("couponBondPrice"&amp;H188,  $K$95,"getFairValue", [2]!obMake("","int",H188) )</f>
        <v>couponBondPrice85 
[21927]</v>
      </c>
      <c r="U188">
        <f>[2]!obGet([2]!obCall("",  T188,"getRealizations"))</f>
        <v>1.0048060010555508</v>
      </c>
      <c r="Y188" t="str">
        <f>[2]!obCall("intensity"&amp;H188, $D$40, "getIntensity", [2]!obMake("", "int", H188))</f>
        <v>intensity85 
[17076]</v>
      </c>
      <c r="Z188">
        <f>[2]!obGet([2]!obCall("", Y188, "getRealizations"))</f>
        <v>1.9213763214327637E-2</v>
      </c>
      <c r="AC188" t="str">
        <f>[2]!obCall("expOfIntegratedIntensity"&amp;H188, $D$40, "getExpOfIntegratedIntensity", [2]!obMake("", "int", H188))</f>
        <v>expOfIntegratedIntensity85 
[17307]</v>
      </c>
      <c r="AD188">
        <f>[2]!obGet([2]!obCall("", AC188, "getRealizations"))</f>
        <v>1.1253920375053186</v>
      </c>
    </row>
    <row r="189" spans="1:30" x14ac:dyDescent="0.25">
      <c r="A189">
        <v>0.05</v>
      </c>
      <c r="C189" s="12">
        <v>0.03</v>
      </c>
      <c r="H189">
        <v>86</v>
      </c>
      <c r="I189">
        <f>[2]!obGet([2]!obCall("",$H$99, "getTime",[2]!obMake("", "int", H189)))</f>
        <v>8.6</v>
      </c>
      <c r="L189" t="str">
        <f>[2]!obCall("underlyingModelFromNPVAndDefault"&amp;H189, $K$95, "getUnderlying",  [2]!obMake("", "int", H189), [2]!obMake("","int", 0))</f>
        <v>underlyingModelFromNPVAndDefault86 
[22128]</v>
      </c>
      <c r="M189">
        <f>[2]!obGet([2]!obCall("",L189,"getRealizations"))</f>
        <v>6.8822183048010771E-2</v>
      </c>
      <c r="P189" t="str">
        <f>[2]!obCall("zcbondFairPrice"&amp;H189, $K$99, "getZeroCouponBond", [2]!obMake("", "double",I189), [2]!obMake("", "double", $I$203))</f>
        <v>zcbondFairPrice86 
[22799]</v>
      </c>
      <c r="Q189">
        <f>[2]!obGet([2]!obCall("", P189, "getRealizations"))</f>
        <v>0.82669423346874904</v>
      </c>
      <c r="T189" t="str">
        <f>[2]!obCall("couponBondPrice"&amp;H189,  $K$95,"getFairValue", [2]!obMake("","int",H189) )</f>
        <v>couponBondPrice86 
[22017]</v>
      </c>
      <c r="U189">
        <f>[2]!obGet([2]!obCall("",  T189,"getRealizations"))</f>
        <v>1.0040576556377538</v>
      </c>
      <c r="Y189" t="str">
        <f>[2]!obCall("intensity"&amp;H189, $D$40, "getIntensity", [2]!obMake("", "int", H189))</f>
        <v>intensity86 
[17319]</v>
      </c>
      <c r="Z189">
        <f>[2]!obGet([2]!obCall("", Y189, "getRealizations"))</f>
        <v>1.9888484345881967E-2</v>
      </c>
      <c r="AC189" t="str">
        <f>[2]!obCall("expOfIntegratedIntensity"&amp;H189, $D$40, "getExpOfIntegratedIntensity", [2]!obMake("", "int", H189))</f>
        <v>expOfIntegratedIntensity86 
[17054]</v>
      </c>
      <c r="AD189">
        <f>[2]!obGet([2]!obCall("", AC189, "getRealizations"))</f>
        <v>1.1275564177471327</v>
      </c>
    </row>
    <row r="190" spans="1:30" x14ac:dyDescent="0.25">
      <c r="A190">
        <v>0.05</v>
      </c>
      <c r="C190" s="12">
        <v>0.03</v>
      </c>
      <c r="H190">
        <v>87</v>
      </c>
      <c r="I190">
        <f>[2]!obGet([2]!obCall("",$H$99, "getTime",[2]!obMake("", "int", H190)))</f>
        <v>8.6999999999999993</v>
      </c>
      <c r="L190" t="str">
        <f>[2]!obCall("underlyingModelFromNPVAndDefault"&amp;H190, $K$95, "getUnderlying",  [2]!obMake("", "int", H190), [2]!obMake("","int", 0))</f>
        <v>underlyingModelFromNPVAndDefault87 
[21951]</v>
      </c>
      <c r="M190">
        <f>[2]!obGet([2]!obCall("",L190,"getRealizations"))</f>
        <v>5.2689386576758666E-2</v>
      </c>
      <c r="P190" t="str">
        <f>[2]!obCall("zcbondFairPrice"&amp;H190, $K$99, "getZeroCouponBond", [2]!obMake("", "double",I190), [2]!obMake("", "double", $I$203))</f>
        <v>zcbondFairPrice87 
[22668]</v>
      </c>
      <c r="Q190">
        <f>[2]!obGet([2]!obCall("", P190, "getRealizations"))</f>
        <v>0.85481434660429534</v>
      </c>
      <c r="T190" t="str">
        <f>[2]!obCall("couponBondPrice"&amp;H190,  $K$95,"getFairValue", [2]!obMake("","int",H190) )</f>
        <v>couponBondPrice87 
[22288]</v>
      </c>
      <c r="U190">
        <f>[2]!obGet([2]!obCall("",  T190,"getRealizations"))</f>
        <v>1.036743327317255</v>
      </c>
      <c r="Y190" t="str">
        <f>[2]!obCall("intensity"&amp;H190, $D$40, "getIntensity", [2]!obMake("", "int", H190))</f>
        <v>intensity87 
[17219]</v>
      </c>
      <c r="Z190">
        <f>[2]!obGet([2]!obCall("", Y190, "getRealizations"))</f>
        <v>1.8935463766314602E-2</v>
      </c>
      <c r="AC190" t="str">
        <f>[2]!obCall("expOfIntegratedIntensity"&amp;H190, $D$40, "getExpOfIntegratedIntensity", [2]!obMake("", "int", H190))</f>
        <v>expOfIntegratedIntensity87 
[17237]</v>
      </c>
      <c r="AD190">
        <f>[2]!obGet([2]!obCall("", AC190, "getRealizations"))</f>
        <v>1.1298011880775218</v>
      </c>
    </row>
    <row r="191" spans="1:30" x14ac:dyDescent="0.25">
      <c r="A191">
        <v>0.05</v>
      </c>
      <c r="C191" s="12">
        <v>0.03</v>
      </c>
      <c r="H191">
        <v>88</v>
      </c>
      <c r="I191">
        <f>[2]!obGet([2]!obCall("",$H$99, "getTime",[2]!obMake("", "int", H191)))</f>
        <v>8.7999999999999989</v>
      </c>
      <c r="L191" t="str">
        <f>[2]!obCall("underlyingModelFromNPVAndDefault"&amp;H191, $K$95, "getUnderlying",  [2]!obMake("", "int", H191), [2]!obMake("","int", 0))</f>
        <v>underlyingModelFromNPVAndDefault88 
[22276]</v>
      </c>
      <c r="M191">
        <f>[2]!obGet([2]!obCall("",L191,"getRealizations"))</f>
        <v>4.8985192280983553E-2</v>
      </c>
      <c r="P191" t="str">
        <f>[2]!obCall("zcbondFairPrice"&amp;H191, $K$99, "getZeroCouponBond", [2]!obMake("", "double",I191), [2]!obMake("", "double", $I$203))</f>
        <v>zcbondFairPrice88 
[22771]</v>
      </c>
      <c r="Q191">
        <f>[2]!obGet([2]!obCall("", P191, "getRealizations"))</f>
        <v>0.868606420866332</v>
      </c>
      <c r="T191" t="str">
        <f>[2]!obCall("couponBondPrice"&amp;H191,  $K$95,"getFairValue", [2]!obMake("","int",H191) )</f>
        <v>couponBondPrice88 
[22319]</v>
      </c>
      <c r="U191">
        <f>[2]!obGet([2]!obCall("",  T191,"getRealizations"))</f>
        <v>1.0531517690739998</v>
      </c>
      <c r="Y191" t="str">
        <f>[2]!obCall("intensity"&amp;H191, $D$40, "getIntensity", [2]!obMake("", "int", H191))</f>
        <v>intensity88 
[17130]</v>
      </c>
      <c r="Z191">
        <f>[2]!obGet([2]!obCall("", Y191, "getRealizations"))</f>
        <v>1.8144964677545429E-2</v>
      </c>
      <c r="AC191" t="str">
        <f>[2]!obCall("expOfIntegratedIntensity"&amp;H191, $D$40, "getExpOfIntegratedIntensity", [2]!obMake("", "int", H191))</f>
        <v>expOfIntegratedIntensity88 
[17072]</v>
      </c>
      <c r="AD191">
        <f>[2]!obGet([2]!obCall("", AC191, "getRealizations"))</f>
        <v>1.1319425457637409</v>
      </c>
    </row>
    <row r="192" spans="1:30" x14ac:dyDescent="0.25">
      <c r="A192">
        <v>0.05</v>
      </c>
      <c r="C192" s="12">
        <v>0.03</v>
      </c>
      <c r="H192">
        <v>89</v>
      </c>
      <c r="I192">
        <f>[2]!obGet([2]!obCall("",$H$99, "getTime",[2]!obMake("", "int", H192)))</f>
        <v>8.9</v>
      </c>
      <c r="L192" t="str">
        <f>[2]!obCall("underlyingModelFromNPVAndDefault"&amp;H192, $K$95, "getUnderlying",  [2]!obMake("", "int", H192), [2]!obMake("","int", 0))</f>
        <v>underlyingModelFromNPVAndDefault89 
[22146]</v>
      </c>
      <c r="M192">
        <f>[2]!obGet([2]!obCall("",L192,"getRealizations"))</f>
        <v>5.7812265081919896E-2</v>
      </c>
      <c r="P192" t="str">
        <f>[2]!obCall("zcbondFairPrice"&amp;H192, $K$99, "getZeroCouponBond", [2]!obMake("", "double",I192), [2]!obMake("", "double", $I$203))</f>
        <v>zcbondFairPrice89 
[22535]</v>
      </c>
      <c r="Q192">
        <f>[2]!obGet([2]!obCall("", P192, "getRealizations"))</f>
        <v>0.87030145824034211</v>
      </c>
      <c r="T192" t="str">
        <f>[2]!obCall("couponBondPrice"&amp;H192,  $K$95,"getFairValue", [2]!obMake("","int",H192) )</f>
        <v>couponBondPrice89 
[21948]</v>
      </c>
      <c r="U192">
        <f>[2]!obGet([2]!obCall("",  T192,"getRealizations"))</f>
        <v>1.0560779053311062</v>
      </c>
      <c r="Y192" t="str">
        <f>[2]!obCall("intensity"&amp;H192, $D$40, "getIntensity", [2]!obMake("", "int", H192))</f>
        <v>intensity89 
[17158]</v>
      </c>
      <c r="Z192">
        <f>[2]!obGet([2]!obCall("", Y192, "getRealizations"))</f>
        <v>1.818634658288262E-2</v>
      </c>
      <c r="AC192" t="str">
        <f>[2]!obCall("expOfIntegratedIntensity"&amp;H192, $D$40, "getExpOfIntegratedIntensity", [2]!obMake("", "int", H192))</f>
        <v>expOfIntegratedIntensity89 
[17014]</v>
      </c>
      <c r="AD192">
        <f>[2]!obGet([2]!obCall("", AC192, "getRealizations"))</f>
        <v>1.1339983160446525</v>
      </c>
    </row>
    <row r="193" spans="1:30" x14ac:dyDescent="0.25">
      <c r="A193">
        <v>0.05</v>
      </c>
      <c r="C193" s="12">
        <v>0.03</v>
      </c>
      <c r="H193">
        <v>90</v>
      </c>
      <c r="I193">
        <f>[2]!obGet([2]!obCall("",$H$99, "getTime",[2]!obMake("", "int", H193)))</f>
        <v>9</v>
      </c>
      <c r="L193" t="str">
        <f>[2]!obCall("underlyingModelFromNPVAndDefault"&amp;H193, $K$95, "getUnderlying",  [2]!obMake("", "int", H193), [2]!obMake("","int", 0))</f>
        <v>underlyingModelFromNPVAndDefault90 
[22229]</v>
      </c>
      <c r="M193">
        <f>[2]!obGet([2]!obCall("",L193,"getRealizations"))</f>
        <v>4.813283231008128E-2</v>
      </c>
      <c r="P193" t="str">
        <f>[2]!obCall("zcbondFairPrice"&amp;H193, $K$99, "getZeroCouponBond", [2]!obMake("", "double",I193), [2]!obMake("", "double", $I$203))</f>
        <v>zcbondFairPrice90 
[22664]</v>
      </c>
      <c r="Q193">
        <f>[2]!obGet([2]!obCall("", P193, "getRealizations"))</f>
        <v>0.88941959144219496</v>
      </c>
      <c r="T193" t="str">
        <f>[2]!obCall("couponBondPrice"&amp;H193,  $K$95,"getFairValue", [2]!obMake("","int",H193) )</f>
        <v>couponBondPrice90 
[21973]</v>
      </c>
      <c r="U193">
        <f>[2]!obGet([2]!obCall("",  T193,"getRealizations"))</f>
        <v>1.0783615505864144</v>
      </c>
      <c r="Y193" t="str">
        <f>[2]!obCall("intensity"&amp;H193, $D$40, "getIntensity", [2]!obMake("", "int", H193))</f>
        <v>intensity90 
[17148]</v>
      </c>
      <c r="Z193">
        <f>[2]!obGet([2]!obCall("", Y193, "getRealizations"))</f>
        <v>1.7802711266822605E-2</v>
      </c>
      <c r="AC193" t="str">
        <f>[2]!obCall("expOfIntegratedIntensity"&amp;H193, $D$40, "getExpOfIntegratedIntensity", [2]!obMake("", "int", H193))</f>
        <v>expOfIntegratedIntensity90 
[17211]</v>
      </c>
      <c r="AD193">
        <f>[2]!obGet([2]!obCall("", AC193, "getRealizations"))</f>
        <v>1.136062521133175</v>
      </c>
    </row>
    <row r="194" spans="1:30" x14ac:dyDescent="0.25">
      <c r="A194">
        <v>0.05</v>
      </c>
      <c r="C194" s="12">
        <v>0.03</v>
      </c>
      <c r="H194">
        <v>91</v>
      </c>
      <c r="I194">
        <f>[2]!obGet([2]!obCall("",$H$99, "getTime",[2]!obMake("", "int", H194)))</f>
        <v>9.1</v>
      </c>
      <c r="L194" t="str">
        <f>[2]!obCall("underlyingModelFromNPVAndDefault"&amp;H194, $K$95, "getUnderlying",  [2]!obMake("", "int", H194), [2]!obMake("","int", 0))</f>
        <v>underlyingModelFromNPVAndDefault91 
[22256]</v>
      </c>
      <c r="M194">
        <f>[2]!obGet([2]!obCall("",L194,"getRealizations"))</f>
        <v>4.7150437448118261E-2</v>
      </c>
      <c r="P194" t="str">
        <f>[2]!obCall("zcbondFairPrice"&amp;H194, $K$99, "getZeroCouponBond", [2]!obMake("", "double",I194), [2]!obMake("", "double", $I$203))</f>
        <v>zcbondFairPrice91 
[22559]</v>
      </c>
      <c r="Q194">
        <f>[2]!obGet([2]!obCall("", P194, "getRealizations"))</f>
        <v>0.90045656368795401</v>
      </c>
      <c r="T194" t="str">
        <f>[2]!obCall("couponBondPrice"&amp;H194,  $K$95,"getFairValue", [2]!obMake("","int",H194) )</f>
        <v>couponBondPrice91 
[22284]</v>
      </c>
      <c r="U194">
        <f>[2]!obGet([2]!obCall("",  T194,"getRealizations"))</f>
        <v>0.99050222005674948</v>
      </c>
      <c r="Y194" t="str">
        <f>[2]!obCall("intensity"&amp;H194, $D$40, "getIntensity", [2]!obMake("", "int", H194))</f>
        <v>intensity91 
[17064]</v>
      </c>
      <c r="Z194">
        <f>[2]!obGet([2]!obCall("", Y194, "getRealizations"))</f>
        <v>1.7649841637266527E-2</v>
      </c>
      <c r="AC194" t="str">
        <f>[2]!obCall("expOfIntegratedIntensity"&amp;H194, $D$40, "getExpOfIntegratedIntensity", [2]!obMake("", "int", H194))</f>
        <v>expOfIntegratedIntensity91 
[17078]</v>
      </c>
      <c r="AD194">
        <f>[2]!obGet([2]!obCall("", AC194, "getRealizations"))</f>
        <v>1.1380868218050275</v>
      </c>
    </row>
    <row r="195" spans="1:30" x14ac:dyDescent="0.25">
      <c r="A195">
        <v>0.05</v>
      </c>
      <c r="C195" s="12">
        <v>0.03</v>
      </c>
      <c r="H195">
        <v>92</v>
      </c>
      <c r="I195">
        <f>[2]!obGet([2]!obCall("",$H$99, "getTime",[2]!obMake("", "int", H195)))</f>
        <v>9.1999999999999993</v>
      </c>
      <c r="L195" t="str">
        <f>[2]!obCall("underlyingModelFromNPVAndDefault"&amp;H195, $K$95, "getUnderlying",  [2]!obMake("", "int", H195), [2]!obMake("","int", 0))</f>
        <v>underlyingModelFromNPVAndDefault92 
[22379]</v>
      </c>
      <c r="M195">
        <f>[2]!obGet([2]!obCall("",L195,"getRealizations"))</f>
        <v>5.3828331432360321E-2</v>
      </c>
      <c r="P195" t="str">
        <f>[2]!obCall("zcbondFairPrice"&amp;H195, $K$99, "getZeroCouponBond", [2]!obMake("", "double",I195), [2]!obMake("", "double", $I$203))</f>
        <v>zcbondFairPrice92 
[22547]</v>
      </c>
      <c r="Q195">
        <f>[2]!obGet([2]!obCall("", P195, "getRealizations"))</f>
        <v>0.90604686710434001</v>
      </c>
      <c r="T195" t="str">
        <f>[2]!obCall("couponBondPrice"&amp;H195,  $K$95,"getFairValue", [2]!obMake("","int",H195) )</f>
        <v>couponBondPrice92 
[21929]</v>
      </c>
      <c r="U195">
        <f>[2]!obGet([2]!obCall("",  T195,"getRealizations"))</f>
        <v>0.99665155381477399</v>
      </c>
      <c r="Y195" t="str">
        <f>[2]!obCall("intensity"&amp;H195, $D$40, "getIntensity", [2]!obMake("", "int", H195))</f>
        <v>intensity92 
[17297]</v>
      </c>
      <c r="Z195">
        <f>[2]!obGet([2]!obCall("", Y195, "getRealizations"))</f>
        <v>1.7179349512319777E-2</v>
      </c>
      <c r="AC195" t="str">
        <f>[2]!obCall("expOfIntegratedIntensity"&amp;H195, $D$40, "getExpOfIntegratedIntensity", [2]!obMake("", "int", H195))</f>
        <v>expOfIntegratedIntensity92 
[17229]</v>
      </c>
      <c r="AD195">
        <f>[2]!obGet([2]!obCall("", AC195, "getRealizations"))</f>
        <v>1.1400973007322781</v>
      </c>
    </row>
    <row r="196" spans="1:30" x14ac:dyDescent="0.25">
      <c r="A196">
        <v>0.05</v>
      </c>
      <c r="C196" s="12">
        <v>0.03</v>
      </c>
      <c r="H196">
        <v>93</v>
      </c>
      <c r="I196">
        <f>[2]!obGet([2]!obCall("",$H$99, "getTime",[2]!obMake("", "int", H196)))</f>
        <v>9.2999999999999989</v>
      </c>
      <c r="L196" t="str">
        <f>[2]!obCall("underlyingModelFromNPVAndDefault"&amp;H196, $K$95, "getUnderlying",  [2]!obMake("", "int", H196), [2]!obMake("","int", 0))</f>
        <v>underlyingModelFromNPVAndDefault93 
[22247]</v>
      </c>
      <c r="M196">
        <f>[2]!obGet([2]!obCall("",L196,"getRealizations"))</f>
        <v>6.199672785221054E-2</v>
      </c>
      <c r="P196" t="str">
        <f>[2]!obCall("zcbondFairPrice"&amp;H196, $K$99, "getZeroCouponBond", [2]!obMake("", "double",I196), [2]!obMake("", "double", $I$203))</f>
        <v>zcbondFairPrice93 
[22791]</v>
      </c>
      <c r="Q196">
        <f>[2]!obGet([2]!obCall("", P196, "getRealizations"))</f>
        <v>0.91195652662253657</v>
      </c>
      <c r="T196" t="str">
        <f>[2]!obCall("couponBondPrice"&amp;H196,  $K$95,"getFairValue", [2]!obMake("","int",H196) )</f>
        <v>couponBondPrice93 
[21979]</v>
      </c>
      <c r="U196">
        <f>[2]!obGet([2]!obCall("",  T196,"getRealizations"))</f>
        <v>1.0031521792847902</v>
      </c>
      <c r="Y196" t="str">
        <f>[2]!obCall("intensity"&amp;H196, $D$40, "getIntensity", [2]!obMake("", "int", H196))</f>
        <v>intensity93 
[16977]</v>
      </c>
      <c r="Z196">
        <f>[2]!obGet([2]!obCall("", Y196, "getRealizations"))</f>
        <v>1.7558452108069972E-2</v>
      </c>
      <c r="AC196" t="str">
        <f>[2]!obCall("expOfIntegratedIntensity"&amp;H196, $D$40, "getExpOfIntegratedIntensity", [2]!obMake("", "int", H196))</f>
        <v>expOfIntegratedIntensity93 
[17309]</v>
      </c>
      <c r="AD196">
        <f>[2]!obGet([2]!obCall("", AC196, "getRealizations"))</f>
        <v>1.1420575970816995</v>
      </c>
    </row>
    <row r="197" spans="1:30" x14ac:dyDescent="0.25">
      <c r="A197">
        <v>0.05</v>
      </c>
      <c r="C197" s="12">
        <v>0.03</v>
      </c>
      <c r="H197">
        <v>94</v>
      </c>
      <c r="I197">
        <f>[2]!obGet([2]!obCall("",$H$99, "getTime",[2]!obMake("", "int", H197)))</f>
        <v>9.4</v>
      </c>
      <c r="L197" t="str">
        <f>[2]!obCall("underlyingModelFromNPVAndDefault"&amp;H197, $K$95, "getUnderlying",  [2]!obMake("", "int", H197), [2]!obMake("","int", 0))</f>
        <v>underlyingModelFromNPVAndDefault94 
[22131]</v>
      </c>
      <c r="M197">
        <f>[2]!obGet([2]!obCall("",L197,"getRealizations"))</f>
        <v>6.3816010368282688E-2</v>
      </c>
      <c r="P197" t="str">
        <f>[2]!obCall("zcbondFairPrice"&amp;H197, $K$99, "getZeroCouponBond", [2]!obMake("", "double",I197), [2]!obMake("", "double", $I$203))</f>
        <v>zcbondFairPrice94 
[22520]</v>
      </c>
      <c r="Q197">
        <f>[2]!obGet([2]!obCall("", P197, "getRealizations"))</f>
        <v>0.92286398686982085</v>
      </c>
      <c r="T197" t="str">
        <f>[2]!obCall("couponBondPrice"&amp;H197,  $K$95,"getFairValue", [2]!obMake("","int",H197) )</f>
        <v>couponBondPrice94 
[22048]</v>
      </c>
      <c r="U197">
        <f>[2]!obGet([2]!obCall("",  T197,"getRealizations"))</f>
        <v>1.0151503855568029</v>
      </c>
      <c r="Y197" t="str">
        <f>[2]!obCall("intensity"&amp;H197, $D$40, "getIntensity", [2]!obMake("", "int", H197))</f>
        <v>intensity94 
[17321]</v>
      </c>
      <c r="Z197">
        <f>[2]!obGet([2]!obCall("", Y197, "getRealizations"))</f>
        <v>1.6024384741945442E-2</v>
      </c>
      <c r="AC197" t="str">
        <f>[2]!obCall("expOfIntegratedIntensity"&amp;H197, $D$40, "getExpOfIntegratedIntensity", [2]!obMake("", "int", H197))</f>
        <v>expOfIntegratedIntensity94 
[17012]</v>
      </c>
      <c r="AD197">
        <f>[2]!obGet([2]!obCall("", AC197, "getRealizations"))</f>
        <v>1.1440646349522774</v>
      </c>
    </row>
    <row r="198" spans="1:30" x14ac:dyDescent="0.25">
      <c r="A198">
        <v>0.05</v>
      </c>
      <c r="C198" s="12">
        <v>0.03</v>
      </c>
      <c r="H198">
        <v>95</v>
      </c>
      <c r="I198">
        <f>[2]!obGet([2]!obCall("",$H$99, "getTime",[2]!obMake("", "int", H198)))</f>
        <v>9.5</v>
      </c>
      <c r="L198" t="str">
        <f>[2]!obCall("underlyingModelFromNPVAndDefault"&amp;H198, $K$95, "getUnderlying",  [2]!obMake("", "int", H198), [2]!obMake("","int", 0))</f>
        <v>underlyingModelFromNPVAndDefault95 
[22338]</v>
      </c>
      <c r="M198">
        <f>[2]!obGet([2]!obCall("",L198,"getRealizations"))</f>
        <v>4.8487165205340479E-2</v>
      </c>
      <c r="P198" t="str">
        <f>[2]!obCall("zcbondFairPrice"&amp;H198, $K$99, "getZeroCouponBond", [2]!obMake("", "double",I198), [2]!obMake("", "double", $I$203))</f>
        <v>zcbondFairPrice95 
[22426]</v>
      </c>
      <c r="Q198">
        <f>[2]!obGet([2]!obCall("", P198, "getRealizations"))</f>
        <v>0.94223121234023544</v>
      </c>
      <c r="T198" t="str">
        <f>[2]!obCall("couponBondPrice"&amp;H198,  $K$95,"getFairValue", [2]!obMake("","int",H198) )</f>
        <v>couponBondPrice95 
[22286]</v>
      </c>
      <c r="U198">
        <f>[2]!obGet([2]!obCall("",  T198,"getRealizations"))</f>
        <v>1.0364543335742589</v>
      </c>
      <c r="Y198" t="str">
        <f>[2]!obCall("intensity"&amp;H198, $D$40, "getIntensity", [2]!obMake("", "int", H198))</f>
        <v>intensity95 
[17140]</v>
      </c>
      <c r="Z198">
        <f>[2]!obGet([2]!obCall("", Y198, "getRealizations"))</f>
        <v>1.4011144313433709E-2</v>
      </c>
      <c r="AC198" t="str">
        <f>[2]!obCall("expOfIntegratedIntensity"&amp;H198, $D$40, "getExpOfIntegratedIntensity", [2]!obMake("", "int", H198))</f>
        <v>expOfIntegratedIntensity95 
[17325]</v>
      </c>
      <c r="AD198">
        <f>[2]!obGet([2]!obCall("", AC198, "getRealizations"))</f>
        <v>1.1458993977949654</v>
      </c>
    </row>
    <row r="199" spans="1:30" x14ac:dyDescent="0.25">
      <c r="A199">
        <v>0.05</v>
      </c>
      <c r="C199" s="12">
        <v>0.03</v>
      </c>
      <c r="H199">
        <v>96</v>
      </c>
      <c r="I199">
        <f>[2]!obGet([2]!obCall("",$H$99, "getTime",[2]!obMake("", "int", H199)))</f>
        <v>9.6</v>
      </c>
      <c r="L199" t="str">
        <f>[2]!obCall("underlyingModelFromNPVAndDefault"&amp;H199, $K$95, "getUnderlying",  [2]!obMake("", "int", H199), [2]!obMake("","int", 0))</f>
        <v>underlyingModelFromNPVAndDefault96 
[22279]</v>
      </c>
      <c r="M199">
        <f>[2]!obGet([2]!obCall("",L199,"getRealizations"))</f>
        <v>4.5033670138335501E-2</v>
      </c>
      <c r="P199" t="str">
        <f>[2]!obCall("zcbondFairPrice"&amp;H199, $K$99, "getZeroCouponBond", [2]!obMake("", "double",I199), [2]!obMake("", "double", $I$203))</f>
        <v>zcbondFairPrice96 
[22676]</v>
      </c>
      <c r="Q199">
        <f>[2]!obGet([2]!obCall("", P199, "getRealizations"))</f>
        <v>0.95472239485261423</v>
      </c>
      <c r="T199" t="str">
        <f>[2]!obCall("couponBondPrice"&amp;H199,  $K$95,"getFairValue", [2]!obMake("","int",H199) )</f>
        <v>couponBondPrice96 
[22321]</v>
      </c>
      <c r="U199">
        <f>[2]!obGet([2]!obCall("",  T199,"getRealizations"))</f>
        <v>1.0501946343378756</v>
      </c>
      <c r="Y199" t="str">
        <f>[2]!obCall("intensity"&amp;H199, $D$40, "getIntensity", [2]!obMake("", "int", H199))</f>
        <v>intensity96 
[17056]</v>
      </c>
      <c r="Z199">
        <f>[2]!obGet([2]!obCall("", Y199, "getRealizations"))</f>
        <v>1.5455618021431642E-2</v>
      </c>
      <c r="AC199" t="str">
        <f>[2]!obCall("expOfIntegratedIntensity"&amp;H199, $D$40, "getExpOfIntegratedIntensity", [2]!obMake("", "int", H199))</f>
        <v>expOfIntegratedIntensity96 
[16975]</v>
      </c>
      <c r="AD199">
        <f>[2]!obGet([2]!obCall("", AC199, "getRealizations"))</f>
        <v>1.1475060592735364</v>
      </c>
    </row>
    <row r="200" spans="1:30" x14ac:dyDescent="0.25">
      <c r="A200">
        <v>0.05</v>
      </c>
      <c r="C200" s="12">
        <v>0.03</v>
      </c>
      <c r="H200">
        <v>97</v>
      </c>
      <c r="I200">
        <f>[2]!obGet([2]!obCall("",$H$99, "getTime",[2]!obMake("", "int", H200)))</f>
        <v>9.6999999999999993</v>
      </c>
      <c r="L200" t="str">
        <f>[2]!obCall("underlyingModelFromNPVAndDefault"&amp;H200, $K$95, "getUnderlying",  [2]!obMake("", "int", H200), [2]!obMake("","int", 0))</f>
        <v>underlyingModelFromNPVAndDefault97 
[22149]</v>
      </c>
      <c r="M200">
        <f>[2]!obGet([2]!obCall("",L200,"getRealizations"))</f>
        <v>3.0118861136049613E-2</v>
      </c>
      <c r="P200" t="str">
        <f>[2]!obCall("zcbondFairPrice"&amp;H200, $K$99, "getZeroCouponBond", [2]!obMake("", "double",I200), [2]!obMake("", "double", $I$203))</f>
        <v>zcbondFairPrice97 
[22684]</v>
      </c>
      <c r="Q200">
        <f>[2]!obGet([2]!obCall("", P200, "getRealizations"))</f>
        <v>0.97007590619756379</v>
      </c>
      <c r="T200" t="str">
        <f>[2]!obCall("couponBondPrice"&amp;H200,  $K$95,"getFairValue", [2]!obMake("","int",H200) )</f>
        <v>couponBondPrice97 
[22054]</v>
      </c>
      <c r="U200">
        <f>[2]!obGet([2]!obCall("",  T200,"getRealizations"))</f>
        <v>1.0670834968173202</v>
      </c>
      <c r="Y200" t="str">
        <f>[2]!obCall("intensity"&amp;H200, $D$40, "getIntensity", [2]!obMake("", "int", H200))</f>
        <v>intensity97 
[17154]</v>
      </c>
      <c r="Z200">
        <f>[2]!obGet([2]!obCall("", Y200, "getRealizations"))</f>
        <v>1.6518980013806729E-2</v>
      </c>
      <c r="AC200" t="str">
        <f>[2]!obCall("expOfIntegratedIntensity"&amp;H200, $D$40, "getExpOfIntegratedIntensity", [2]!obMake("", "int", H200))</f>
        <v>expOfIntegratedIntensity97 
[17221]</v>
      </c>
      <c r="AD200">
        <f>[2]!obGet([2]!obCall("", AC200, "getRealizations"))</f>
        <v>1.1492809720718689</v>
      </c>
    </row>
    <row r="201" spans="1:30" x14ac:dyDescent="0.25">
      <c r="A201">
        <v>0.05</v>
      </c>
      <c r="C201" s="12">
        <v>0.03</v>
      </c>
      <c r="H201">
        <v>98</v>
      </c>
      <c r="I201">
        <f>[2]!obGet([2]!obCall("",$H$99, "getTime",[2]!obMake("", "int", H201)))</f>
        <v>9.7999999999999989</v>
      </c>
      <c r="L201" t="str">
        <f>[2]!obCall("underlyingModelFromNPVAndDefault"&amp;H201, $K$95, "getUnderlying",  [2]!obMake("", "int", H201), [2]!obMake("","int", 0))</f>
        <v>underlyingModelFromNPVAndDefault98 
[22232]</v>
      </c>
      <c r="M201">
        <f>[2]!obGet([2]!obCall("",L201,"getRealizations"))</f>
        <v>1.9916432704978747E-2</v>
      </c>
      <c r="P201" t="str">
        <f>[2]!obCall("zcbondFairPrice"&amp;H201, $K$99, "getZeroCouponBond", [2]!obMake("", "double",I201), [2]!obMake("", "double", $I$203))</f>
        <v>zcbondFairPrice98 
[22430]</v>
      </c>
      <c r="Q201">
        <f>[2]!obGet([2]!obCall("", P201, "getRealizations"))</f>
        <v>0.98190247235609729</v>
      </c>
      <c r="T201" t="str">
        <f>[2]!obCall("couponBondPrice"&amp;H201,  $K$95,"getFairValue", [2]!obMake("","int",H201) )</f>
        <v>couponBondPrice98 
[21925]</v>
      </c>
      <c r="U201">
        <f>[2]!obGet([2]!obCall("",  T201,"getRealizations"))</f>
        <v>1.0800927195917069</v>
      </c>
      <c r="Y201" t="str">
        <f>[2]!obCall("intensity"&amp;H201, $D$40, "getIntensity", [2]!obMake("", "int", H201))</f>
        <v>intensity98 
[17074]</v>
      </c>
      <c r="Z201">
        <f>[2]!obGet([2]!obCall("", Y201, "getRealizations"))</f>
        <v>1.8403362695727451E-2</v>
      </c>
      <c r="AC201" t="str">
        <f>[2]!obCall("expOfIntegratedIntensity"&amp;H201, $D$40, "getExpOfIntegratedIntensity", [2]!obMake("", "int", H201))</f>
        <v>expOfIntegratedIntensity98 
[17132]</v>
      </c>
      <c r="AD201">
        <f>[2]!obGet([2]!obCall("", AC201, "getRealizations"))</f>
        <v>1.1511810359364403</v>
      </c>
    </row>
    <row r="202" spans="1:30" x14ac:dyDescent="0.25">
      <c r="A202">
        <v>0.05</v>
      </c>
      <c r="C202" s="12">
        <v>0.03</v>
      </c>
      <c r="H202">
        <v>99</v>
      </c>
      <c r="I202">
        <f>[2]!obGet([2]!obCall("",$H$99, "getTime",[2]!obMake("", "int", H202)))</f>
        <v>9.9</v>
      </c>
      <c r="L202" t="str">
        <f>[2]!obCall("underlyingModelFromNPVAndDefault"&amp;H202, $K$95, "getUnderlying",  [2]!obMake("", "int", H202), [2]!obMake("","int", 0))</f>
        <v>underlyingModelFromNPVAndDefault99 
[22332]</v>
      </c>
      <c r="M202">
        <f>[2]!obGet([2]!obCall("",L202,"getRealizations"))</f>
        <v>1.4164752560078694E-2</v>
      </c>
      <c r="P202" t="str">
        <f>[2]!obCall("zcbondFairPrice"&amp;H202, $K$99, "getZeroCouponBond", [2]!obMake("", "double",I202), [2]!obMake("", "double", $I$203))</f>
        <v>zcbondFairPrice99 
[22512]</v>
      </c>
      <c r="Q202">
        <f>[2]!obGet([2]!obCall("", P202, "getRealizations"))</f>
        <v>0.99146163737536697</v>
      </c>
      <c r="T202" t="str">
        <f>[2]!obCall("couponBondPrice"&amp;H202,  $K$95,"getFairValue", [2]!obMake("","int",H202) )</f>
        <v>couponBondPrice99 
[22390]</v>
      </c>
      <c r="U202">
        <f>[2]!obGet([2]!obCall("",  T202,"getRealizations"))</f>
        <v>1.0906078011129037</v>
      </c>
      <c r="Y202" t="str">
        <f>[2]!obCall("intensity"&amp;H202, $D$40, "getIntensity", [2]!obMake("", "int", H202))</f>
        <v>intensity99 
[16973]</v>
      </c>
      <c r="Z202">
        <f>[2]!obGet([2]!obCall("", Y202, "getRealizations"))</f>
        <v>1.8860502121228438E-2</v>
      </c>
      <c r="AC202" t="str">
        <f>[2]!obCall("expOfIntegratedIntensity"&amp;H202, $D$40, "getExpOfIntegratedIntensity", [2]!obMake("", "int", H202))</f>
        <v>expOfIntegratedIntensity99 
[17329]</v>
      </c>
      <c r="AD202">
        <f>[2]!obGet([2]!obCall("", AC202, "getRealizations"))</f>
        <v>1.1533015467777386</v>
      </c>
    </row>
    <row r="203" spans="1:30" x14ac:dyDescent="0.25">
      <c r="A203">
        <v>0.05</v>
      </c>
      <c r="C203" s="12">
        <v>0.03</v>
      </c>
      <c r="H203">
        <v>100</v>
      </c>
      <c r="I203">
        <f>[2]!obGet([2]!obCall("",$H$99, "getTime",[2]!obMake("", "int", H203)))</f>
        <v>10</v>
      </c>
      <c r="L203" t="str">
        <f>[2]!obCall("underlyingModelFromNPVAndDefault"&amp;H203, $K$95, "getUnderlying",  [2]!obMake("", "int", H203), [2]!obMake("","int", 0))</f>
        <v>underlyingModelFromNPVAndDefault100 
[22382]</v>
      </c>
      <c r="M203">
        <f>[2]!obGet([2]!obCall("",L203,"getRealizations"))</f>
        <v>9.6534015885268304E-3</v>
      </c>
      <c r="P203" t="e">
        <f>[2]!obCall("zcbondFairPrice"&amp;H203, $K$99, "getZeroCouponBond", [2]!obMake("", "double",I203), [2]!obMake("", "double", $I$203))</f>
        <v>#VALUE!</v>
      </c>
      <c r="Q203" t="e">
        <f>[2]!obGet([2]!obCall("", P203, "getRealizations"))</f>
        <v>#VALUE!</v>
      </c>
      <c r="T203" t="str">
        <f>[2]!obCall("couponBondPrice"&amp;H203,  $K$95,"getFairValue", [2]!obMake("","int",H203) )</f>
        <v>couponBondPrice100 
[22155]</v>
      </c>
      <c r="U203">
        <f>[2]!obGet([2]!obCall("",  T203,"getRealizations"))</f>
        <v>1.1000000000000001</v>
      </c>
      <c r="Y203" t="str">
        <f>[2]!obCall("intensity"&amp;H203, $D$40, "getIntensity", [2]!obMake("", "int", H203))</f>
        <v>intensity100 
[17299]</v>
      </c>
      <c r="Z203">
        <f>[2]!obGet([2]!obCall("", Y203, "getRealizations"))</f>
        <v>1.6973809058310939E-2</v>
      </c>
      <c r="AC203" t="str">
        <f>[2]!obCall("expOfIntegratedIntensity"&amp;H203, $D$40, "getExpOfIntegratedIntensity", [2]!obMake("", "int", H203))</f>
        <v>expOfIntegratedIntensity100 
[17150]</v>
      </c>
      <c r="AD203">
        <f>[2]!obGet([2]!obCall("", AC203, "getRealizations"))</f>
        <v>1.1554787839485912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1219200</xdr:colOff>
                    <xdr:row>36</xdr:row>
                    <xdr:rowOff>0</xdr:rowOff>
                  </from>
                  <to>
                    <xdr:col>5</xdr:col>
                    <xdr:colOff>0</xdr:colOff>
                    <xdr:row>36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2017-03-14T10:08:48Z</dcterms:modified>
</cp:coreProperties>
</file>