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ict" ContentType="image/pi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880" windowHeight="7485" tabRatio="649"/>
  </bookViews>
  <sheets>
    <sheet name="Area Audit (v2.0)" sheetId="8" r:id="rId1"/>
    <sheet name="Data" sheetId="2" state="hidden" r:id="rId2"/>
  </sheets>
  <definedNames>
    <definedName name="_xlnm.Print_Area" localSheetId="0">'Area Audit (v2.0)'!$A$1:$K$239</definedName>
    <definedName name="_xlnm.Print_Titles" localSheetId="0">'Area Audit (v2.0)'!$1:$5</definedName>
  </definedNames>
  <calcPr calcId="145621"/>
</workbook>
</file>

<file path=xl/calcChain.xml><?xml version="1.0" encoding="utf-8"?>
<calcChain xmlns="http://schemas.openxmlformats.org/spreadsheetml/2006/main">
  <c r="R50" i="8" l="1"/>
  <c r="Q50" i="8" l="1"/>
  <c r="P50" i="8"/>
  <c r="O50" i="8"/>
  <c r="Q49" i="8" l="1"/>
  <c r="Q48" i="8"/>
  <c r="Q47" i="8"/>
  <c r="Q46" i="8"/>
  <c r="Q45" i="8"/>
  <c r="Q44" i="8"/>
  <c r="Q43" i="8"/>
  <c r="Q42" i="8"/>
  <c r="Q41" i="8"/>
  <c r="P49" i="8"/>
  <c r="P48" i="8"/>
  <c r="P47" i="8"/>
  <c r="P46" i="8"/>
  <c r="P45" i="8"/>
  <c r="P44" i="8"/>
  <c r="P43" i="8"/>
  <c r="P42" i="8"/>
  <c r="P41" i="8"/>
  <c r="O42" i="8"/>
  <c r="O43" i="8"/>
  <c r="O44" i="8"/>
  <c r="O45" i="8"/>
  <c r="O46" i="8"/>
  <c r="O47" i="8"/>
  <c r="O48" i="8"/>
  <c r="O49" i="8"/>
  <c r="O41" i="8"/>
  <c r="D26" i="8" l="1"/>
  <c r="R45" i="8"/>
  <c r="D36" i="8"/>
  <c r="R48" i="8"/>
  <c r="R47" i="8"/>
  <c r="R46" i="8"/>
  <c r="R44" i="8"/>
  <c r="D32" i="8"/>
  <c r="D28" i="8"/>
  <c r="R42" i="8"/>
  <c r="R41" i="8"/>
  <c r="D30" i="8"/>
  <c r="R43" i="8"/>
  <c r="T35" i="8"/>
  <c r="D34" i="8"/>
  <c r="R49" i="8"/>
  <c r="D40" i="8"/>
  <c r="D38" i="8"/>
  <c r="D42" i="8"/>
  <c r="S35" i="8"/>
  <c r="P26" i="8" l="1"/>
  <c r="N26" i="8"/>
  <c r="G185" i="8"/>
  <c r="E28" i="8"/>
  <c r="F28" i="8" s="1"/>
  <c r="E26" i="8"/>
  <c r="F26" i="8" s="1"/>
  <c r="G26" i="8" s="1"/>
  <c r="Q30" i="8"/>
  <c r="Q31" i="8"/>
  <c r="Q32" i="8"/>
  <c r="Q33" i="8"/>
  <c r="Q34" i="8"/>
  <c r="Q35" i="8"/>
  <c r="Q36" i="8"/>
  <c r="Q37" i="8"/>
  <c r="Q38" i="8"/>
  <c r="O26" i="8" l="1"/>
  <c r="E32" i="8"/>
  <c r="F32" i="8" s="1"/>
  <c r="G32" i="8" s="1"/>
  <c r="E30" i="8"/>
  <c r="F30" i="8" s="1"/>
  <c r="G30" i="8" s="1"/>
  <c r="A45" i="8"/>
  <c r="E36" i="8"/>
  <c r="F36" i="8" s="1"/>
  <c r="G36" i="8" s="1"/>
  <c r="E40" i="8"/>
  <c r="F40" i="8" s="1"/>
  <c r="G40" i="8" s="1"/>
  <c r="G28" i="8"/>
  <c r="U33" i="8" l="1"/>
  <c r="U35" i="8"/>
  <c r="D44" i="8"/>
  <c r="E44" i="8" s="1"/>
  <c r="F44" i="8" s="1"/>
  <c r="E34" i="8"/>
  <c r="F34" i="8" s="1"/>
  <c r="G34" i="8" s="1"/>
  <c r="E38" i="8"/>
  <c r="F38" i="8" s="1"/>
  <c r="G38" i="8" s="1"/>
  <c r="E42" i="8"/>
  <c r="F42" i="8" s="1"/>
  <c r="G42" i="8" s="1"/>
  <c r="R16" i="8"/>
  <c r="S16" i="8" s="1"/>
  <c r="P16" i="8"/>
  <c r="N16" i="8"/>
  <c r="O16" i="8" s="1"/>
  <c r="R9" i="8"/>
  <c r="S9" i="8" s="1"/>
  <c r="P9" i="8"/>
  <c r="Q9" i="8" s="1"/>
  <c r="N9" i="8"/>
  <c r="O9" i="8" s="1"/>
  <c r="R10" i="8"/>
  <c r="S10" i="8" s="1"/>
  <c r="P10" i="8"/>
  <c r="Q10" i="8" s="1"/>
  <c r="N10" i="8"/>
  <c r="O10" i="8" s="1"/>
  <c r="R11" i="8"/>
  <c r="S11" i="8" s="1"/>
  <c r="P11" i="8"/>
  <c r="Q11" i="8" s="1"/>
  <c r="N11" i="8"/>
  <c r="O11" i="8" s="1"/>
  <c r="R12" i="8"/>
  <c r="S12" i="8" s="1"/>
  <c r="P12" i="8"/>
  <c r="Q12" i="8" s="1"/>
  <c r="N12" i="8"/>
  <c r="O12" i="8" s="1"/>
  <c r="R13" i="8"/>
  <c r="S13" i="8" s="1"/>
  <c r="P13" i="8"/>
  <c r="Q13" i="8" s="1"/>
  <c r="N13" i="8"/>
  <c r="O13" i="8" s="1"/>
  <c r="R14" i="8"/>
  <c r="P14" i="8"/>
  <c r="Q14" i="8" s="1"/>
  <c r="N14" i="8"/>
  <c r="O14" i="8" s="1"/>
  <c r="R15" i="8"/>
  <c r="S15" i="8" s="1"/>
  <c r="P15" i="8"/>
  <c r="N15" i="8"/>
  <c r="O15" i="8" s="1"/>
  <c r="T33" i="8" l="1"/>
  <c r="V10" i="8"/>
  <c r="V12" i="8"/>
  <c r="V13" i="8"/>
  <c r="V9" i="8"/>
  <c r="V11" i="8"/>
  <c r="S14" i="8"/>
  <c r="V14" i="8" s="1"/>
  <c r="Q15" i="8"/>
  <c r="V15" i="8" s="1"/>
  <c r="Q16" i="8"/>
  <c r="V16" i="8" s="1"/>
  <c r="G44" i="8"/>
  <c r="P17" i="8"/>
  <c r="N17" i="8"/>
  <c r="R17" i="8"/>
  <c r="R8" i="8"/>
  <c r="S8" i="8" s="1"/>
  <c r="P8" i="8"/>
  <c r="Q8" i="8" s="1"/>
  <c r="N8" i="8"/>
  <c r="O8" i="8" s="1"/>
  <c r="B28" i="2"/>
  <c r="B27" i="2" s="1"/>
  <c r="V8" i="8" l="1"/>
  <c r="O27" i="8" s="1"/>
  <c r="P27" i="8"/>
  <c r="O17" i="8"/>
  <c r="Q17" i="8"/>
  <c r="S17" i="8"/>
  <c r="B20" i="2"/>
  <c r="B21" i="2" s="1"/>
  <c r="V17" i="8" l="1"/>
  <c r="N27" i="8"/>
  <c r="B7" i="8"/>
  <c r="B22" i="2"/>
  <c r="B23" i="2" s="1"/>
  <c r="B25" i="2" l="1"/>
</calcChain>
</file>

<file path=xl/sharedStrings.xml><?xml version="1.0" encoding="utf-8"?>
<sst xmlns="http://schemas.openxmlformats.org/spreadsheetml/2006/main" count="223" uniqueCount="154">
  <si>
    <t>on Shelf</t>
  </si>
  <si>
    <t>with Defect</t>
  </si>
  <si>
    <t>Date:</t>
  </si>
  <si>
    <t>{Date}</t>
  </si>
  <si>
    <t>Product Barcode:</t>
  </si>
  <si>
    <t>{Product_UPC}</t>
  </si>
  <si>
    <t>Product Category:</t>
  </si>
  <si>
    <t>{Product_Category}</t>
  </si>
  <si>
    <t>Product Description:</t>
  </si>
  <si>
    <t>{Product_Description}</t>
  </si>
  <si>
    <t>Product Manufacturing Plant:</t>
  </si>
  <si>
    <t>{Product_Mfg_Plant}</t>
  </si>
  <si>
    <t>Defect Type:</t>
  </si>
  <si>
    <t>{Defect_Type}</t>
  </si>
  <si>
    <t>Other Defect Description:</t>
  </si>
  <si>
    <t>{Other_Defect_Description}</t>
  </si>
  <si>
    <t>Count with defect:</t>
  </si>
  <si>
    <t>{Count_with_defect}</t>
  </si>
  <si>
    <t>Total products on shelf:</t>
  </si>
  <si>
    <t>{On_shelf_count}</t>
  </si>
  <si>
    <t>GPS Location of Store:</t>
  </si>
  <si>
    <t>{GPS_Location}</t>
  </si>
  <si>
    <t>Location text:</t>
  </si>
  <si>
    <t>{Location_text}</t>
  </si>
  <si>
    <t>Store Name:</t>
  </si>
  <si>
    <t>{Store_Name}</t>
  </si>
  <si>
    <t>Optional Comment:</t>
  </si>
  <si>
    <t>{Comment}</t>
  </si>
  <si>
    <t>Where are you based?:</t>
  </si>
  <si>
    <t>{Unit}</t>
  </si>
  <si>
    <t>Unit Selected:</t>
  </si>
  <si>
    <t>{Unit_Selected}</t>
  </si>
  <si>
    <t>Report by:</t>
  </si>
  <si>
    <t>{Report_by}</t>
  </si>
  <si>
    <t>Send report to:</t>
  </si>
  <si>
    <t>{email_copy}</t>
  </si>
  <si>
    <t>GPS_Location (reformat)</t>
  </si>
  <si>
    <t>Valid Location</t>
  </si>
  <si>
    <t>Location to Map</t>
  </si>
  <si>
    <t>Map URL text</t>
  </si>
  <si>
    <t>Map Hyperlink</t>
  </si>
  <si>
    <t>(For Graph)</t>
  </si>
  <si>
    <t>Store Check Defect Report (v1.1)</t>
  </si>
  <si>
    <t xml:space="preserve">{Additional_Photo_Type} </t>
  </si>
  <si>
    <t xml:space="preserve">{Additional_Photo} </t>
  </si>
  <si>
    <t>Additional Photo Type:</t>
  </si>
  <si>
    <t>Additional Photo:</t>
  </si>
  <si>
    <t>{Global_comment}</t>
  </si>
  <si>
    <t>{Global_photo}</t>
  </si>
  <si>
    <t>10- Global manual general requirements:</t>
  </si>
  <si>
    <t>{Organization_comment}</t>
  </si>
  <si>
    <t>{Organization_photo}</t>
  </si>
  <si>
    <t>{Organization}</t>
  </si>
  <si>
    <t>09- Organization:</t>
  </si>
  <si>
    <t>{Equipment_poor_comment}</t>
  </si>
  <si>
    <t>{Equipment_photo}</t>
  </si>
  <si>
    <t>{Equipment}</t>
  </si>
  <si>
    <t>08- Equipment:</t>
  </si>
  <si>
    <t>{Cleanliness_comment}</t>
  </si>
  <si>
    <t>{Cleanliness_photo}</t>
  </si>
  <si>
    <t>{Cleanliness}</t>
  </si>
  <si>
    <t>07- Cleanliness:</t>
  </si>
  <si>
    <t>{Measurement_equipment_comment}</t>
  </si>
  <si>
    <t>06- Measurement equipment:</t>
  </si>
  <si>
    <t>{Measurement_equipment_photo}</t>
  </si>
  <si>
    <t>{Measurement_equipment}</t>
  </si>
  <si>
    <t>{Clearance_poor_comment}</t>
  </si>
  <si>
    <t>{Line_Clearance_photo}</t>
  </si>
  <si>
    <t>{Line_Clearance}</t>
  </si>
  <si>
    <t>05- Line Clearance:</t>
  </si>
  <si>
    <t>{Documentation_poor_comment}</t>
  </si>
  <si>
    <t>{Documentation_photo}</t>
  </si>
  <si>
    <t>{Documentation}</t>
  </si>
  <si>
    <t>04- Documentation:</t>
  </si>
  <si>
    <t>{Product_poor_comment}</t>
  </si>
  <si>
    <t>{Product_Photo}</t>
  </si>
  <si>
    <t>{Product}</t>
  </si>
  <si>
    <t>03- Product:</t>
  </si>
  <si>
    <t>{WSR_poor_comment}</t>
  </si>
  <si>
    <t>{WSR_photo}</t>
  </si>
  <si>
    <t>{Waste_Scrap}</t>
  </si>
  <si>
    <t>02- Waste Scrap / Recycle:</t>
  </si>
  <si>
    <t>{Safety_poor_comment}</t>
  </si>
  <si>
    <t>{Safety_PPE_Photo}</t>
  </si>
  <si>
    <t>{Safety_PPE}</t>
  </si>
  <si>
    <t>01- Safety / PPE:</t>
  </si>
  <si>
    <t>{Optional_Standards}</t>
  </si>
  <si>
    <t>{Area_Name}</t>
  </si>
  <si>
    <t>{Form_Number}</t>
  </si>
  <si>
    <t>07/02/2014</t>
  </si>
  <si>
    <t>Good</t>
  </si>
  <si>
    <t>Needs Improvement</t>
  </si>
  <si>
    <t>Poor</t>
  </si>
  <si>
    <t>NI</t>
  </si>
  <si>
    <t>Requirement</t>
  </si>
  <si>
    <t>Low Risk</t>
  </si>
  <si>
    <t>Medium Risk</t>
  </si>
  <si>
    <t>High Risk</t>
  </si>
  <si>
    <t>GMP</t>
  </si>
  <si>
    <t>Q</t>
  </si>
  <si>
    <t>EHS</t>
  </si>
  <si>
    <t>&gt;=4</t>
  </si>
  <si>
    <t>&gt;=2</t>
  </si>
  <si>
    <t>Quality</t>
  </si>
  <si>
    <t>Maximum</t>
  </si>
  <si>
    <t>Acutal</t>
  </si>
  <si>
    <t>Actual %</t>
  </si>
  <si>
    <t>Category</t>
  </si>
  <si>
    <t xml:space="preserve">             {Record_Name}</t>
  </si>
  <si>
    <t xml:space="preserve">             {Date_Created}</t>
  </si>
  <si>
    <t>Date</t>
  </si>
  <si>
    <t>Area Name</t>
  </si>
  <si>
    <t>Audit Number</t>
  </si>
  <si>
    <t>Report by</t>
  </si>
  <si>
    <t>Standard</t>
  </si>
  <si>
    <t>Rating</t>
  </si>
  <si>
    <t xml:space="preserve">   Dashboard</t>
  </si>
  <si>
    <t>{Area_Signature_1}</t>
  </si>
  <si>
    <t>{Area_Signature_2}</t>
  </si>
  <si>
    <t>{Area_Responsible_Name_2}</t>
  </si>
  <si>
    <t>{Area_Responsible_Name_1}</t>
  </si>
  <si>
    <t xml:space="preserve">      {Comments}</t>
  </si>
  <si>
    <t>Area Responsible (1) Name &amp; Signature:</t>
  </si>
  <si>
    <t>Area Responsible (2) Name &amp; Signature:</t>
  </si>
  <si>
    <t>General Comments:</t>
  </si>
  <si>
    <t>10. GMQM</t>
  </si>
  <si>
    <t>8. Equipment</t>
  </si>
  <si>
    <t>7. Cleanliness</t>
  </si>
  <si>
    <t>6. Measurement equipment</t>
  </si>
  <si>
    <t>5. Line Clearance</t>
  </si>
  <si>
    <t>4. Documentation</t>
  </si>
  <si>
    <t>3. Product</t>
  </si>
  <si>
    <t>2. Waste Scrap / Recycle</t>
  </si>
  <si>
    <t>1. Safety / PPE</t>
  </si>
  <si>
    <t>9. Organization</t>
  </si>
  <si>
    <t>6. Measurement Equipment</t>
  </si>
  <si>
    <t>1.Safety / PPE</t>
  </si>
  <si>
    <t xml:space="preserve">   Audit  Criteria</t>
  </si>
  <si>
    <t xml:space="preserve">  10. GMQM</t>
  </si>
  <si>
    <t>RB Site</t>
  </si>
  <si>
    <t>Max Points</t>
  </si>
  <si>
    <t xml:space="preserve">{Unit_Selected} </t>
  </si>
  <si>
    <t xml:space="preserve">   Acknowledgement</t>
  </si>
  <si>
    <t>{Global_Area_Specific}</t>
  </si>
  <si>
    <t>12/08/2014</t>
  </si>
  <si>
    <t>Belle Mead</t>
  </si>
  <si>
    <t>Misku, Scott</t>
  </si>
  <si>
    <t>Warehouse #2</t>
  </si>
  <si>
    <t>Warehouse</t>
  </si>
  <si>
    <t>Jr Tubera</t>
  </si>
  <si>
    <t>Jose Duran</t>
  </si>
  <si>
    <t>14120816053792 | Warehouse #2 | Area Audit (v2.0.2) | Misku, Scott | 12/08/2014</t>
  </si>
  <si>
    <t>12/08/2014 09:10:32 PM UTC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</si>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</sst>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6">
    <font>
      <sz val="10"/>
      <name val="Arial"/>
    </font>
    <font>
      <sz val="8"/>
      <name val="Arial"/>
      <family val="2"/>
    </font>
    <font>
      <b/>
      <sz val="13"/>
      <name val="Times"/>
    </font>
    <font>
      <b/>
      <sz val="11"/>
      <name val="Times"/>
    </font>
    <font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26"/>
      <color indexed="8"/>
      <name val="Arial"/>
      <family val="2"/>
    </font>
    <font>
      <i/>
      <sz val="8"/>
      <color indexed="9"/>
      <name val="Arial"/>
      <family val="2"/>
    </font>
    <font>
      <sz val="48"/>
      <color indexed="9"/>
      <name val="Samui Script"/>
      <family val="4"/>
    </font>
    <font>
      <sz val="11"/>
      <color indexed="9"/>
      <name val="Calibri"/>
      <family val="2"/>
    </font>
    <font>
      <sz val="48"/>
      <color theme="0"/>
      <name val="Samui Script"/>
      <family val="4"/>
    </font>
    <font>
      <sz val="22"/>
      <color indexed="9"/>
      <name val="Arial"/>
      <family val="2"/>
    </font>
    <font>
      <i/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8"/>
      <color indexed="9"/>
      <name val="Arial"/>
      <family val="2"/>
    </font>
    <font>
      <b/>
      <sz val="10"/>
      <color rgb="FF333391"/>
      <name val="Arial"/>
      <family val="2"/>
    </font>
    <font>
      <b/>
      <sz val="10"/>
      <color theme="9"/>
      <name val="Arial"/>
      <family val="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33339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rgb="FF333391"/>
      </left>
      <right/>
      <top style="medium">
        <color rgb="FF333391"/>
      </top>
      <bottom/>
      <diagonal/>
    </border>
    <border>
      <left/>
      <right/>
      <top style="medium">
        <color rgb="FF333391"/>
      </top>
      <bottom/>
      <diagonal/>
    </border>
    <border>
      <left/>
      <right style="medium">
        <color rgb="FF333391"/>
      </right>
      <top style="medium">
        <color rgb="FF333391"/>
      </top>
      <bottom/>
      <diagonal/>
    </border>
    <border>
      <left style="medium">
        <color rgb="FF333391"/>
      </left>
      <right/>
      <top/>
      <bottom/>
      <diagonal/>
    </border>
    <border>
      <left/>
      <right style="medium">
        <color rgb="FF333391"/>
      </right>
      <top/>
      <bottom/>
      <diagonal/>
    </border>
    <border>
      <left style="thin">
        <color rgb="FF333391"/>
      </left>
      <right/>
      <top style="thin">
        <color rgb="FF333391"/>
      </top>
      <bottom/>
      <diagonal/>
    </border>
    <border>
      <left/>
      <right/>
      <top style="thin">
        <color rgb="FF333391"/>
      </top>
      <bottom/>
      <diagonal/>
    </border>
    <border>
      <left/>
      <right style="thin">
        <color rgb="FF333391"/>
      </right>
      <top style="thin">
        <color rgb="FF333391"/>
      </top>
      <bottom/>
      <diagonal/>
    </border>
    <border>
      <left style="thin">
        <color rgb="FF333391"/>
      </left>
      <right/>
      <top/>
      <bottom/>
      <diagonal/>
    </border>
    <border>
      <left/>
      <right style="thin">
        <color rgb="FF333391"/>
      </right>
      <top/>
      <bottom/>
      <diagonal/>
    </border>
    <border>
      <left style="thin">
        <color rgb="FF333391"/>
      </left>
      <right/>
      <top/>
      <bottom style="thin">
        <color rgb="FF333391"/>
      </bottom>
      <diagonal/>
    </border>
    <border>
      <left/>
      <right/>
      <top/>
      <bottom style="thin">
        <color rgb="FF333391"/>
      </bottom>
      <diagonal/>
    </border>
    <border>
      <left/>
      <right style="thin">
        <color rgb="FF333391"/>
      </right>
      <top/>
      <bottom style="thin">
        <color rgb="FF33339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43" fontId="6" fillId="0" borderId="0" applyFont="0" applyFill="0" applyBorder="0" applyAlignment="0" applyProtection="0"/>
    <xf numFmtId="0" fontId="5" fillId="0" borderId="0"/>
  </cellStyleXfs>
  <cellXfs count="18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1" applyAlignment="1" applyProtection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5" fillId="0" borderId="7" xfId="2" applyBorder="1"/>
    <xf numFmtId="0" fontId="7" fillId="0" borderId="0" xfId="2" applyFont="1"/>
    <xf numFmtId="0" fontId="8" fillId="0" borderId="0" xfId="2" applyFont="1"/>
    <xf numFmtId="0" fontId="9" fillId="0" borderId="0" xfId="2" applyFo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Alignment="1">
      <alignment vertical="center"/>
    </xf>
    <xf numFmtId="0" fontId="0" fillId="0" borderId="0" xfId="0" applyFill="1"/>
    <xf numFmtId="0" fontId="5" fillId="0" borderId="0" xfId="2" applyFill="1" applyAlignment="1">
      <alignment vertical="center"/>
    </xf>
    <xf numFmtId="0" fontId="0" fillId="3" borderId="0" xfId="0" applyFill="1" applyBorder="1"/>
    <xf numFmtId="0" fontId="14" fillId="3" borderId="0" xfId="0" applyFont="1" applyFill="1" applyBorder="1" applyAlignment="1">
      <alignment vertical="center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5" fillId="0" borderId="0" xfId="2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0" borderId="0" xfId="0" applyFont="1" applyFill="1" applyBorder="1"/>
    <xf numFmtId="0" fontId="8" fillId="0" borderId="0" xfId="2" applyFont="1" applyFill="1" applyBorder="1" applyAlignment="1">
      <alignment horizontal="center" vertical="center"/>
    </xf>
    <xf numFmtId="0" fontId="5" fillId="0" borderId="0" xfId="2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8" fillId="0" borderId="7" xfId="2" applyFont="1" applyBorder="1" applyAlignment="1">
      <alignment horizontal="center"/>
    </xf>
    <xf numFmtId="0" fontId="8" fillId="0" borderId="7" xfId="3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8" fillId="0" borderId="7" xfId="2" applyFont="1" applyBorder="1"/>
    <xf numFmtId="0" fontId="0" fillId="0" borderId="7" xfId="0" applyBorder="1"/>
    <xf numFmtId="0" fontId="0" fillId="0" borderId="7" xfId="0" applyFill="1" applyBorder="1"/>
    <xf numFmtId="0" fontId="3" fillId="0" borderId="7" xfId="2" applyFont="1" applyBorder="1"/>
    <xf numFmtId="0" fontId="0" fillId="0" borderId="0" xfId="0" applyBorder="1"/>
    <xf numFmtId="0" fontId="7" fillId="0" borderId="0" xfId="2" applyFont="1" applyBorder="1"/>
    <xf numFmtId="0" fontId="8" fillId="0" borderId="0" xfId="2" applyFont="1" applyBorder="1"/>
    <xf numFmtId="1" fontId="8" fillId="0" borderId="0" xfId="2" applyNumberFormat="1" applyFont="1" applyBorder="1"/>
    <xf numFmtId="0" fontId="7" fillId="0" borderId="0" xfId="2" applyFont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0" fontId="5" fillId="3" borderId="0" xfId="2" applyFill="1" applyBorder="1" applyAlignment="1">
      <alignment vertical="center"/>
    </xf>
    <xf numFmtId="0" fontId="18" fillId="3" borderId="0" xfId="2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16" xfId="0" applyFill="1" applyBorder="1"/>
    <xf numFmtId="0" fontId="0" fillId="3" borderId="17" xfId="0" applyFill="1" applyBorder="1"/>
    <xf numFmtId="0" fontId="14" fillId="3" borderId="17" xfId="0" applyFont="1" applyFill="1" applyBorder="1" applyAlignment="1">
      <alignment vertical="center"/>
    </xf>
    <xf numFmtId="0" fontId="14" fillId="3" borderId="18" xfId="0" applyFont="1" applyFill="1" applyBorder="1" applyAlignment="1">
      <alignment vertical="center"/>
    </xf>
    <xf numFmtId="0" fontId="0" fillId="3" borderId="19" xfId="0" applyFill="1" applyBorder="1"/>
    <xf numFmtId="0" fontId="14" fillId="3" borderId="20" xfId="0" applyFont="1" applyFill="1" applyBorder="1" applyAlignment="1">
      <alignment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9" xfId="0" applyBorder="1"/>
    <xf numFmtId="0" fontId="0" fillId="0" borderId="20" xfId="0" applyBorder="1"/>
    <xf numFmtId="0" fontId="5" fillId="0" borderId="20" xfId="2" applyFill="1" applyBorder="1" applyAlignment="1">
      <alignment vertical="center"/>
    </xf>
    <xf numFmtId="0" fontId="5" fillId="0" borderId="19" xfId="2" applyFill="1" applyBorder="1" applyAlignment="1">
      <alignment vertical="center"/>
    </xf>
    <xf numFmtId="0" fontId="5" fillId="3" borderId="19" xfId="2" applyFill="1" applyBorder="1" applyAlignment="1">
      <alignment vertical="center"/>
    </xf>
    <xf numFmtId="0" fontId="5" fillId="3" borderId="20" xfId="2" applyFill="1" applyBorder="1" applyAlignment="1">
      <alignment vertical="center"/>
    </xf>
    <xf numFmtId="0" fontId="13" fillId="3" borderId="20" xfId="2" applyFont="1" applyFill="1" applyBorder="1" applyAlignment="1">
      <alignment vertical="center"/>
    </xf>
    <xf numFmtId="0" fontId="8" fillId="0" borderId="0" xfId="2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17" fillId="5" borderId="19" xfId="2" applyFont="1" applyFill="1" applyBorder="1" applyAlignment="1">
      <alignment vertical="center"/>
    </xf>
    <xf numFmtId="0" fontId="8" fillId="0" borderId="20" xfId="2" applyFont="1" applyBorder="1" applyAlignment="1">
      <alignment vertical="center"/>
    </xf>
    <xf numFmtId="0" fontId="17" fillId="0" borderId="20" xfId="2" applyFont="1" applyFill="1" applyBorder="1" applyAlignment="1">
      <alignment vertical="center"/>
    </xf>
    <xf numFmtId="0" fontId="20" fillId="0" borderId="20" xfId="2" applyFont="1" applyFill="1" applyBorder="1" applyAlignment="1"/>
    <xf numFmtId="0" fontId="20" fillId="0" borderId="20" xfId="0" applyFont="1" applyFill="1" applyBorder="1"/>
    <xf numFmtId="0" fontId="16" fillId="3" borderId="17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22" fillId="0" borderId="0" xfId="0" applyFont="1" applyBorder="1" applyAlignment="1">
      <alignment horizontal="right"/>
    </xf>
    <xf numFmtId="0" fontId="0" fillId="0" borderId="0" xfId="0" applyBorder="1" applyAlignment="1"/>
    <xf numFmtId="0" fontId="6" fillId="0" borderId="0" xfId="0" applyFont="1"/>
    <xf numFmtId="0" fontId="11" fillId="0" borderId="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8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0" fontId="8" fillId="0" borderId="11" xfId="2" applyFont="1" applyBorder="1" applyAlignment="1">
      <alignment horizontal="center"/>
    </xf>
    <xf numFmtId="0" fontId="8" fillId="0" borderId="11" xfId="3" applyNumberFormat="1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9" fontId="8" fillId="0" borderId="15" xfId="4" applyFont="1" applyBorder="1" applyAlignment="1">
      <alignment horizontal="center"/>
    </xf>
    <xf numFmtId="9" fontId="8" fillId="0" borderId="13" xfId="4" applyFont="1" applyBorder="1" applyAlignment="1">
      <alignment horizontal="center"/>
    </xf>
    <xf numFmtId="0" fontId="8" fillId="0" borderId="8" xfId="2" applyFont="1" applyBorder="1"/>
    <xf numFmtId="0" fontId="0" fillId="0" borderId="14" xfId="0" applyBorder="1"/>
    <xf numFmtId="0" fontId="11" fillId="0" borderId="14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0" borderId="10" xfId="2" applyFont="1" applyBorder="1" applyAlignment="1">
      <alignment horizontal="left"/>
    </xf>
    <xf numFmtId="0" fontId="11" fillId="0" borderId="12" xfId="2" applyFont="1" applyBorder="1" applyAlignment="1">
      <alignment horizontal="left"/>
    </xf>
    <xf numFmtId="0" fontId="0" fillId="0" borderId="15" xfId="0" applyBorder="1"/>
    <xf numFmtId="0" fontId="8" fillId="0" borderId="15" xfId="2" applyFont="1" applyBorder="1" applyAlignment="1">
      <alignment horizontal="center"/>
    </xf>
    <xf numFmtId="0" fontId="11" fillId="0" borderId="8" xfId="2" applyFont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5" fillId="0" borderId="12" xfId="2" applyFill="1" applyBorder="1" applyAlignment="1">
      <alignment vertical="center"/>
    </xf>
    <xf numFmtId="0" fontId="5" fillId="0" borderId="15" xfId="2" applyFill="1" applyBorder="1" applyAlignment="1">
      <alignment vertical="center"/>
    </xf>
    <xf numFmtId="0" fontId="8" fillId="0" borderId="13" xfId="2" applyFont="1" applyBorder="1" applyAlignment="1">
      <alignment horizontal="center"/>
    </xf>
    <xf numFmtId="0" fontId="8" fillId="0" borderId="29" xfId="2" applyFont="1" applyFill="1" applyBorder="1" applyAlignment="1">
      <alignment horizontal="center" vertical="center"/>
    </xf>
    <xf numFmtId="0" fontId="8" fillId="0" borderId="30" xfId="2" applyFont="1" applyBorder="1" applyAlignment="1">
      <alignment horizontal="center"/>
    </xf>
    <xf numFmtId="0" fontId="8" fillId="0" borderId="31" xfId="2" applyFont="1" applyBorder="1" applyAlignment="1">
      <alignment horizontal="center"/>
    </xf>
    <xf numFmtId="0" fontId="8" fillId="0" borderId="14" xfId="2" applyFont="1" applyBorder="1"/>
    <xf numFmtId="0" fontId="8" fillId="0" borderId="9" xfId="2" applyFont="1" applyBorder="1"/>
    <xf numFmtId="0" fontId="8" fillId="0" borderId="11" xfId="2" applyFont="1" applyBorder="1"/>
    <xf numFmtId="0" fontId="8" fillId="0" borderId="15" xfId="2" applyFont="1" applyBorder="1"/>
    <xf numFmtId="0" fontId="8" fillId="0" borderId="13" xfId="2" applyFont="1" applyBorder="1"/>
    <xf numFmtId="0" fontId="20" fillId="3" borderId="22" xfId="2" applyFont="1" applyFill="1" applyBorder="1" applyAlignment="1">
      <alignment horizontal="center" vertical="center"/>
    </xf>
    <xf numFmtId="0" fontId="20" fillId="3" borderId="23" xfId="2" applyFont="1" applyFill="1" applyBorder="1" applyAlignment="1">
      <alignment horizontal="center" vertical="center"/>
    </xf>
    <xf numFmtId="0" fontId="20" fillId="3" borderId="0" xfId="2" applyFont="1" applyFill="1" applyBorder="1" applyAlignment="1">
      <alignment horizontal="center" vertical="center"/>
    </xf>
    <xf numFmtId="0" fontId="20" fillId="3" borderId="25" xfId="2" applyFont="1" applyFill="1" applyBorder="1" applyAlignment="1">
      <alignment horizontal="center" vertical="center"/>
    </xf>
    <xf numFmtId="0" fontId="19" fillId="3" borderId="21" xfId="2" applyFont="1" applyFill="1" applyBorder="1" applyAlignment="1">
      <alignment horizontal="left" vertical="center" wrapText="1"/>
    </xf>
    <xf numFmtId="0" fontId="19" fillId="3" borderId="22" xfId="2" applyFont="1" applyFill="1" applyBorder="1" applyAlignment="1">
      <alignment horizontal="left" vertical="center" wrapText="1"/>
    </xf>
    <xf numFmtId="0" fontId="19" fillId="3" borderId="24" xfId="2" applyFont="1" applyFill="1" applyBorder="1" applyAlignment="1">
      <alignment horizontal="left" vertical="center" wrapText="1"/>
    </xf>
    <xf numFmtId="0" fontId="19" fillId="3" borderId="0" xfId="2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" borderId="19" xfId="2" applyFont="1" applyFill="1" applyBorder="1" applyAlignment="1">
      <alignment horizontal="left" vertical="center"/>
    </xf>
    <xf numFmtId="0" fontId="21" fillId="4" borderId="0" xfId="2" applyFont="1" applyFill="1" applyBorder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left"/>
    </xf>
    <xf numFmtId="0" fontId="7" fillId="0" borderId="0" xfId="2" applyFont="1" applyBorder="1" applyAlignment="1">
      <alignment horizontal="right"/>
    </xf>
    <xf numFmtId="14" fontId="8" fillId="0" borderId="0" xfId="2" applyNumberFormat="1" applyFont="1" applyBorder="1" applyAlignment="1">
      <alignment horizontal="left"/>
    </xf>
    <xf numFmtId="1" fontId="8" fillId="0" borderId="0" xfId="2" applyNumberFormat="1" applyFont="1" applyBorder="1" applyAlignment="1">
      <alignment horizontal="left"/>
    </xf>
    <xf numFmtId="0" fontId="8" fillId="0" borderId="24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9" fillId="3" borderId="21" xfId="2" applyFont="1" applyFill="1" applyBorder="1" applyAlignment="1">
      <alignment horizontal="left"/>
    </xf>
    <xf numFmtId="0" fontId="19" fillId="3" borderId="22" xfId="2" applyFont="1" applyFill="1" applyBorder="1" applyAlignment="1">
      <alignment horizontal="left"/>
    </xf>
    <xf numFmtId="0" fontId="20" fillId="3" borderId="24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19" fillId="3" borderId="21" xfId="2" applyFont="1" applyFill="1" applyBorder="1" applyAlignment="1">
      <alignment horizontal="left" vertical="center"/>
    </xf>
    <xf numFmtId="0" fontId="19" fillId="3" borderId="22" xfId="2" applyFont="1" applyFill="1" applyBorder="1" applyAlignment="1">
      <alignment horizontal="left" vertical="center"/>
    </xf>
    <xf numFmtId="0" fontId="19" fillId="3" borderId="24" xfId="2" applyFont="1" applyFill="1" applyBorder="1" applyAlignment="1">
      <alignment horizontal="left" vertical="center"/>
    </xf>
    <xf numFmtId="0" fontId="19" fillId="3" borderId="0" xfId="2" applyFont="1" applyFill="1" applyBorder="1" applyAlignment="1">
      <alignment horizontal="lef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2" fillId="0" borderId="19" xfId="0" applyFont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7" fillId="5" borderId="21" xfId="2" applyFont="1" applyFill="1" applyBorder="1" applyAlignment="1">
      <alignment horizontal="left" vertical="center"/>
    </xf>
    <xf numFmtId="0" fontId="7" fillId="5" borderId="22" xfId="2" applyFont="1" applyFill="1" applyBorder="1" applyAlignment="1">
      <alignment horizontal="left" vertical="center"/>
    </xf>
    <xf numFmtId="0" fontId="7" fillId="5" borderId="23" xfId="2" applyFont="1" applyFill="1" applyBorder="1" applyAlignment="1">
      <alignment horizontal="left" vertical="center"/>
    </xf>
    <xf numFmtId="0" fontId="8" fillId="0" borderId="24" xfId="2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8" fillId="0" borderId="25" xfId="2" applyFont="1" applyBorder="1" applyAlignment="1">
      <alignment horizontal="left" vertical="center"/>
    </xf>
    <xf numFmtId="0" fontId="8" fillId="0" borderId="26" xfId="2" applyFont="1" applyBorder="1" applyAlignment="1">
      <alignment horizontal="left" vertical="center"/>
    </xf>
    <xf numFmtId="0" fontId="8" fillId="0" borderId="27" xfId="2" applyFont="1" applyBorder="1" applyAlignment="1">
      <alignment horizontal="left" vertical="center"/>
    </xf>
    <xf numFmtId="0" fontId="8" fillId="0" borderId="28" xfId="2" applyFont="1" applyBorder="1" applyAlignment="1">
      <alignment horizontal="left" vertical="center"/>
    </xf>
    <xf numFmtId="0" fontId="23" fillId="0" borderId="19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4" fillId="0" borderId="0" xfId="0" applyFont="true"/>
    <xf numFmtId="1" fontId="8" fillId="0" borderId="0" xfId="2" applyNumberFormat="true" applyFont="1" applyBorder="1" applyAlignment="1">
      <alignment horizontal="left"/>
    </xf>
    <xf numFmtId="0" fontId="25" fillId="0" borderId="0" xfId="0" applyFont="true"/>
  </cellXfs>
  <cellStyles count="5">
    <cellStyle name="Comma" xfId="3" builtinId="3"/>
    <cellStyle name="Hyperlink" xfId="1" builtinId="8"/>
    <cellStyle name="Normal" xfId="0" builtinId="0"/>
    <cellStyle name="Normal 2" xfId="2"/>
    <cellStyle name="Percent" xfId="4" builtinId="5"/>
  </cellStyles>
  <dxfs count="22"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333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424242424242427E-2"/>
          <c:y val="0.18573797678275289"/>
          <c:w val="0.93333333333333335"/>
          <c:h val="0.4975207949752549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'Area Audit (v2.0)'!$S$34:$U$34</c:f>
              <c:strCache>
                <c:ptCount val="3"/>
                <c:pt idx="0">
                  <c:v>Good</c:v>
                </c:pt>
                <c:pt idx="1">
                  <c:v>Needs Improvement</c:v>
                </c:pt>
                <c:pt idx="2">
                  <c:v>Poor</c:v>
                </c:pt>
              </c:strCache>
            </c:strRef>
          </c:cat>
          <c:val>
            <c:numRef>
              <c:f>'Area Audit (v2.0)'!$S$35:$U$35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0.02"/>
          <c:y val="0.82919575351588515"/>
          <c:w val="0.97999999999999987"/>
          <c:h val="0.1111027539468014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5912504881527"/>
          <c:y val="9.6753984183349628E-2"/>
          <c:w val="0.73467454976432445"/>
          <c:h val="0.74346645130897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'Area Audit (v2.0)'!$M$27</c:f>
              <c:strCache>
                <c:ptCount val="1"/>
                <c:pt idx="0">
                  <c:v>Actual %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'Area Audit (v2.0)'!$N$24:$P$24</c:f>
              <c:strCache>
                <c:ptCount val="3"/>
                <c:pt idx="0">
                  <c:v>EHS</c:v>
                </c:pt>
                <c:pt idx="1">
                  <c:v>Quality</c:v>
                </c:pt>
                <c:pt idx="2">
                  <c:v>GMP</c:v>
                </c:pt>
              </c:strCache>
            </c:strRef>
          </c:cat>
          <c:val>
            <c:numRef>
              <c:f>'Area Audit (v2.0)'!$N$27:$P$27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9638016"/>
        <c:axId val="259640704"/>
      </c:barChart>
      <c:catAx>
        <c:axId val="259638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59640704"/>
        <c:crosses val="autoZero"/>
        <c:auto val="1"/>
        <c:lblAlgn val="ctr"/>
        <c:lblOffset val="100"/>
        <c:noMultiLvlLbl val="0"/>
      </c:catAx>
      <c:valAx>
        <c:axId val="259640704"/>
        <c:scaling>
          <c:orientation val="minMax"/>
          <c:max val="1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2596380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image" Target="../media/image8.pict"/>
  <Relationship Id="rId11" Type="http://schemas.openxmlformats.org/officeDocument/2006/relationships/image" Target="../media/image9.pict"/>
  <Relationship Id="rId12" Type="http://schemas.openxmlformats.org/officeDocument/2006/relationships/image" Target="../media/image10.pict"/>
  <Relationship Id="rId2" Type="http://schemas.openxmlformats.org/officeDocument/2006/relationships/chart" Target="../charts/chart2.xml"/>
  <Relationship Id="rId3" Type="http://schemas.openxmlformats.org/officeDocument/2006/relationships/image" Target="../media/image1.png"/>
  <Relationship Id="rId4" Type="http://schemas.openxmlformats.org/officeDocument/2006/relationships/image" Target="../media/image2.png"/>
  <Relationship Id="rId5" Type="http://schemas.openxmlformats.org/officeDocument/2006/relationships/image" Target="../media/image3.png"/>
  <Relationship Id="rId6" Type="http://schemas.openxmlformats.org/officeDocument/2006/relationships/image" Target="../media/image4.png"/>
  <Relationship Id="rId7" Type="http://schemas.openxmlformats.org/officeDocument/2006/relationships/image" Target="../media/image5.png"/>
  <Relationship Id="rId8" Type="http://schemas.openxmlformats.org/officeDocument/2006/relationships/image" Target="../media/image6.png"/>
  <Relationship Id="rId9" Type="http://schemas.openxmlformats.org/officeDocument/2006/relationships/image" Target="../media/image7.pict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38100</xdr:colOff>
      <xdr:row>35</xdr:row>
      <xdr:rowOff>9524</xdr:rowOff>
    </xdr:from>
    <xdr:to>
      <xdr:col>10</xdr:col>
      <xdr:colOff>304800</xdr:colOff>
      <xdr:row>46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276225</xdr:colOff>
      <xdr:row>21</xdr:row>
      <xdr:rowOff>76200</xdr:rowOff>
    </xdr:from>
    <xdr:to>
      <xdr:col>10</xdr:col>
      <xdr:colOff>533400</xdr:colOff>
      <xdr:row>36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266700</xdr:colOff>
      <xdr:row>209</xdr:row>
      <xdr:rowOff>57150</xdr:rowOff>
    </xdr:from>
    <xdr:to>
      <xdr:col>10</xdr:col>
      <xdr:colOff>257175</xdr:colOff>
      <xdr:row>216</xdr:row>
      <xdr:rowOff>123825</xdr:rowOff>
    </xdr:to>
    <xdr:cxnSp macro="">
      <xdr:nvCxnSpPr>
        <xdr:cNvPr id="33" name="Straight Connector 32"/>
        <xdr:cNvCxnSpPr/>
      </xdr:nvCxnSpPr>
      <xdr:spPr>
        <a:xfrm flipV="1">
          <a:off x="266700" y="32546925"/>
          <a:ext cx="6086475" cy="12001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57151</xdr:colOff>
      <xdr:row>0</xdr:row>
      <xdr:rowOff>49095</xdr:rowOff>
    </xdr:from>
    <xdr:to>
      <xdr:col>1</xdr:col>
      <xdr:colOff>290173</xdr:colOff>
      <xdr:row>4</xdr:row>
      <xdr:rowOff>133350</xdr:rowOff>
    </xdr:to>
    <xdr:pic>
      <xdr:nvPicPr>
        <xdr:cNvPr id="3" name="Picture 2"/>
        <xdr:cNvPicPr>
          <a:picLocks noChangeAspect="1"/>
        </xdr:cNvPicPr>
      </xdr:nvPicPr>
      <xdr:blipFill rotWithShape="1"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63" t="22058" r="14951" b="37572"/>
        <a:stretch/>
      </xdr:blipFill>
      <xdr:spPr>
        <a:xfrm>
          <a:off x="57151" y="49095"/>
          <a:ext cx="842622" cy="73195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0</xdr:row>
      <xdr:rowOff>28576</xdr:rowOff>
    </xdr:from>
    <xdr:to>
      <xdr:col>8</xdr:col>
      <xdr:colOff>90271</xdr:colOff>
      <xdr:row>4</xdr:row>
      <xdr:rowOff>152400</xdr:rowOff>
    </xdr:to>
    <xdr:pic>
      <xdr:nvPicPr>
        <xdr:cNvPr id="4" name="Picture 3"/>
        <xdr:cNvPicPr>
          <a:picLocks noChangeAspect="1"/>
        </xdr:cNvPicPr>
      </xdr:nvPicPr>
      <xdr:blipFill rotWithShape="1"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61" t="35127" r="13320" b="44080"/>
        <a:stretch/>
      </xdr:blipFill>
      <xdr:spPr>
        <a:xfrm>
          <a:off x="1676401" y="28576"/>
          <a:ext cx="3290670" cy="771524"/>
        </a:xfrm>
        <a:prstGeom prst="rect">
          <a:avLst/>
        </a:prstGeom>
      </xdr:spPr>
    </xdr:pic>
    <xdr:clientData/>
  </xdr:twoCellAnchor>
  <xdr:twoCellAnchor editAs="oneCell">
    <xdr:from>
      <xdr:col>9</xdr:col>
      <xdr:colOff>341951</xdr:colOff>
      <xdr:row>1</xdr:row>
      <xdr:rowOff>41275</xdr:rowOff>
    </xdr:from>
    <xdr:to>
      <xdr:col>10</xdr:col>
      <xdr:colOff>104444</xdr:colOff>
      <xdr:row>3</xdr:row>
      <xdr:rowOff>114300</xdr:rowOff>
    </xdr:to>
    <xdr:pic>
      <xdr:nvPicPr>
        <xdr:cNvPr id="17" name="Picture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8351" y="203200"/>
          <a:ext cx="372093" cy="39687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485776</xdr:colOff>
      <xdr:row>0</xdr:row>
      <xdr:rowOff>19050</xdr:rowOff>
    </xdr:from>
    <xdr:to>
      <xdr:col>10</xdr:col>
      <xdr:colOff>549276</xdr:colOff>
      <xdr:row>1</xdr:row>
      <xdr:rowOff>92094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5362576" y="19050"/>
          <a:ext cx="1282700" cy="23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FFFFFF"/>
              </a:solidFill>
              <a:latin typeface="Arial" pitchFamily="34" charset="0"/>
              <a:ea typeface="Kite Display"/>
              <a:cs typeface="Arial" pitchFamily="34" charset="0"/>
            </a:rPr>
            <a:t>bette</a:t>
          </a:r>
          <a:r>
            <a:rPr lang="en-US" sz="1200" b="1" i="0" strike="noStrike">
              <a:solidFill>
                <a:srgbClr val="FF00FF"/>
              </a:solidFill>
              <a:latin typeface="Arial" pitchFamily="34" charset="0"/>
              <a:ea typeface="Kite Display"/>
              <a:cs typeface="Arial" pitchFamily="34" charset="0"/>
            </a:rPr>
            <a:t>rb</a:t>
          </a:r>
          <a:r>
            <a:rPr lang="en-US" sz="1200" b="1" i="0" strike="noStrike">
              <a:solidFill>
                <a:srgbClr val="FFFFFF"/>
              </a:solidFill>
              <a:latin typeface="Arial" pitchFamily="34" charset="0"/>
              <a:ea typeface="Kite Display"/>
              <a:cs typeface="Arial" pitchFamily="34" charset="0"/>
            </a:rPr>
            <a:t>usiness</a:t>
          </a:r>
        </a:p>
      </xdr:txBody>
    </xdr:sp>
    <xdr:clientData/>
  </xdr:twoCellAnchor>
  <xdr:twoCellAnchor editAs="oneCell">
    <xdr:from>
      <xdr:col>8</xdr:col>
      <xdr:colOff>457200</xdr:colOff>
      <xdr:row>3</xdr:row>
      <xdr:rowOff>92075</xdr:rowOff>
    </xdr:from>
    <xdr:to>
      <xdr:col>10</xdr:col>
      <xdr:colOff>596900</xdr:colOff>
      <xdr:row>5</xdr:row>
      <xdr:rowOff>127000</xdr:rowOff>
    </xdr:to>
    <xdr:sp macro="" textlink="">
      <xdr:nvSpPr>
        <xdr:cNvPr id="19" name="Text Box 4"/>
        <xdr:cNvSpPr txBox="1">
          <a:spLocks noChangeArrowheads="1"/>
        </xdr:cNvSpPr>
      </xdr:nvSpPr>
      <xdr:spPr bwMode="auto">
        <a:xfrm>
          <a:off x="5334000" y="577850"/>
          <a:ext cx="1358900" cy="35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FFFFFF"/>
              </a:solidFill>
              <a:latin typeface="Arial"/>
              <a:cs typeface="Arial"/>
            </a:rPr>
            <a:t>Please consider the Environment before printing this Report</a:t>
          </a:r>
        </a:p>
      </xdr:txBody>
    </xdr:sp>
    <xdr:clientData/>
  </xdr:twoCellAnchor>
  <xdr:twoCellAnchor editAs="oneCell">
    <xdr:from>
      <xdr:col>1</xdr:col>
      <xdr:colOff>485775</xdr:colOff>
      <xdr:row>59</xdr:row>
      <xdr:rowOff>19050</xdr:rowOff>
    </xdr:from>
    <xdr:to>
      <xdr:col>4</xdr:col>
      <xdr:colOff>190500</xdr:colOff>
      <xdr:row>62</xdr:row>
      <xdr:rowOff>86855</xdr:rowOff>
    </xdr:to>
    <xdr:pic>
      <xdr:nvPicPr>
        <xdr:cNvPr id="2" name="Picture 1"/>
        <xdr:cNvPicPr>
          <a:picLocks noChangeAspect="1"/>
        </xdr:cNvPicPr>
      </xdr:nvPicPr>
      <xdr:blipFill rotWithShape="1"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80" t="15642" r="1768" b="24162"/>
        <a:stretch/>
      </xdr:blipFill>
      <xdr:spPr>
        <a:xfrm>
          <a:off x="1095375" y="9305925"/>
          <a:ext cx="1533525" cy="544055"/>
        </a:xfrm>
        <a:prstGeom prst="rect">
          <a:avLst/>
        </a:prstGeom>
      </xdr:spPr>
    </xdr:pic>
    <xdr:clientData/>
  </xdr:twoCellAnchor>
  <xdr:twoCellAnchor editAs="oneCell">
    <xdr:from>
      <xdr:col>0</xdr:col>
      <xdr:colOff>63314</xdr:colOff>
      <xdr:row>59</xdr:row>
      <xdr:rowOff>19050</xdr:rowOff>
    </xdr:from>
    <xdr:to>
      <xdr:col>1</xdr:col>
      <xdr:colOff>426384</xdr:colOff>
      <xdr:row>62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4" y="9305925"/>
          <a:ext cx="97267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118</xdr:row>
      <xdr:rowOff>19050</xdr:rowOff>
    </xdr:from>
    <xdr:to>
      <xdr:col>4</xdr:col>
      <xdr:colOff>190500</xdr:colOff>
      <xdr:row>121</xdr:row>
      <xdr:rowOff>86855</xdr:rowOff>
    </xdr:to>
    <xdr:pic>
      <xdr:nvPicPr>
        <xdr:cNvPr id="22" name="Picture 21"/>
        <xdr:cNvPicPr>
          <a:picLocks noChangeAspect="1"/>
        </xdr:cNvPicPr>
      </xdr:nvPicPr>
      <xdr:blipFill rotWithShape="1"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80" t="15642" r="1768" b="24162"/>
        <a:stretch/>
      </xdr:blipFill>
      <xdr:spPr>
        <a:xfrm>
          <a:off x="1095375" y="9305925"/>
          <a:ext cx="1533525" cy="544055"/>
        </a:xfrm>
        <a:prstGeom prst="rect">
          <a:avLst/>
        </a:prstGeom>
      </xdr:spPr>
    </xdr:pic>
    <xdr:clientData/>
  </xdr:twoCellAnchor>
  <xdr:twoCellAnchor editAs="oneCell">
    <xdr:from>
      <xdr:col>0</xdr:col>
      <xdr:colOff>63314</xdr:colOff>
      <xdr:row>118</xdr:row>
      <xdr:rowOff>19050</xdr:rowOff>
    </xdr:from>
    <xdr:to>
      <xdr:col>1</xdr:col>
      <xdr:colOff>426384</xdr:colOff>
      <xdr:row>121</xdr:row>
      <xdr:rowOff>76200</xdr:rowOff>
    </xdr:to>
    <xdr:pic>
      <xdr:nvPicPr>
        <xdr:cNvPr id="23" name="Picture 22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4" y="9305925"/>
          <a:ext cx="97267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177</xdr:row>
      <xdr:rowOff>19050</xdr:rowOff>
    </xdr:from>
    <xdr:to>
      <xdr:col>4</xdr:col>
      <xdr:colOff>190500</xdr:colOff>
      <xdr:row>180</xdr:row>
      <xdr:rowOff>86855</xdr:rowOff>
    </xdr:to>
    <xdr:pic>
      <xdr:nvPicPr>
        <xdr:cNvPr id="24" name="Picture 23"/>
        <xdr:cNvPicPr>
          <a:picLocks noChangeAspect="1"/>
        </xdr:cNvPicPr>
      </xdr:nvPicPr>
      <xdr:blipFill rotWithShape="1"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80" t="15642" r="1768" b="24162"/>
        <a:stretch/>
      </xdr:blipFill>
      <xdr:spPr>
        <a:xfrm>
          <a:off x="1095375" y="9305925"/>
          <a:ext cx="1533525" cy="544055"/>
        </a:xfrm>
        <a:prstGeom prst="rect">
          <a:avLst/>
        </a:prstGeom>
      </xdr:spPr>
    </xdr:pic>
    <xdr:clientData/>
  </xdr:twoCellAnchor>
  <xdr:twoCellAnchor editAs="oneCell">
    <xdr:from>
      <xdr:col>0</xdr:col>
      <xdr:colOff>63314</xdr:colOff>
      <xdr:row>177</xdr:row>
      <xdr:rowOff>19050</xdr:rowOff>
    </xdr:from>
    <xdr:to>
      <xdr:col>1</xdr:col>
      <xdr:colOff>426384</xdr:colOff>
      <xdr:row>180</xdr:row>
      <xdr:rowOff>76200</xdr:rowOff>
    </xdr:to>
    <xdr:pic>
      <xdr:nvPicPr>
        <xdr:cNvPr id="25" name="Picture 24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4" y="9305925"/>
          <a:ext cx="97267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235</xdr:row>
      <xdr:rowOff>19050</xdr:rowOff>
    </xdr:from>
    <xdr:to>
      <xdr:col>4</xdr:col>
      <xdr:colOff>190500</xdr:colOff>
      <xdr:row>238</xdr:row>
      <xdr:rowOff>86855</xdr:rowOff>
    </xdr:to>
    <xdr:pic>
      <xdr:nvPicPr>
        <xdr:cNvPr id="26" name="Picture 25"/>
        <xdr:cNvPicPr>
          <a:picLocks noChangeAspect="1"/>
        </xdr:cNvPicPr>
      </xdr:nvPicPr>
      <xdr:blipFill rotWithShape="1"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80" t="15642" r="1768" b="24162"/>
        <a:stretch/>
      </xdr:blipFill>
      <xdr:spPr>
        <a:xfrm>
          <a:off x="1095375" y="9305925"/>
          <a:ext cx="1533525" cy="544055"/>
        </a:xfrm>
        <a:prstGeom prst="rect">
          <a:avLst/>
        </a:prstGeom>
      </xdr:spPr>
    </xdr:pic>
    <xdr:clientData/>
  </xdr:twoCellAnchor>
  <xdr:twoCellAnchor editAs="oneCell">
    <xdr:from>
      <xdr:col>0</xdr:col>
      <xdr:colOff>63314</xdr:colOff>
      <xdr:row>235</xdr:row>
      <xdr:rowOff>19050</xdr:rowOff>
    </xdr:from>
    <xdr:to>
      <xdr:col>1</xdr:col>
      <xdr:colOff>426384</xdr:colOff>
      <xdr:row>238</xdr:row>
      <xdr:rowOff>76200</xdr:rowOff>
    </xdr:to>
    <xdr:pic>
      <xdr:nvPicPr>
        <xdr:cNvPr id="27" name="Picture 26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4" y="9305925"/>
          <a:ext cx="97267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221</xdr:row>
      <xdr:rowOff>76200</xdr:rowOff>
    </xdr:from>
    <xdr:to>
      <xdr:col>7</xdr:col>
      <xdr:colOff>380680</xdr:colOff>
      <xdr:row>233</xdr:row>
      <xdr:rowOff>142624</xdr:rowOff>
    </xdr:to>
    <xdr:pic>
      <xdr:nvPicPr>
        <xdr:cNvPr id="11" name="Picture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85975" y="34451925"/>
          <a:ext cx="2561905" cy="2009524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52</xdr:row>
      <xdr:rowOff>0</xdr:rowOff>
    </xdr:from>
    <xdr:to>
      <xdr:col>5</xdr:col>
      <xdr:colOff>0</xdr:colOff>
      <xdr:row>58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52</xdr:row>
      <xdr:rowOff>0</xdr:rowOff>
    </xdr:from>
    <xdr:to>
      <xdr:col>10</xdr:col>
      <xdr:colOff>0</xdr:colOff>
      <xdr:row>58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156</xdr:row>
      <xdr:rowOff>0</xdr:rowOff>
    </xdr:from>
    <xdr:to>
      <xdr:col>5</xdr:col>
      <xdr:colOff>0</xdr:colOff>
      <xdr:row>176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188</xdr:row>
      <xdr:rowOff>0</xdr:rowOff>
    </xdr:from>
    <xdr:to>
      <xdr:col>5</xdr:col>
      <xdr:colOff>0</xdr:colOff>
      <xdr:row>208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"/>
  <sheetViews>
    <sheetView showGridLines="0" tabSelected="1" view="pageBreakPreview" zoomScaleNormal="100" zoomScaleSheetLayoutView="100" workbookViewId="0">
      <selection activeCell="L18" sqref="L18"/>
    </sheetView>
  </sheetViews>
  <sheetFormatPr defaultRowHeight="12.75"/>
  <sheetData>
    <row r="1" spans="1:27" s="25" customFormat="1" ht="12.75" customHeight="1">
      <c r="A1" s="58"/>
      <c r="B1" s="59"/>
      <c r="C1" s="80"/>
      <c r="D1" s="80"/>
      <c r="E1" s="80"/>
      <c r="F1" s="80"/>
      <c r="G1" s="80"/>
      <c r="H1" s="80"/>
      <c r="I1" s="80"/>
      <c r="J1" s="60"/>
      <c r="K1" s="61"/>
      <c r="L1" s="24"/>
      <c r="M1" s="24"/>
      <c r="N1" s="24"/>
      <c r="P1" s="23"/>
      <c r="Q1" s="23"/>
      <c r="R1" s="23"/>
    </row>
    <row r="2" spans="1:27" s="25" customFormat="1" ht="12.75" customHeight="1">
      <c r="A2" s="62"/>
      <c r="B2" s="21"/>
      <c r="C2" s="81"/>
      <c r="D2" s="81"/>
      <c r="E2" s="81"/>
      <c r="F2" s="81"/>
      <c r="G2" s="81"/>
      <c r="H2" s="81"/>
      <c r="I2" s="81"/>
      <c r="J2" s="22"/>
      <c r="K2" s="63"/>
      <c r="L2" s="24"/>
      <c r="M2" s="24"/>
      <c r="N2" s="24"/>
      <c r="P2" s="23"/>
      <c r="Q2" s="23"/>
      <c r="R2" s="23"/>
      <c r="W2" s="26"/>
      <c r="X2" s="27"/>
    </row>
    <row r="3" spans="1:27" s="25" customFormat="1" ht="12.75" customHeight="1">
      <c r="A3" s="62"/>
      <c r="B3" s="21"/>
      <c r="C3" s="81"/>
      <c r="D3" s="81"/>
      <c r="E3" s="81"/>
      <c r="F3" s="81"/>
      <c r="G3" s="81"/>
      <c r="H3" s="81"/>
      <c r="I3" s="81"/>
      <c r="J3" s="22"/>
      <c r="K3" s="63"/>
      <c r="L3" s="24"/>
      <c r="P3" s="23"/>
    </row>
    <row r="4" spans="1:27" s="25" customFormat="1" ht="12.75" customHeight="1">
      <c r="A4" s="62"/>
      <c r="B4" s="21"/>
      <c r="C4" s="81"/>
      <c r="D4" s="81"/>
      <c r="E4" s="81"/>
      <c r="F4" s="81"/>
      <c r="G4" s="81"/>
      <c r="H4" s="81"/>
      <c r="I4" s="81"/>
      <c r="J4" s="22"/>
      <c r="K4" s="63"/>
      <c r="L4" s="24"/>
      <c r="P4" s="23"/>
    </row>
    <row r="5" spans="1:27" s="25" customFormat="1" ht="12.75" customHeight="1">
      <c r="A5" s="62"/>
      <c r="B5" s="21"/>
      <c r="C5" s="81"/>
      <c r="D5" s="81"/>
      <c r="E5" s="81"/>
      <c r="F5" s="81"/>
      <c r="G5" s="81"/>
      <c r="H5" s="81"/>
      <c r="I5" s="81"/>
      <c r="J5" s="22"/>
      <c r="K5" s="63"/>
      <c r="L5" s="24"/>
      <c r="P5" s="23"/>
    </row>
    <row r="6" spans="1:27" s="23" customFormat="1" ht="13.5" thickBot="1">
      <c r="A6" s="64"/>
      <c r="K6" s="65"/>
    </row>
    <row r="7" spans="1:27">
      <c r="A7" s="66"/>
      <c r="B7" s="132" t="str">
        <f>IF('Area Audit (v2.0)'!T33="G", "L O W    R I S K", IF('Area Audit (v2.0)'!T33="NI", "M E D I U M    R I S K", IF('Area Audit (v2.0)'!T33="P", "H I G H    R I S K",0)))</f>
        <v>L O W    R I S K</v>
      </c>
      <c r="C7" s="132"/>
      <c r="D7" s="132"/>
      <c r="E7" s="132"/>
      <c r="F7" s="132"/>
      <c r="G7" s="132"/>
      <c r="H7" s="132"/>
      <c r="I7" s="132"/>
      <c r="J7" s="132"/>
      <c r="K7" s="67"/>
      <c r="M7" s="98" t="s">
        <v>94</v>
      </c>
      <c r="N7" s="115"/>
      <c r="O7" s="90" t="s">
        <v>90</v>
      </c>
      <c r="P7" s="115"/>
      <c r="Q7" s="90" t="s">
        <v>91</v>
      </c>
      <c r="R7" s="115"/>
      <c r="S7" s="90" t="s">
        <v>92</v>
      </c>
      <c r="T7" s="115"/>
      <c r="U7" s="115"/>
      <c r="V7" s="116"/>
      <c r="W7" s="12"/>
    </row>
    <row r="8" spans="1:27">
      <c r="A8" s="66"/>
      <c r="B8" s="132"/>
      <c r="C8" s="132"/>
      <c r="D8" s="132"/>
      <c r="E8" s="132"/>
      <c r="F8" s="132"/>
      <c r="G8" s="132"/>
      <c r="H8" s="132"/>
      <c r="I8" s="132"/>
      <c r="J8" s="132"/>
      <c r="K8" s="67"/>
      <c r="M8" s="102" t="s">
        <v>49</v>
      </c>
      <c r="N8" s="42" t="n">
        <f>'Area Audit (v2.0)'!O50</f>
        <v>3.0</v>
      </c>
      <c r="O8" s="42" t="n">
        <f t="shared" ref="O8:O17" si="0">IF(N8=1,1,0)</f>
        <v>0.0</v>
      </c>
      <c r="P8" s="42" t="n">
        <f>'Area Audit (v2.0)'!P50</f>
        <v>0.0</v>
      </c>
      <c r="Q8" s="42" t="n">
        <f t="shared" ref="Q8:Q17" si="1">IF(P8=1,2,0)</f>
        <v>0.0</v>
      </c>
      <c r="R8" s="42" t="n">
        <f>'Area Audit (v2.0)'!Q50</f>
        <v>0.0</v>
      </c>
      <c r="S8" s="42" t="n">
        <f t="shared" ref="S8:S17" si="2">IF(R8=1,3,0)</f>
        <v>0.0</v>
      </c>
      <c r="T8" s="42"/>
      <c r="U8" s="31" t="s">
        <v>99</v>
      </c>
      <c r="V8" s="117" t="n">
        <f t="shared" ref="V8:V17" si="3">SUM(O8,Q8,S8)</f>
        <v>0.0</v>
      </c>
      <c r="W8" s="12"/>
    </row>
    <row r="9" spans="1:27">
      <c r="A9" s="66"/>
      <c r="B9" s="132"/>
      <c r="C9" s="132"/>
      <c r="D9" s="132"/>
      <c r="E9" s="132"/>
      <c r="F9" s="132"/>
      <c r="G9" s="132"/>
      <c r="H9" s="132"/>
      <c r="I9" s="132"/>
      <c r="J9" s="132"/>
      <c r="K9" s="67"/>
      <c r="M9" s="102" t="s">
        <v>53</v>
      </c>
      <c r="N9" s="42" t="n">
        <f>'Area Audit (v2.0)'!O49</f>
        <v>3.0</v>
      </c>
      <c r="O9" s="42" t="n">
        <f t="shared" si="0"/>
        <v>0.0</v>
      </c>
      <c r="P9" s="42" t="n">
        <f>'Area Audit (v2.0)'!P49</f>
        <v>0.0</v>
      </c>
      <c r="Q9" s="42" t="n">
        <f t="shared" si="1"/>
        <v>0.0</v>
      </c>
      <c r="R9" s="42" t="n">
        <f>'Area Audit (v2.0)'!Q49</f>
        <v>0.0</v>
      </c>
      <c r="S9" s="42" t="n">
        <f t="shared" si="2"/>
        <v>0.0</v>
      </c>
      <c r="T9" s="42"/>
      <c r="U9" s="31" t="s">
        <v>98</v>
      </c>
      <c r="V9" s="117" t="n">
        <f t="shared" si="3"/>
        <v>0.0</v>
      </c>
      <c r="W9" s="12"/>
    </row>
    <row r="10" spans="1:27">
      <c r="A10" s="66"/>
      <c r="B10" s="46"/>
      <c r="C10" s="46"/>
      <c r="D10" s="46"/>
      <c r="E10" s="46"/>
      <c r="F10" s="46"/>
      <c r="G10" s="46"/>
      <c r="H10" s="46"/>
      <c r="I10" s="46"/>
      <c r="J10" s="46"/>
      <c r="K10" s="67"/>
      <c r="M10" s="102" t="s">
        <v>57</v>
      </c>
      <c r="N10" s="42" t="n">
        <f>'Area Audit (v2.0)'!O48</f>
        <v>3.0</v>
      </c>
      <c r="O10" s="42" t="n">
        <f t="shared" si="0"/>
        <v>0.0</v>
      </c>
      <c r="P10" s="42" t="n">
        <f>'Area Audit (v2.0)'!P48</f>
        <v>0.0</v>
      </c>
      <c r="Q10" s="42" t="n">
        <f t="shared" si="1"/>
        <v>0.0</v>
      </c>
      <c r="R10" s="42" t="n">
        <f>'Area Audit (v2.0)'!Q48</f>
        <v>0.0</v>
      </c>
      <c r="S10" s="42" t="n">
        <f t="shared" si="2"/>
        <v>0.0</v>
      </c>
      <c r="T10" s="42"/>
      <c r="U10" s="31" t="s">
        <v>98</v>
      </c>
      <c r="V10" s="117" t="n">
        <f t="shared" si="3"/>
        <v>0.0</v>
      </c>
      <c r="W10" s="12"/>
    </row>
    <row r="11" spans="1:27">
      <c r="A11" s="66"/>
      <c r="B11" s="134" t="s">
        <v>110</v>
      </c>
      <c r="C11" s="134"/>
      <c r="D11" s="135" t="s">
        <v>144</v>
      </c>
      <c r="E11" s="133"/>
      <c r="F11" s="134" t="s">
        <v>112</v>
      </c>
      <c r="G11" s="134"/>
      <c r="H11" s="179" t="n">
        <v>1.4120816053792E13</v>
      </c>
      <c r="I11" s="136"/>
      <c r="J11" s="136"/>
      <c r="K11" s="67"/>
      <c r="M11" s="102" t="s">
        <v>61</v>
      </c>
      <c r="N11" s="42" t="n">
        <f>'Area Audit (v2.0)'!O47</f>
        <v>3.0</v>
      </c>
      <c r="O11" s="42" t="n">
        <f t="shared" si="0"/>
        <v>0.0</v>
      </c>
      <c r="P11" s="42" t="n">
        <f>'Area Audit (v2.0)'!P47</f>
        <v>0.0</v>
      </c>
      <c r="Q11" s="42" t="n">
        <f t="shared" si="1"/>
        <v>0.0</v>
      </c>
      <c r="R11" s="42" t="n">
        <f>'Area Audit (v2.0)'!Q47</f>
        <v>0.0</v>
      </c>
      <c r="S11" s="42" t="n">
        <f t="shared" si="2"/>
        <v>0.0</v>
      </c>
      <c r="T11" s="42"/>
      <c r="U11" s="31" t="s">
        <v>98</v>
      </c>
      <c r="V11" s="117" t="n">
        <f t="shared" si="3"/>
        <v>0.0</v>
      </c>
      <c r="W11" s="12"/>
      <c r="X11" s="12"/>
      <c r="Y11" s="12"/>
      <c r="Z11" s="12"/>
      <c r="AA11" s="12"/>
    </row>
    <row r="12" spans="1:27" ht="5.25" customHeight="1">
      <c r="A12" s="66"/>
      <c r="B12" s="47"/>
      <c r="C12" s="46"/>
      <c r="D12" s="48"/>
      <c r="E12" s="46"/>
      <c r="F12" s="47"/>
      <c r="G12" s="46"/>
      <c r="H12" s="48"/>
      <c r="I12" s="46"/>
      <c r="J12" s="46"/>
      <c r="K12" s="67"/>
      <c r="M12" s="102" t="s">
        <v>63</v>
      </c>
      <c r="N12" s="42" t="n">
        <f>'Area Audit (v2.0)'!O46</f>
        <v>3.0</v>
      </c>
      <c r="O12" s="42" t="n">
        <f t="shared" si="0"/>
        <v>0.0</v>
      </c>
      <c r="P12" s="42" t="n">
        <f>'Area Audit (v2.0)'!P46</f>
        <v>0.0</v>
      </c>
      <c r="Q12" s="42" t="n">
        <f t="shared" si="1"/>
        <v>0.0</v>
      </c>
      <c r="R12" s="42" t="n">
        <f>'Area Audit (v2.0)'!Q46</f>
        <v>0.0</v>
      </c>
      <c r="S12" s="42" t="n">
        <f t="shared" si="2"/>
        <v>0.0</v>
      </c>
      <c r="T12" s="42"/>
      <c r="U12" s="31" t="s">
        <v>99</v>
      </c>
      <c r="V12" s="117" t="n">
        <f t="shared" si="3"/>
        <v>0.0</v>
      </c>
      <c r="W12" s="12"/>
      <c r="X12" s="12"/>
      <c r="Y12" s="12"/>
      <c r="Z12" s="12"/>
      <c r="AA12" s="12"/>
    </row>
    <row r="13" spans="1:27">
      <c r="A13" s="66"/>
      <c r="B13" s="134" t="s">
        <v>139</v>
      </c>
      <c r="C13" s="134"/>
      <c r="D13" s="133" t="s">
        <v>145</v>
      </c>
      <c r="E13" s="133"/>
      <c r="F13" s="134" t="s">
        <v>113</v>
      </c>
      <c r="G13" s="134"/>
      <c r="H13" s="133" t="s">
        <v>146</v>
      </c>
      <c r="I13" s="133"/>
      <c r="J13" s="133"/>
      <c r="K13" s="67"/>
      <c r="M13" s="102" t="s">
        <v>69</v>
      </c>
      <c r="N13" s="42" t="n">
        <f>'Area Audit (v2.0)'!O45</f>
        <v>3.0</v>
      </c>
      <c r="O13" s="42" t="n">
        <f t="shared" si="0"/>
        <v>0.0</v>
      </c>
      <c r="P13" s="42" t="n">
        <f>'Area Audit (v2.0)'!P45</f>
        <v>0.0</v>
      </c>
      <c r="Q13" s="42" t="n">
        <f t="shared" si="1"/>
        <v>0.0</v>
      </c>
      <c r="R13" s="42" t="n">
        <f>'Area Audit (v2.0)'!Q45</f>
        <v>0.0</v>
      </c>
      <c r="S13" s="42" t="n">
        <f t="shared" si="2"/>
        <v>0.0</v>
      </c>
      <c r="T13" s="42"/>
      <c r="U13" s="31" t="s">
        <v>98</v>
      </c>
      <c r="V13" s="117" t="n">
        <f t="shared" si="3"/>
        <v>0.0</v>
      </c>
      <c r="W13" s="12"/>
      <c r="X13" s="12"/>
      <c r="Y13" s="12"/>
      <c r="Z13" s="12"/>
      <c r="AA13" s="12"/>
    </row>
    <row r="14" spans="1:27" ht="5.25" customHeight="1">
      <c r="A14" s="66"/>
      <c r="B14" s="47"/>
      <c r="C14" s="46"/>
      <c r="D14" s="48"/>
      <c r="E14" s="46"/>
      <c r="F14" s="47"/>
      <c r="G14" s="46"/>
      <c r="H14" s="49"/>
      <c r="I14" s="46"/>
      <c r="J14" s="46"/>
      <c r="K14" s="67"/>
      <c r="M14" s="102" t="s">
        <v>73</v>
      </c>
      <c r="N14" s="42" t="n">
        <f>'Area Audit (v2.0)'!O44</f>
        <v>3.0</v>
      </c>
      <c r="O14" s="42" t="n">
        <f t="shared" si="0"/>
        <v>0.0</v>
      </c>
      <c r="P14" s="42" t="n">
        <f>'Area Audit (v2.0)'!P44</f>
        <v>0.0</v>
      </c>
      <c r="Q14" s="42" t="n">
        <f t="shared" si="1"/>
        <v>0.0</v>
      </c>
      <c r="R14" s="42" t="n">
        <f>'Area Audit (v2.0)'!Q44</f>
        <v>0.0</v>
      </c>
      <c r="S14" s="42" t="n">
        <f t="shared" si="2"/>
        <v>0.0</v>
      </c>
      <c r="T14" s="42"/>
      <c r="U14" s="31" t="s">
        <v>99</v>
      </c>
      <c r="V14" s="117" t="n">
        <f t="shared" si="3"/>
        <v>0.0</v>
      </c>
      <c r="W14" s="12"/>
      <c r="X14" s="12"/>
      <c r="Y14" s="12"/>
      <c r="Z14" s="12"/>
      <c r="AA14" s="12"/>
    </row>
    <row r="15" spans="1:27">
      <c r="A15" s="66"/>
      <c r="B15" s="134" t="s">
        <v>111</v>
      </c>
      <c r="C15" s="134"/>
      <c r="D15" s="133" t="s">
        <v>147</v>
      </c>
      <c r="E15" s="133"/>
      <c r="F15" s="134" t="s">
        <v>114</v>
      </c>
      <c r="G15" s="134"/>
      <c r="H15" s="133" t="s">
        <v>148</v>
      </c>
      <c r="I15" s="133"/>
      <c r="J15" s="46"/>
      <c r="K15" s="67"/>
      <c r="M15" s="102" t="s">
        <v>77</v>
      </c>
      <c r="N15" s="42" t="n">
        <f>'Area Audit (v2.0)'!O43</f>
        <v>3.0</v>
      </c>
      <c r="O15" s="42" t="n">
        <f t="shared" si="0"/>
        <v>0.0</v>
      </c>
      <c r="P15" s="42" t="n">
        <f>'Area Audit (v2.0)'!P43</f>
        <v>0.0</v>
      </c>
      <c r="Q15" s="42" t="n">
        <f t="shared" si="1"/>
        <v>0.0</v>
      </c>
      <c r="R15" s="42" t="n">
        <f>'Area Audit (v2.0)'!Q43</f>
        <v>0.0</v>
      </c>
      <c r="S15" s="42" t="n">
        <f t="shared" si="2"/>
        <v>0.0</v>
      </c>
      <c r="T15" s="42"/>
      <c r="U15" s="31" t="s">
        <v>99</v>
      </c>
      <c r="V15" s="117" t="n">
        <f t="shared" si="3"/>
        <v>0.0</v>
      </c>
      <c r="W15" s="12"/>
      <c r="X15" s="12"/>
      <c r="Y15" s="12"/>
      <c r="Z15" s="12"/>
      <c r="AA15" s="12"/>
    </row>
    <row r="16" spans="1:27">
      <c r="A16" s="66"/>
      <c r="B16" s="46"/>
      <c r="C16" s="46"/>
      <c r="D16" s="46"/>
      <c r="E16" s="46"/>
      <c r="F16" s="46"/>
      <c r="G16" s="46"/>
      <c r="H16" s="46"/>
      <c r="I16" s="46"/>
      <c r="J16" s="46"/>
      <c r="K16" s="67"/>
      <c r="M16" s="102" t="s">
        <v>81</v>
      </c>
      <c r="N16" s="42" t="n">
        <f>'Area Audit (v2.0)'!O42</f>
        <v>3.0</v>
      </c>
      <c r="O16" s="42" t="n">
        <f t="shared" si="0"/>
        <v>0.0</v>
      </c>
      <c r="P16" s="42" t="n">
        <f>'Area Audit (v2.0)'!P42</f>
        <v>0.0</v>
      </c>
      <c r="Q16" s="42" t="n">
        <f t="shared" si="1"/>
        <v>0.0</v>
      </c>
      <c r="R16" s="42" t="n">
        <f>'Area Audit (v2.0)'!Q42</f>
        <v>0.0</v>
      </c>
      <c r="S16" s="42" t="n">
        <f t="shared" si="2"/>
        <v>0.0</v>
      </c>
      <c r="T16" s="42"/>
      <c r="U16" s="31" t="s">
        <v>100</v>
      </c>
      <c r="V16" s="117" t="n">
        <f t="shared" si="3"/>
        <v>0.0</v>
      </c>
      <c r="W16" s="12"/>
      <c r="X16" s="12"/>
      <c r="Y16" s="12"/>
      <c r="Z16" s="12"/>
      <c r="AA16" s="12"/>
    </row>
    <row r="17" spans="1:27" ht="12.75" customHeight="1" thickBot="1">
      <c r="A17" s="75"/>
      <c r="B17" s="167" t="s">
        <v>124</v>
      </c>
      <c r="C17" s="168"/>
      <c r="D17" s="168"/>
      <c r="E17" s="168"/>
      <c r="F17" s="168"/>
      <c r="G17" s="168"/>
      <c r="H17" s="168"/>
      <c r="I17" s="168"/>
      <c r="J17" s="169"/>
      <c r="K17" s="76"/>
      <c r="M17" s="103" t="s">
        <v>85</v>
      </c>
      <c r="N17" s="118" t="n">
        <f>'Area Audit (v2.0)'!O41</f>
        <v>3.0</v>
      </c>
      <c r="O17" s="118" t="n">
        <f t="shared" si="0"/>
        <v>0.0</v>
      </c>
      <c r="P17" s="118" t="n">
        <f>'Area Audit (v2.0)'!P41</f>
        <v>0.0</v>
      </c>
      <c r="Q17" s="118" t="n">
        <f t="shared" si="1"/>
        <v>0.0</v>
      </c>
      <c r="R17" s="118" t="n">
        <f>'Area Audit (v2.0)'!Q41</f>
        <v>0.0</v>
      </c>
      <c r="S17" s="118" t="n">
        <f t="shared" si="2"/>
        <v>0.0</v>
      </c>
      <c r="T17" s="118"/>
      <c r="U17" s="105" t="s">
        <v>100</v>
      </c>
      <c r="V17" s="119" t="n">
        <f t="shared" si="3"/>
        <v>0.0</v>
      </c>
      <c r="W17" s="12"/>
      <c r="X17" s="12"/>
      <c r="Y17" s="12"/>
      <c r="Z17" s="12"/>
      <c r="AA17" s="12"/>
    </row>
    <row r="18" spans="1:27" ht="12.75" customHeight="1">
      <c r="A18" s="75"/>
      <c r="B18" s="170"/>
      <c r="C18" s="171"/>
      <c r="D18" s="171"/>
      <c r="E18" s="171"/>
      <c r="F18" s="171"/>
      <c r="G18" s="171"/>
      <c r="H18" s="171"/>
      <c r="I18" s="171"/>
      <c r="J18" s="172"/>
      <c r="K18" s="76"/>
    </row>
    <row r="19" spans="1:27" ht="12.75" customHeight="1">
      <c r="A19" s="75"/>
      <c r="B19" s="173"/>
      <c r="C19" s="174"/>
      <c r="D19" s="174"/>
      <c r="E19" s="174"/>
      <c r="F19" s="174"/>
      <c r="G19" s="174"/>
      <c r="H19" s="174"/>
      <c r="I19" s="174"/>
      <c r="J19" s="175"/>
      <c r="K19" s="76"/>
    </row>
    <row r="20" spans="1:27">
      <c r="A20" s="66"/>
      <c r="B20" s="50"/>
      <c r="C20" s="50"/>
      <c r="D20" s="73"/>
      <c r="E20" s="73"/>
      <c r="F20" s="73"/>
      <c r="G20" s="51"/>
      <c r="H20" s="51"/>
      <c r="I20" s="51"/>
      <c r="J20" s="51"/>
      <c r="K20" s="65"/>
    </row>
    <row r="21" spans="1:27" ht="10.5" customHeight="1">
      <c r="A21" s="130" t="s">
        <v>116</v>
      </c>
      <c r="B21" s="131"/>
      <c r="C21" s="131"/>
      <c r="D21" s="131"/>
      <c r="E21" s="131"/>
      <c r="F21" s="131"/>
      <c r="G21" s="30"/>
      <c r="H21" s="30"/>
      <c r="I21" s="30"/>
      <c r="J21" s="30"/>
      <c r="K21" s="77"/>
      <c r="R21" s="19"/>
      <c r="S21" s="19"/>
    </row>
    <row r="22" spans="1:27" s="18" customFormat="1" ht="10.5" customHeight="1">
      <c r="A22" s="130"/>
      <c r="B22" s="131"/>
      <c r="C22" s="131"/>
      <c r="D22" s="131"/>
      <c r="E22" s="131"/>
      <c r="F22" s="131"/>
      <c r="G22" s="30"/>
      <c r="H22" s="30"/>
      <c r="I22" s="30"/>
      <c r="J22" s="30"/>
      <c r="K22" s="77"/>
      <c r="L22" s="29"/>
      <c r="Q22" s="29"/>
      <c r="R22" s="20"/>
      <c r="S22" s="20"/>
    </row>
    <row r="23" spans="1:27" s="18" customFormat="1" ht="8.4499999999999993" customHeight="1" thickBot="1">
      <c r="A23" s="66"/>
      <c r="B23" s="46"/>
      <c r="C23" s="46"/>
      <c r="D23" s="46"/>
      <c r="E23" s="46"/>
      <c r="F23" s="46"/>
      <c r="G23" s="23"/>
      <c r="H23" s="23"/>
      <c r="I23" s="23"/>
      <c r="J23" s="23"/>
      <c r="K23" s="65"/>
      <c r="R23" s="20"/>
      <c r="S23" s="20"/>
    </row>
    <row r="24" spans="1:27">
      <c r="A24" s="66"/>
      <c r="B24" s="46"/>
      <c r="C24" s="46"/>
      <c r="D24" s="46"/>
      <c r="E24" s="46"/>
      <c r="F24" s="46"/>
      <c r="G24" s="46"/>
      <c r="H24" s="46"/>
      <c r="I24" s="46"/>
      <c r="J24" s="46"/>
      <c r="K24" s="67"/>
      <c r="M24" s="89" t="s">
        <v>107</v>
      </c>
      <c r="N24" s="90" t="s">
        <v>100</v>
      </c>
      <c r="O24" s="90" t="s">
        <v>103</v>
      </c>
      <c r="P24" s="91" t="s">
        <v>98</v>
      </c>
    </row>
    <row r="25" spans="1:27">
      <c r="A25" s="66"/>
      <c r="B25" s="46"/>
      <c r="C25" s="46"/>
      <c r="D25" s="46"/>
      <c r="E25" s="46"/>
      <c r="F25" s="46"/>
      <c r="G25" s="46"/>
      <c r="H25" s="46"/>
      <c r="I25" s="46"/>
      <c r="J25" s="46"/>
      <c r="K25" s="67"/>
      <c r="M25" s="92" t="s">
        <v>104</v>
      </c>
      <c r="N25" s="31">
        <v>6</v>
      </c>
      <c r="O25" s="31">
        <v>12</v>
      </c>
      <c r="P25" s="93">
        <v>12</v>
      </c>
    </row>
    <row r="26" spans="1:27">
      <c r="A26" s="165" t="s">
        <v>136</v>
      </c>
      <c r="B26" s="166"/>
      <c r="C26" s="166"/>
      <c r="D26" s="56" t="n">
        <f>IF(O41=3,1,IF(P41=2,2,IF(Q41=1,3,0)))</f>
        <v>1.0</v>
      </c>
      <c r="E26" s="56" t="n">
        <f>D26</f>
        <v>1.0</v>
      </c>
      <c r="F26" s="56" t="n">
        <f>IF(E26=1,0,IF(E26=2,2,IF(E26=3,3,0)))</f>
        <v>0.0</v>
      </c>
      <c r="G26" s="84" t="n">
        <f>IF(D26=1,0,IF(D26=0,0,IF(F26=2,0,3)))</f>
        <v>0.0</v>
      </c>
      <c r="H26" s="46"/>
      <c r="I26" s="46"/>
      <c r="J26" s="46"/>
      <c r="K26" s="67"/>
      <c r="M26" s="92" t="s">
        <v>105</v>
      </c>
      <c r="N26" s="32" t="n">
        <f>SUM(R41:R42)</f>
        <v>6.0</v>
      </c>
      <c r="O26" s="32" t="n">
        <f>SUM(R43,R44,R46,R50)</f>
        <v>12.0</v>
      </c>
      <c r="P26" s="94" t="n">
        <f>SUM(R45,R47,R48,R49)</f>
        <v>12.0</v>
      </c>
    </row>
    <row r="27" spans="1:27" ht="13.5" thickBot="1">
      <c r="A27" s="66"/>
      <c r="B27" s="82"/>
      <c r="C27" s="83"/>
      <c r="D27" s="46"/>
      <c r="E27" s="46"/>
      <c r="F27" s="46"/>
      <c r="G27" s="84"/>
      <c r="H27" s="46"/>
      <c r="I27" s="46"/>
      <c r="J27" s="46"/>
      <c r="K27" s="67"/>
      <c r="M27" s="95" t="s">
        <v>106</v>
      </c>
      <c r="N27" s="96" t="n">
        <f>N26/N25</f>
        <v>1.0</v>
      </c>
      <c r="O27" s="96" t="n">
        <f t="shared" ref="O27:P27" si="4">O26/O25</f>
        <v>1.0</v>
      </c>
      <c r="P27" s="97" t="n">
        <f t="shared" si="4"/>
        <v>1.0</v>
      </c>
    </row>
    <row r="28" spans="1:27">
      <c r="A28" s="165" t="s">
        <v>132</v>
      </c>
      <c r="B28" s="166"/>
      <c r="C28" s="166"/>
      <c r="D28" s="56" t="n">
        <f>IF(O42=3,1,IF(P42=2,2,IF(Q42=1,3,0)))</f>
        <v>1.0</v>
      </c>
      <c r="E28" s="56" t="n">
        <f>D28</f>
        <v>1.0</v>
      </c>
      <c r="F28" s="56" t="n">
        <f>IF(E28=1,0,IF(E28=2,2,IF(E28=3,3,0)))</f>
        <v>0.0</v>
      </c>
      <c r="G28" s="84" t="n">
        <f>IF(D28=1,0,IF(D28=0,0,IF(F28=2,0,3)))</f>
        <v>0.0</v>
      </c>
      <c r="H28" s="46"/>
      <c r="I28" s="46"/>
      <c r="J28" s="46"/>
      <c r="K28" s="67"/>
      <c r="S28" s="11"/>
    </row>
    <row r="29" spans="1:27" ht="13.5" thickBot="1">
      <c r="A29" s="66"/>
      <c r="B29" s="82"/>
      <c r="C29" s="83"/>
      <c r="D29" s="46"/>
      <c r="E29" s="46"/>
      <c r="F29" s="46"/>
      <c r="G29" s="84"/>
      <c r="H29" s="46"/>
      <c r="I29" s="46"/>
      <c r="J29" s="46"/>
      <c r="K29" s="67"/>
      <c r="S29" s="11"/>
    </row>
    <row r="30" spans="1:27">
      <c r="A30" s="165" t="s">
        <v>131</v>
      </c>
      <c r="B30" s="166"/>
      <c r="C30" s="166"/>
      <c r="D30" s="56" t="n">
        <f>IF(O43=3,1,IF(P43=2,2,IF(Q43=1,3,0)))</f>
        <v>1.0</v>
      </c>
      <c r="E30" s="56" t="n">
        <f>D30</f>
        <v>1.0</v>
      </c>
      <c r="F30" s="56" t="n">
        <f>IF(E30=1,0,IF(E30=2,2,IF(E30=3,3,0)))</f>
        <v>0.0</v>
      </c>
      <c r="G30" s="84" t="n">
        <f>IF(D30=1,0,IF(D30=0,0,IF(F30=2,0,3)))</f>
        <v>0.0</v>
      </c>
      <c r="H30" s="46"/>
      <c r="I30" s="46"/>
      <c r="J30" s="46"/>
      <c r="K30" s="67"/>
      <c r="M30" s="86" t="s">
        <v>95</v>
      </c>
      <c r="N30" s="34">
        <v>10</v>
      </c>
      <c r="O30" s="34">
        <v>0</v>
      </c>
      <c r="P30" s="34">
        <v>0</v>
      </c>
      <c r="Q30" s="14" t="n">
        <f t="shared" ref="Q30:Q38" si="5">SUM(N30:P30)</f>
        <v>10.0</v>
      </c>
      <c r="S30" s="11"/>
    </row>
    <row r="31" spans="1:27">
      <c r="A31" s="66"/>
      <c r="B31" s="82"/>
      <c r="C31" s="83"/>
      <c r="D31" s="46"/>
      <c r="E31" s="46"/>
      <c r="F31" s="46"/>
      <c r="G31" s="84"/>
      <c r="H31" s="46"/>
      <c r="I31" s="46"/>
      <c r="J31" s="46"/>
      <c r="K31" s="67"/>
      <c r="M31" s="87"/>
      <c r="N31" s="33">
        <v>9</v>
      </c>
      <c r="O31" s="33">
        <v>1</v>
      </c>
      <c r="P31" s="33">
        <v>0</v>
      </c>
      <c r="Q31" s="15" t="n">
        <f t="shared" si="5"/>
        <v>10.0</v>
      </c>
      <c r="S31" s="13"/>
    </row>
    <row r="32" spans="1:27" ht="13.5" thickBot="1">
      <c r="A32" s="165" t="s">
        <v>130</v>
      </c>
      <c r="B32" s="166"/>
      <c r="C32" s="166"/>
      <c r="D32" s="56" t="n">
        <f>IF(O44=3,1,IF(P44=2,2,IF(Q44=1,3,0)))</f>
        <v>1.0</v>
      </c>
      <c r="E32" s="56" t="n">
        <f>D32</f>
        <v>1.0</v>
      </c>
      <c r="F32" s="56" t="n">
        <f>IF(E32=1,0,IF(E32=2,2,IF(E32=3,3,0)))</f>
        <v>0.0</v>
      </c>
      <c r="G32" s="84" t="n">
        <f>IF(D32=1,0,IF(D32=0,0,IF(F32=2,0,3)))</f>
        <v>0.0</v>
      </c>
      <c r="H32" s="46"/>
      <c r="I32" s="46"/>
      <c r="J32" s="46"/>
      <c r="K32" s="67"/>
      <c r="M32" s="88"/>
      <c r="N32" s="35">
        <v>8</v>
      </c>
      <c r="O32" s="35">
        <v>2</v>
      </c>
      <c r="P32" s="35">
        <v>0</v>
      </c>
      <c r="Q32" s="36" t="n">
        <f t="shared" si="5"/>
        <v>10.0</v>
      </c>
    </row>
    <row r="33" spans="1:21" ht="13.5" thickBot="1">
      <c r="A33" s="66"/>
      <c r="B33" s="82"/>
      <c r="C33" s="83"/>
      <c r="D33" s="46"/>
      <c r="E33" s="46"/>
      <c r="F33" s="46"/>
      <c r="G33" s="84"/>
      <c r="H33" s="46"/>
      <c r="I33" s="46"/>
      <c r="J33" s="46"/>
      <c r="K33" s="67"/>
      <c r="M33" s="86" t="s">
        <v>96</v>
      </c>
      <c r="N33" s="34">
        <v>9</v>
      </c>
      <c r="O33" s="34">
        <v>0</v>
      </c>
      <c r="P33" s="34">
        <v>1</v>
      </c>
      <c r="Q33" s="14" t="n">
        <f t="shared" si="5"/>
        <v>10.0</v>
      </c>
      <c r="S33" s="112" t="s">
        <v>115</v>
      </c>
      <c r="T33" s="113" t="str">
        <f>IF(U33=7,"P",IF(U35&gt;=2,"P",IF(T35&gt;=4,"P",IF(T35=3,"NI",IF(U35=0,"G",IF(U35=1,"NI","P"))))))</f>
        <v>G</v>
      </c>
      <c r="U33" s="114" t="n">
        <f>SUM(P41:Q50)</f>
        <v>0.0</v>
      </c>
    </row>
    <row r="34" spans="1:21">
      <c r="A34" s="165" t="s">
        <v>129</v>
      </c>
      <c r="B34" s="166"/>
      <c r="C34" s="166"/>
      <c r="D34" s="56" t="n">
        <f>IF(O45=3,1,IF(P45=2,2,IF(Q45=1,3,0)))</f>
        <v>1.0</v>
      </c>
      <c r="E34" s="56" t="n">
        <f>D34</f>
        <v>1.0</v>
      </c>
      <c r="F34" s="56" t="n">
        <f>IF(E34=1,0,IF(E34=2,2,IF(E34=3,3,0)))</f>
        <v>0.0</v>
      </c>
      <c r="G34" s="84" t="n">
        <f>IF(D34=1,0,IF(D34=0,0,IF(F34=2,0,3)))</f>
        <v>0.0</v>
      </c>
      <c r="H34" s="46"/>
      <c r="I34" s="46"/>
      <c r="J34" s="46"/>
      <c r="K34" s="67"/>
      <c r="M34" s="87"/>
      <c r="N34" s="33">
        <v>8</v>
      </c>
      <c r="O34" s="33">
        <v>1</v>
      </c>
      <c r="P34" s="33">
        <v>1</v>
      </c>
      <c r="Q34" s="15" t="n">
        <f t="shared" si="5"/>
        <v>10.0</v>
      </c>
      <c r="S34" s="89" t="s">
        <v>90</v>
      </c>
      <c r="T34" s="90" t="s">
        <v>91</v>
      </c>
      <c r="U34" s="91" t="s">
        <v>92</v>
      </c>
    </row>
    <row r="35" spans="1:21" ht="13.5" thickBot="1">
      <c r="A35" s="66"/>
      <c r="B35" s="82"/>
      <c r="C35" s="83"/>
      <c r="D35" s="46"/>
      <c r="E35" s="46"/>
      <c r="F35" s="46"/>
      <c r="G35" s="84"/>
      <c r="H35" s="46"/>
      <c r="I35" s="46"/>
      <c r="J35" s="46"/>
      <c r="K35" s="67"/>
      <c r="M35" s="87"/>
      <c r="N35" s="33">
        <v>7</v>
      </c>
      <c r="O35" s="33">
        <v>2</v>
      </c>
      <c r="P35" s="33">
        <v>1</v>
      </c>
      <c r="Q35" s="15" t="n">
        <f t="shared" si="5"/>
        <v>10.0</v>
      </c>
      <c r="S35" s="95" t="n">
        <f>IF(O41=0,0,1)+IF(O42=0,0,1)+IF(O43=0,0,1)+IF(O44=0,0,1)+IF(O45=0,0,1)+IF(O46=0,0,1)+IF(O47=0,0,1)+IF(O48=0,0,1)+IF(O49=0,0,1)+IF(O50=0,0,1)</f>
        <v>10.0</v>
      </c>
      <c r="T35" s="105" t="n">
        <f t="shared" ref="T35:U35" si="6">IF(P41=0,0,1)+IF(P42=0,0,1)+IF(P43=0,0,1)+IF(P44=0,0,1)+IF(P45=0,0,1)+IF(P46=0,0,1)+IF(P47=0,0,1)+IF(P48=0,0,1)+IF(P49=0,0,1)+IF(P50=0,0,1)</f>
        <v>0.0</v>
      </c>
      <c r="U35" s="111" t="n">
        <f t="shared" si="6"/>
        <v>0.0</v>
      </c>
    </row>
    <row r="36" spans="1:21" ht="13.5" thickBot="1">
      <c r="A36" s="165" t="s">
        <v>135</v>
      </c>
      <c r="B36" s="166"/>
      <c r="C36" s="166"/>
      <c r="D36" s="56" t="n">
        <f>IF(O46=3,1,IF(P46=2,2,IF(Q46=1,3,0)))</f>
        <v>1.0</v>
      </c>
      <c r="E36" s="56" t="n">
        <f>D36</f>
        <v>1.0</v>
      </c>
      <c r="F36" s="56" t="n">
        <f>IF(E36=1,0,IF(E36=2,2,IF(E36=3,3,0)))</f>
        <v>0.0</v>
      </c>
      <c r="G36" s="84" t="n">
        <f>IF(D36=1,0,IF(D36=0,0,IF(F36=2,0,3)))</f>
        <v>0.0</v>
      </c>
      <c r="H36" s="46"/>
      <c r="I36" s="46"/>
      <c r="J36" s="46"/>
      <c r="K36" s="67"/>
      <c r="M36" s="88"/>
      <c r="N36" s="35">
        <v>7</v>
      </c>
      <c r="O36" s="35">
        <v>3</v>
      </c>
      <c r="P36" s="35">
        <v>0</v>
      </c>
      <c r="Q36" s="36" t="n">
        <f t="shared" si="5"/>
        <v>10.0</v>
      </c>
    </row>
    <row r="37" spans="1:21">
      <c r="A37" s="66"/>
      <c r="B37" s="82"/>
      <c r="C37" s="83"/>
      <c r="D37" s="46"/>
      <c r="E37" s="46"/>
      <c r="F37" s="46"/>
      <c r="G37" s="84"/>
      <c r="H37" s="46"/>
      <c r="I37" s="46"/>
      <c r="J37" s="46"/>
      <c r="K37" s="67"/>
      <c r="M37" s="86" t="s">
        <v>97</v>
      </c>
      <c r="N37" s="37">
        <v>6</v>
      </c>
      <c r="O37" s="38" t="s">
        <v>101</v>
      </c>
      <c r="P37" s="37">
        <v>0</v>
      </c>
      <c r="Q37" s="39" t="n">
        <f t="shared" si="5"/>
        <v>6.0</v>
      </c>
    </row>
    <row r="38" spans="1:21" ht="13.5" thickBot="1">
      <c r="A38" s="165" t="s">
        <v>127</v>
      </c>
      <c r="B38" s="166"/>
      <c r="C38" s="166"/>
      <c r="D38" s="56" t="n">
        <f>IF(O47=3,1,IF(P47=2,2,IF(Q47=1,3,0)))</f>
        <v>1.0</v>
      </c>
      <c r="E38" s="56" t="n">
        <f>D38</f>
        <v>1.0</v>
      </c>
      <c r="F38" s="56" t="n">
        <f>IF(E38=1,0,IF(E38=2,2,IF(E38=3,3,0)))</f>
        <v>0.0</v>
      </c>
      <c r="G38" s="84" t="n">
        <f>IF(D38=1,0,IF(D38=0,0,IF(F38=2,0,3)))</f>
        <v>0.0</v>
      </c>
      <c r="H38" s="46"/>
      <c r="I38" s="46"/>
      <c r="J38" s="46"/>
      <c r="K38" s="67"/>
      <c r="M38" s="88"/>
      <c r="N38" s="40">
        <v>8</v>
      </c>
      <c r="O38" s="40">
        <v>0</v>
      </c>
      <c r="P38" s="41" t="s">
        <v>102</v>
      </c>
      <c r="Q38" s="16" t="n">
        <f t="shared" si="5"/>
        <v>8.0</v>
      </c>
      <c r="S38" s="28"/>
      <c r="T38" s="17"/>
      <c r="U38" s="17"/>
    </row>
    <row r="39" spans="1:21" ht="13.5" thickBot="1">
      <c r="A39" s="66"/>
      <c r="B39" s="82"/>
      <c r="C39" s="83"/>
      <c r="D39" s="46"/>
      <c r="E39" s="46"/>
      <c r="F39" s="46"/>
      <c r="G39" s="84"/>
      <c r="H39" s="46"/>
      <c r="I39" s="46"/>
      <c r="J39" s="46"/>
      <c r="K39" s="67"/>
      <c r="S39" s="17"/>
      <c r="T39" s="17"/>
      <c r="U39" s="17"/>
    </row>
    <row r="40" spans="1:21">
      <c r="A40" s="165" t="s">
        <v>126</v>
      </c>
      <c r="B40" s="166"/>
      <c r="C40" s="166"/>
      <c r="D40" s="56" t="n">
        <f>IF(O48=3,1,IF(P48=2,2,IF(Q48=1,3,0)))</f>
        <v>1.0</v>
      </c>
      <c r="E40" s="56" t="n">
        <f>D40</f>
        <v>1.0</v>
      </c>
      <c r="F40" s="56" t="n">
        <f>IF(E40=1,0,IF(E40=2,2,IF(E40=3,3,0)))</f>
        <v>0.0</v>
      </c>
      <c r="G40" s="84" t="n">
        <f>IF(D40=1,0,IF(D40=0,0,IF(F40=2,0,3)))</f>
        <v>0.0</v>
      </c>
      <c r="H40" s="46"/>
      <c r="I40" s="46"/>
      <c r="J40" s="46"/>
      <c r="K40" s="67"/>
      <c r="M40" s="98" t="s">
        <v>94</v>
      </c>
      <c r="N40" s="99"/>
      <c r="O40" s="100" t="s">
        <v>90</v>
      </c>
      <c r="P40" s="100" t="s">
        <v>93</v>
      </c>
      <c r="Q40" s="100" t="s">
        <v>92</v>
      </c>
      <c r="R40" s="101" t="s">
        <v>140</v>
      </c>
      <c r="S40" s="17"/>
      <c r="T40" s="17"/>
      <c r="U40" s="17"/>
    </row>
    <row r="41" spans="1:21">
      <c r="A41" s="66"/>
      <c r="B41" s="82"/>
      <c r="C41" s="83"/>
      <c r="D41" s="46"/>
      <c r="E41" s="46"/>
      <c r="F41" s="46"/>
      <c r="G41" s="84"/>
      <c r="H41" s="46"/>
      <c r="I41" s="46"/>
      <c r="J41" s="46"/>
      <c r="K41" s="67"/>
      <c r="M41" s="102" t="s">
        <v>85</v>
      </c>
      <c r="N41" s="43"/>
      <c r="O41" s="31" t="n">
        <f>IF(D66="good",3,)</f>
        <v>3.0</v>
      </c>
      <c r="P41" s="31" t="n">
        <f>IF(D66="needs improvement",2,)</f>
        <v>0.0</v>
      </c>
      <c r="Q41" s="31" t="n">
        <f>IF(D66="poor",1,)</f>
        <v>0.0</v>
      </c>
      <c r="R41" s="15" t="n">
        <f>SUM(O41:Q41)</f>
        <v>3.0</v>
      </c>
      <c r="S41" s="85"/>
    </row>
    <row r="42" spans="1:21">
      <c r="A42" s="165" t="s">
        <v>134</v>
      </c>
      <c r="B42" s="166"/>
      <c r="C42" s="166"/>
      <c r="D42" s="56" t="n">
        <f>IF(O49=3,1,IF(P49=2,2,IF(Q49=1,3,0)))</f>
        <v>1.0</v>
      </c>
      <c r="E42" s="56" t="n">
        <f>D42</f>
        <v>1.0</v>
      </c>
      <c r="F42" s="56" t="n">
        <f>IF(E42=1,0,IF(E42=2,2,IF(E42=3,3,0)))</f>
        <v>0.0</v>
      </c>
      <c r="G42" s="84" t="n">
        <f>IF(D42=1,0,IF(D42=0,0,IF(F42=2,0,3)))</f>
        <v>0.0</v>
      </c>
      <c r="H42" s="46"/>
      <c r="I42" s="46"/>
      <c r="J42" s="46"/>
      <c r="K42" s="67"/>
      <c r="M42" s="102" t="s">
        <v>81</v>
      </c>
      <c r="N42" s="43"/>
      <c r="O42" s="31" t="n">
        <f>IF(I66="good",3,)</f>
        <v>3.0</v>
      </c>
      <c r="P42" s="31" t="n">
        <f>IF(I66="needs improvement",2,)</f>
        <v>0.0</v>
      </c>
      <c r="Q42" s="31" t="n">
        <f>IF(I66="poor",1,)</f>
        <v>0.0</v>
      </c>
      <c r="R42" s="15" t="n">
        <f t="shared" ref="R42:R50" si="7">SUM(O42:Q42)</f>
        <v>3.0</v>
      </c>
      <c r="S42" s="85"/>
    </row>
    <row r="43" spans="1:21">
      <c r="A43" s="66"/>
      <c r="B43" s="82"/>
      <c r="C43" s="83"/>
      <c r="D43" s="46"/>
      <c r="E43" s="46"/>
      <c r="F43" s="46"/>
      <c r="G43" s="84"/>
      <c r="H43" s="46"/>
      <c r="I43" s="46"/>
      <c r="J43" s="46"/>
      <c r="K43" s="67"/>
      <c r="M43" s="102" t="s">
        <v>77</v>
      </c>
      <c r="N43" s="43"/>
      <c r="O43" s="31" t="n">
        <f>IF(D93="good",3,)</f>
        <v>3.0</v>
      </c>
      <c r="P43" s="31" t="n">
        <f>IF(D93="needs improvement",2,)</f>
        <v>0.0</v>
      </c>
      <c r="Q43" s="31" t="n">
        <f>IF(D93="poor",1,)</f>
        <v>0.0</v>
      </c>
      <c r="R43" s="15" t="n">
        <f t="shared" si="7"/>
        <v>3.0</v>
      </c>
      <c r="S43" s="85"/>
    </row>
    <row r="44" spans="1:21">
      <c r="A44" s="165" t="s">
        <v>138</v>
      </c>
      <c r="B44" s="166"/>
      <c r="C44" s="166"/>
      <c r="D44" s="56" t="n">
        <f>IF(O50=3,1,IF(P50=2,2,IF(Q50=1,3,0)))</f>
        <v>1.0</v>
      </c>
      <c r="E44" s="56" t="n">
        <f>D44</f>
        <v>1.0</v>
      </c>
      <c r="F44" s="56" t="n">
        <f>IF(E44=1,0,IF(E44=2,2,IF(E44=3,3,0)))</f>
        <v>0.0</v>
      </c>
      <c r="G44" s="84" t="n">
        <f>IF(D44=1,0,IF(D44=0,0,IF(F44=2,0,3)))</f>
        <v>0.0</v>
      </c>
      <c r="H44" s="46"/>
      <c r="I44" s="46"/>
      <c r="J44" s="46"/>
      <c r="K44" s="67"/>
      <c r="M44" s="102" t="s">
        <v>73</v>
      </c>
      <c r="N44" s="43"/>
      <c r="O44" s="31" t="n">
        <f>IF(I93="good",3,)</f>
        <v>3.0</v>
      </c>
      <c r="P44" s="31" t="n">
        <f>IF(I93="needs improvement",2,)</f>
        <v>0.0</v>
      </c>
      <c r="Q44" s="31" t="n">
        <f>IF(I93="poor",1,)</f>
        <v>0.0</v>
      </c>
      <c r="R44" s="15" t="n">
        <f t="shared" si="7"/>
        <v>3.0</v>
      </c>
    </row>
    <row r="45" spans="1:21">
      <c r="A45" s="176" t="str">
        <f>G185</f>
        <v>Warehouse</v>
      </c>
      <c r="B45" s="177"/>
      <c r="C45" s="177"/>
      <c r="D45" s="46"/>
      <c r="E45" s="46"/>
      <c r="F45" s="46"/>
      <c r="G45" s="46"/>
      <c r="H45" s="46"/>
      <c r="I45" s="46"/>
      <c r="J45" s="46"/>
      <c r="K45" s="67"/>
      <c r="M45" s="102" t="s">
        <v>69</v>
      </c>
      <c r="N45" s="43"/>
      <c r="O45" s="31" t="n">
        <f>IF(D125="good",3,)</f>
        <v>3.0</v>
      </c>
      <c r="P45" s="31" t="n">
        <f>IF(D125="needs improvement",2,)</f>
        <v>0.0</v>
      </c>
      <c r="Q45" s="31" t="n">
        <f>IF(D125="poor",1,)</f>
        <v>0.0</v>
      </c>
      <c r="R45" s="15" t="n">
        <f t="shared" si="7"/>
        <v>3.0</v>
      </c>
    </row>
    <row r="46" spans="1:21">
      <c r="A46" s="66"/>
      <c r="B46" s="46"/>
      <c r="C46" s="46"/>
      <c r="D46" s="46"/>
      <c r="E46" s="46"/>
      <c r="F46" s="46"/>
      <c r="G46" s="46"/>
      <c r="H46" s="46"/>
      <c r="I46" s="46"/>
      <c r="J46" s="46"/>
      <c r="K46" s="67"/>
      <c r="M46" s="102" t="s">
        <v>63</v>
      </c>
      <c r="N46" s="43"/>
      <c r="O46" s="31" t="n">
        <f>IF(I125="good",3,)</f>
        <v>3.0</v>
      </c>
      <c r="P46" s="31" t="n">
        <f>IF(I125="needs improvement",2,)</f>
        <v>0.0</v>
      </c>
      <c r="Q46" s="31" t="n">
        <f>IF(I125="poor",1,)</f>
        <v>0.0</v>
      </c>
      <c r="R46" s="15" t="n">
        <f t="shared" si="7"/>
        <v>3.0</v>
      </c>
    </row>
    <row r="47" spans="1:21">
      <c r="A47" s="66"/>
      <c r="B47" s="46"/>
      <c r="C47" s="46"/>
      <c r="D47" s="46"/>
      <c r="E47" s="46"/>
      <c r="F47" s="46"/>
      <c r="G47" s="46"/>
      <c r="H47" s="46"/>
      <c r="I47" s="46"/>
      <c r="J47" s="46"/>
      <c r="K47" s="67"/>
      <c r="M47" s="102" t="s">
        <v>61</v>
      </c>
      <c r="N47" s="43"/>
      <c r="O47" s="31" t="n">
        <f>IF(D152="good",3,)</f>
        <v>3.0</v>
      </c>
      <c r="P47" s="31" t="n">
        <f>IF(D152="needs improvement",2,)</f>
        <v>0.0</v>
      </c>
      <c r="Q47" s="31" t="n">
        <f>IF(D152="poor",1,)</f>
        <v>0.0</v>
      </c>
      <c r="R47" s="15" t="n">
        <f t="shared" si="7"/>
        <v>3.0</v>
      </c>
    </row>
    <row r="48" spans="1:21" ht="10.5" customHeight="1">
      <c r="A48" s="130" t="s">
        <v>142</v>
      </c>
      <c r="B48" s="131"/>
      <c r="C48" s="131"/>
      <c r="D48" s="131"/>
      <c r="E48" s="131"/>
      <c r="F48" s="131"/>
      <c r="G48" s="30"/>
      <c r="H48" s="30"/>
      <c r="I48" s="30"/>
      <c r="J48" s="30"/>
      <c r="K48" s="77"/>
      <c r="M48" s="102" t="s">
        <v>57</v>
      </c>
      <c r="N48" s="43"/>
      <c r="O48" s="31" t="n">
        <f>IF(I152="good",3,)</f>
        <v>3.0</v>
      </c>
      <c r="P48" s="31" t="n">
        <f>IF(I152="needs improvement",2,)</f>
        <v>0.0</v>
      </c>
      <c r="Q48" s="31" t="n">
        <f>IF(I152="poor",1,)</f>
        <v>0.0</v>
      </c>
      <c r="R48" s="15" t="n">
        <f t="shared" si="7"/>
        <v>3.0</v>
      </c>
    </row>
    <row r="49" spans="1:18" ht="10.5" customHeight="1" thickBot="1">
      <c r="A49" s="130"/>
      <c r="B49" s="131"/>
      <c r="C49" s="131"/>
      <c r="D49" s="131"/>
      <c r="E49" s="131"/>
      <c r="F49" s="131"/>
      <c r="G49" s="30"/>
      <c r="H49" s="30"/>
      <c r="I49" s="30"/>
      <c r="J49" s="30"/>
      <c r="K49" s="77"/>
      <c r="M49" s="103" t="s">
        <v>53</v>
      </c>
      <c r="N49" s="104"/>
      <c r="O49" s="105" t="n">
        <f>IF(D184="good",3,)</f>
        <v>3.0</v>
      </c>
      <c r="P49" s="105" t="n">
        <f>IF(D184="needs improvement",2,)</f>
        <v>0.0</v>
      </c>
      <c r="Q49" s="105" t="n">
        <f>IF(D184="poor",1,)</f>
        <v>0.0</v>
      </c>
      <c r="R49" s="36" t="n">
        <f t="shared" si="7"/>
        <v>3.0</v>
      </c>
    </row>
    <row r="50" spans="1:18">
      <c r="A50" s="66"/>
      <c r="B50" s="46"/>
      <c r="C50" s="46"/>
      <c r="D50" s="46"/>
      <c r="E50" s="46"/>
      <c r="F50" s="46"/>
      <c r="G50" s="46"/>
      <c r="H50" s="46"/>
      <c r="I50" s="46"/>
      <c r="J50" s="46"/>
      <c r="K50" s="67"/>
      <c r="M50" s="106" t="s">
        <v>49</v>
      </c>
      <c r="N50" s="99"/>
      <c r="O50" s="90" t="n">
        <f>IF(I184="good",3,)</f>
        <v>3.0</v>
      </c>
      <c r="P50" s="90" t="n">
        <f>IF(I184="needs improvement",2,)</f>
        <v>0.0</v>
      </c>
      <c r="Q50" s="90" t="n">
        <f>IF(I184="poor",1,)</f>
        <v>0.0</v>
      </c>
      <c r="R50" s="91" t="n">
        <f t="shared" si="7"/>
        <v>3.0</v>
      </c>
    </row>
    <row r="51" spans="1:18">
      <c r="A51" s="66"/>
      <c r="B51" s="47" t="s">
        <v>122</v>
      </c>
      <c r="C51" s="46"/>
      <c r="D51" s="46"/>
      <c r="E51" s="46"/>
      <c r="F51" s="46"/>
      <c r="G51" s="47" t="s">
        <v>123</v>
      </c>
      <c r="H51" s="46"/>
      <c r="I51" s="46"/>
      <c r="J51" s="46"/>
      <c r="K51" s="67"/>
      <c r="M51" s="107"/>
      <c r="N51" s="43"/>
      <c r="O51" s="31"/>
      <c r="P51" s="31"/>
      <c r="Q51" s="31"/>
      <c r="R51" s="15"/>
    </row>
    <row r="52" spans="1:18">
      <c r="A52" s="66"/>
      <c r="B52" s="48" t="s">
        <v>149</v>
      </c>
      <c r="C52" s="46"/>
      <c r="D52" s="46"/>
      <c r="E52" s="46"/>
      <c r="F52" s="46"/>
      <c r="G52" s="48" t="s">
        <v>150</v>
      </c>
      <c r="H52" s="46"/>
      <c r="I52" s="46"/>
      <c r="J52" s="46"/>
      <c r="K52" s="67"/>
      <c r="M52" s="107"/>
      <c r="N52" s="43"/>
      <c r="O52" s="31"/>
      <c r="P52" s="31"/>
      <c r="Q52" s="31"/>
      <c r="R52" s="15"/>
    </row>
    <row r="53" spans="1:18">
      <c r="A53" s="66"/>
      <c r="B53" s="128" t="s">
        <v>153</v>
      </c>
      <c r="C53" s="129"/>
      <c r="D53" s="129"/>
      <c r="E53" s="129"/>
      <c r="F53" s="46"/>
      <c r="G53" s="128" t="s">
        <v>153</v>
      </c>
      <c r="H53" s="129"/>
      <c r="I53" s="129"/>
      <c r="J53" s="129"/>
      <c r="K53" s="67"/>
      <c r="M53" s="108"/>
      <c r="N53" s="44"/>
      <c r="O53" s="31"/>
      <c r="P53" s="31"/>
      <c r="Q53" s="31"/>
      <c r="R53" s="15"/>
    </row>
    <row r="54" spans="1:18" ht="15.75" thickBot="1">
      <c r="A54" s="66"/>
      <c r="B54" s="129"/>
      <c r="C54" s="129"/>
      <c r="D54" s="129"/>
      <c r="E54" s="129"/>
      <c r="F54" s="46"/>
      <c r="G54" s="129"/>
      <c r="H54" s="129"/>
      <c r="I54" s="129"/>
      <c r="J54" s="129"/>
      <c r="K54" s="67"/>
      <c r="M54" s="109"/>
      <c r="N54" s="110"/>
      <c r="O54" s="105"/>
      <c r="P54" s="105"/>
      <c r="Q54" s="105"/>
      <c r="R54" s="36"/>
    </row>
    <row r="55" spans="1:18">
      <c r="A55" s="66"/>
      <c r="B55" s="129"/>
      <c r="C55" s="129"/>
      <c r="D55" s="129"/>
      <c r="E55" s="129"/>
      <c r="F55" s="46"/>
      <c r="G55" s="129"/>
      <c r="H55" s="129"/>
      <c r="I55" s="129"/>
      <c r="J55" s="129"/>
      <c r="K55" s="67"/>
    </row>
    <row r="56" spans="1:18">
      <c r="A56" s="66"/>
      <c r="B56" s="129"/>
      <c r="C56" s="129"/>
      <c r="D56" s="129"/>
      <c r="E56" s="129"/>
      <c r="F56" s="46"/>
      <c r="G56" s="129"/>
      <c r="H56" s="129"/>
      <c r="I56" s="129"/>
      <c r="J56" s="129"/>
      <c r="K56" s="67"/>
    </row>
    <row r="57" spans="1:18">
      <c r="A57" s="66"/>
      <c r="B57" s="129"/>
      <c r="C57" s="129"/>
      <c r="D57" s="129"/>
      <c r="E57" s="129"/>
      <c r="F57" s="46"/>
      <c r="G57" s="129"/>
      <c r="H57" s="129"/>
      <c r="I57" s="129"/>
      <c r="J57" s="129"/>
      <c r="K57" s="67"/>
    </row>
    <row r="58" spans="1:18">
      <c r="A58" s="66"/>
      <c r="B58" s="129"/>
      <c r="C58" s="129"/>
      <c r="D58" s="129"/>
      <c r="E58" s="129"/>
      <c r="F58" s="46"/>
      <c r="G58" s="129"/>
      <c r="H58" s="129"/>
      <c r="I58" s="129"/>
      <c r="J58" s="129"/>
      <c r="K58" s="67"/>
    </row>
    <row r="59" spans="1:18" ht="15">
      <c r="A59" s="69"/>
      <c r="B59" s="25"/>
      <c r="C59" s="25"/>
      <c r="D59" s="25"/>
      <c r="E59" s="25"/>
      <c r="F59" s="25"/>
      <c r="G59" s="25"/>
      <c r="H59" s="25"/>
      <c r="I59" s="25"/>
      <c r="J59" s="25"/>
      <c r="K59" s="68"/>
    </row>
    <row r="60" spans="1:18" ht="7.5" customHeight="1">
      <c r="A60" s="70"/>
      <c r="B60" s="52"/>
      <c r="C60" s="52"/>
      <c r="D60" s="52"/>
      <c r="E60" s="52"/>
      <c r="F60" s="52"/>
      <c r="G60" s="52"/>
      <c r="H60" s="52"/>
      <c r="I60" s="52"/>
      <c r="J60" s="52"/>
      <c r="K60" s="71"/>
    </row>
    <row r="61" spans="1:18" ht="15">
      <c r="A61" s="70"/>
      <c r="B61" s="52"/>
      <c r="C61" s="52"/>
      <c r="D61" s="52"/>
      <c r="E61" s="52"/>
      <c r="F61" s="53" t="s">
        <v>151</v>
      </c>
      <c r="G61" s="52"/>
      <c r="H61" s="52"/>
      <c r="I61" s="52"/>
      <c r="J61" s="52"/>
      <c r="K61" s="71"/>
    </row>
    <row r="62" spans="1:18" ht="15">
      <c r="A62" s="70"/>
      <c r="B62" s="52"/>
      <c r="C62" s="52"/>
      <c r="D62" s="52"/>
      <c r="E62" s="52"/>
      <c r="F62" s="53" t="s">
        <v>152</v>
      </c>
      <c r="G62" s="52"/>
      <c r="H62" s="52"/>
      <c r="I62" s="52"/>
      <c r="J62" s="52"/>
      <c r="K62" s="71"/>
    </row>
    <row r="63" spans="1:18" ht="7.5" customHeight="1">
      <c r="A63" s="70"/>
      <c r="B63" s="52"/>
      <c r="C63" s="52"/>
      <c r="D63" s="52"/>
      <c r="E63" s="52"/>
      <c r="F63" s="52"/>
      <c r="G63" s="52"/>
      <c r="H63" s="52"/>
      <c r="I63" s="54"/>
      <c r="J63" s="54"/>
      <c r="K63" s="72"/>
    </row>
    <row r="64" spans="1:18" s="25" customFormat="1" ht="12.75" customHeight="1">
      <c r="A64" s="64"/>
      <c r="B64" s="23"/>
      <c r="C64" s="23"/>
      <c r="D64" s="23"/>
      <c r="E64" s="23"/>
      <c r="F64" s="23"/>
      <c r="G64" s="23"/>
      <c r="H64" s="23"/>
      <c r="I64" s="23"/>
      <c r="J64" s="23"/>
      <c r="K64" s="65"/>
      <c r="L64" s="24"/>
      <c r="M64" s="24"/>
      <c r="N64" s="24"/>
      <c r="P64" s="23"/>
      <c r="Q64" s="23"/>
      <c r="R64" s="23"/>
    </row>
    <row r="65" spans="1:24" s="25" customFormat="1" ht="12.75" customHeight="1">
      <c r="A65" s="64"/>
      <c r="B65" s="23"/>
      <c r="C65" s="23"/>
      <c r="D65" s="23"/>
      <c r="E65" s="23"/>
      <c r="F65" s="23"/>
      <c r="G65" s="23"/>
      <c r="H65" s="23"/>
      <c r="I65" s="23"/>
      <c r="J65" s="23"/>
      <c r="K65" s="65"/>
      <c r="L65" s="24"/>
      <c r="M65" s="24"/>
      <c r="N65" s="24"/>
      <c r="P65" s="23"/>
      <c r="Q65" s="23"/>
      <c r="R65" s="23"/>
    </row>
    <row r="66" spans="1:24" s="25" customFormat="1" ht="12.75" customHeight="1">
      <c r="A66" s="66"/>
      <c r="B66" s="157" t="s">
        <v>133</v>
      </c>
      <c r="C66" s="158"/>
      <c r="D66" s="120" t="s">
        <v>90</v>
      </c>
      <c r="E66" s="121"/>
      <c r="F66" s="46"/>
      <c r="G66" s="124" t="s">
        <v>132</v>
      </c>
      <c r="H66" s="125"/>
      <c r="I66" s="120" t="s">
        <v>90</v>
      </c>
      <c r="J66" s="121"/>
      <c r="K66" s="78"/>
      <c r="L66" s="24"/>
      <c r="M66" s="24"/>
      <c r="N66" s="24"/>
      <c r="P66" s="23"/>
      <c r="Q66" s="23"/>
      <c r="R66" s="23"/>
      <c r="W66" s="26"/>
      <c r="X66" s="27"/>
    </row>
    <row r="67" spans="1:24" s="25" customFormat="1" ht="12.75" customHeight="1">
      <c r="A67" s="66"/>
      <c r="B67" s="159"/>
      <c r="C67" s="160"/>
      <c r="D67" s="122"/>
      <c r="E67" s="123"/>
      <c r="F67" s="46"/>
      <c r="G67" s="126"/>
      <c r="H67" s="127"/>
      <c r="I67" s="122"/>
      <c r="J67" s="123"/>
      <c r="K67" s="79"/>
      <c r="L67" s="24"/>
      <c r="P67" s="23"/>
      <c r="Q67" s="23"/>
      <c r="R67" s="23"/>
    </row>
    <row r="68" spans="1:24" s="25" customFormat="1" ht="12.75" customHeight="1">
      <c r="A68" s="66"/>
      <c r="B68" s="137"/>
      <c r="C68" s="138"/>
      <c r="D68" s="138"/>
      <c r="E68" s="139"/>
      <c r="F68" s="55"/>
      <c r="G68" s="137"/>
      <c r="H68" s="138"/>
      <c r="I68" s="138"/>
      <c r="J68" s="139"/>
      <c r="K68" s="67"/>
      <c r="L68" s="24"/>
      <c r="P68" s="23"/>
      <c r="Q68" s="23"/>
      <c r="R68" s="23"/>
    </row>
    <row r="69" spans="1:24" s="25" customFormat="1" ht="12.75" customHeight="1">
      <c r="A69" s="66"/>
      <c r="B69" s="137"/>
      <c r="C69" s="138"/>
      <c r="D69" s="138"/>
      <c r="E69" s="139"/>
      <c r="F69" s="55"/>
      <c r="G69" s="137"/>
      <c r="H69" s="138"/>
      <c r="I69" s="138"/>
      <c r="J69" s="139"/>
      <c r="K69" s="67"/>
      <c r="L69" s="24"/>
      <c r="P69" s="23"/>
      <c r="Q69" s="23"/>
      <c r="R69" s="23"/>
    </row>
    <row r="70" spans="1:24">
      <c r="A70" s="66"/>
      <c r="B70" s="137"/>
      <c r="C70" s="138"/>
      <c r="D70" s="138"/>
      <c r="E70" s="139"/>
      <c r="F70" s="55"/>
      <c r="G70" s="137"/>
      <c r="H70" s="138"/>
      <c r="I70" s="138"/>
      <c r="J70" s="139"/>
      <c r="K70" s="67"/>
    </row>
    <row r="71" spans="1:24">
      <c r="A71" s="66"/>
      <c r="B71" s="147" t="s">
        <v>153</v>
      </c>
      <c r="C71" s="128"/>
      <c r="D71" s="128"/>
      <c r="E71" s="161"/>
      <c r="F71" s="55"/>
      <c r="G71" s="147" t="s">
        <v>153</v>
      </c>
      <c r="H71" s="128"/>
      <c r="I71" s="128"/>
      <c r="J71" s="161"/>
      <c r="K71" s="67"/>
    </row>
    <row r="72" spans="1:24">
      <c r="A72" s="66"/>
      <c r="B72" s="147"/>
      <c r="C72" s="128"/>
      <c r="D72" s="128"/>
      <c r="E72" s="161"/>
      <c r="F72" s="55"/>
      <c r="G72" s="147"/>
      <c r="H72" s="128"/>
      <c r="I72" s="128"/>
      <c r="J72" s="161"/>
      <c r="K72" s="67"/>
    </row>
    <row r="73" spans="1:24" ht="8.25" customHeight="1">
      <c r="A73" s="66"/>
      <c r="B73" s="147"/>
      <c r="C73" s="128"/>
      <c r="D73" s="128"/>
      <c r="E73" s="161"/>
      <c r="F73" s="55"/>
      <c r="G73" s="147"/>
      <c r="H73" s="128"/>
      <c r="I73" s="128"/>
      <c r="J73" s="161"/>
      <c r="K73" s="67"/>
    </row>
    <row r="74" spans="1:24" ht="8.25" customHeight="1">
      <c r="A74" s="66"/>
      <c r="B74" s="147"/>
      <c r="C74" s="128"/>
      <c r="D74" s="128"/>
      <c r="E74" s="161"/>
      <c r="F74" s="55"/>
      <c r="G74" s="147"/>
      <c r="H74" s="128"/>
      <c r="I74" s="128"/>
      <c r="J74" s="161"/>
      <c r="K74" s="67"/>
    </row>
    <row r="75" spans="1:24" ht="8.25" customHeight="1">
      <c r="A75" s="66"/>
      <c r="B75" s="147"/>
      <c r="C75" s="128"/>
      <c r="D75" s="128"/>
      <c r="E75" s="161"/>
      <c r="F75" s="55"/>
      <c r="G75" s="147"/>
      <c r="H75" s="128"/>
      <c r="I75" s="128"/>
      <c r="J75" s="161"/>
      <c r="K75" s="67"/>
    </row>
    <row r="76" spans="1:24">
      <c r="A76" s="66"/>
      <c r="B76" s="147"/>
      <c r="C76" s="128"/>
      <c r="D76" s="128"/>
      <c r="E76" s="161"/>
      <c r="F76" s="55"/>
      <c r="G76" s="147"/>
      <c r="H76" s="128"/>
      <c r="I76" s="128"/>
      <c r="J76" s="161"/>
      <c r="K76" s="67"/>
    </row>
    <row r="77" spans="1:24">
      <c r="A77" s="66"/>
      <c r="B77" s="147"/>
      <c r="C77" s="128"/>
      <c r="D77" s="128"/>
      <c r="E77" s="161"/>
      <c r="F77" s="55"/>
      <c r="G77" s="147"/>
      <c r="H77" s="128"/>
      <c r="I77" s="128"/>
      <c r="J77" s="161"/>
      <c r="K77" s="67"/>
    </row>
    <row r="78" spans="1:24">
      <c r="A78" s="66"/>
      <c r="B78" s="147"/>
      <c r="C78" s="128"/>
      <c r="D78" s="128"/>
      <c r="E78" s="161"/>
      <c r="F78" s="55"/>
      <c r="G78" s="147"/>
      <c r="H78" s="128"/>
      <c r="I78" s="128"/>
      <c r="J78" s="161"/>
      <c r="K78" s="67"/>
    </row>
    <row r="79" spans="1:24">
      <c r="A79" s="66"/>
      <c r="B79" s="147"/>
      <c r="C79" s="128"/>
      <c r="D79" s="128"/>
      <c r="E79" s="161"/>
      <c r="F79" s="55"/>
      <c r="G79" s="147"/>
      <c r="H79" s="128"/>
      <c r="I79" s="128"/>
      <c r="J79" s="161"/>
      <c r="K79" s="67"/>
    </row>
    <row r="80" spans="1:24">
      <c r="A80" s="66"/>
      <c r="B80" s="147"/>
      <c r="C80" s="128"/>
      <c r="D80" s="128"/>
      <c r="E80" s="161"/>
      <c r="F80" s="55"/>
      <c r="G80" s="147"/>
      <c r="H80" s="128"/>
      <c r="I80" s="128"/>
      <c r="J80" s="161"/>
      <c r="K80" s="67"/>
    </row>
    <row r="81" spans="1:11">
      <c r="A81" s="66"/>
      <c r="B81" s="147"/>
      <c r="C81" s="128"/>
      <c r="D81" s="128"/>
      <c r="E81" s="161"/>
      <c r="F81" s="55"/>
      <c r="G81" s="147"/>
      <c r="H81" s="128"/>
      <c r="I81" s="128"/>
      <c r="J81" s="161"/>
      <c r="K81" s="67"/>
    </row>
    <row r="82" spans="1:11">
      <c r="A82" s="66"/>
      <c r="B82" s="147"/>
      <c r="C82" s="128"/>
      <c r="D82" s="128"/>
      <c r="E82" s="161"/>
      <c r="F82" s="55"/>
      <c r="G82" s="147"/>
      <c r="H82" s="128"/>
      <c r="I82" s="128"/>
      <c r="J82" s="161"/>
      <c r="K82" s="67"/>
    </row>
    <row r="83" spans="1:11">
      <c r="A83" s="66"/>
      <c r="B83" s="147"/>
      <c r="C83" s="128"/>
      <c r="D83" s="128"/>
      <c r="E83" s="161"/>
      <c r="F83" s="55"/>
      <c r="G83" s="147"/>
      <c r="H83" s="128"/>
      <c r="I83" s="128"/>
      <c r="J83" s="161"/>
      <c r="K83" s="67"/>
    </row>
    <row r="84" spans="1:11">
      <c r="A84" s="66"/>
      <c r="B84" s="147"/>
      <c r="C84" s="128"/>
      <c r="D84" s="128"/>
      <c r="E84" s="161"/>
      <c r="F84" s="55"/>
      <c r="G84" s="147"/>
      <c r="H84" s="128"/>
      <c r="I84" s="128"/>
      <c r="J84" s="161"/>
      <c r="K84" s="67"/>
    </row>
    <row r="85" spans="1:11">
      <c r="A85" s="66"/>
      <c r="B85" s="147"/>
      <c r="C85" s="128"/>
      <c r="D85" s="128"/>
      <c r="E85" s="161"/>
      <c r="F85" s="55"/>
      <c r="G85" s="147"/>
      <c r="H85" s="128"/>
      <c r="I85" s="128"/>
      <c r="J85" s="161"/>
      <c r="K85" s="67"/>
    </row>
    <row r="86" spans="1:11">
      <c r="A86" s="66"/>
      <c r="B86" s="147"/>
      <c r="C86" s="128"/>
      <c r="D86" s="128"/>
      <c r="E86" s="161"/>
      <c r="F86" s="55"/>
      <c r="G86" s="147"/>
      <c r="H86" s="128"/>
      <c r="I86" s="128"/>
      <c r="J86" s="161"/>
      <c r="K86" s="67"/>
    </row>
    <row r="87" spans="1:11">
      <c r="A87" s="66"/>
      <c r="B87" s="147"/>
      <c r="C87" s="128"/>
      <c r="D87" s="128"/>
      <c r="E87" s="161"/>
      <c r="F87" s="55"/>
      <c r="G87" s="147"/>
      <c r="H87" s="128"/>
      <c r="I87" s="128"/>
      <c r="J87" s="161"/>
      <c r="K87" s="67"/>
    </row>
    <row r="88" spans="1:11">
      <c r="A88" s="66"/>
      <c r="B88" s="147"/>
      <c r="C88" s="128"/>
      <c r="D88" s="128"/>
      <c r="E88" s="161"/>
      <c r="F88" s="55"/>
      <c r="G88" s="147"/>
      <c r="H88" s="128"/>
      <c r="I88" s="128"/>
      <c r="J88" s="161"/>
      <c r="K88" s="67"/>
    </row>
    <row r="89" spans="1:11">
      <c r="A89" s="66"/>
      <c r="B89" s="147"/>
      <c r="C89" s="128"/>
      <c r="D89" s="128"/>
      <c r="E89" s="161"/>
      <c r="F89" s="55"/>
      <c r="G89" s="147"/>
      <c r="H89" s="128"/>
      <c r="I89" s="128"/>
      <c r="J89" s="161"/>
      <c r="K89" s="67"/>
    </row>
    <row r="90" spans="1:11">
      <c r="A90" s="66"/>
      <c r="B90" s="162"/>
      <c r="C90" s="163"/>
      <c r="D90" s="163"/>
      <c r="E90" s="164"/>
      <c r="F90" s="55"/>
      <c r="G90" s="162"/>
      <c r="H90" s="163"/>
      <c r="I90" s="163"/>
      <c r="J90" s="164"/>
      <c r="K90" s="67"/>
    </row>
    <row r="91" spans="1:11">
      <c r="A91" s="66"/>
      <c r="B91" s="56"/>
      <c r="C91" s="56"/>
      <c r="D91" s="56"/>
      <c r="E91" s="56"/>
      <c r="F91" s="46"/>
      <c r="G91" s="56"/>
      <c r="H91" s="56"/>
      <c r="I91" s="56"/>
      <c r="J91" s="56"/>
      <c r="K91" s="67"/>
    </row>
    <row r="92" spans="1:11">
      <c r="A92" s="66"/>
      <c r="B92" s="46"/>
      <c r="C92" s="46"/>
      <c r="D92" s="46"/>
      <c r="E92" s="46"/>
      <c r="F92" s="46"/>
      <c r="G92" s="46"/>
      <c r="H92" s="46"/>
      <c r="I92" s="46"/>
      <c r="J92" s="46"/>
      <c r="K92" s="67"/>
    </row>
    <row r="93" spans="1:11">
      <c r="A93" s="66"/>
      <c r="B93" s="157" t="s">
        <v>131</v>
      </c>
      <c r="C93" s="158"/>
      <c r="D93" s="120" t="s">
        <v>90</v>
      </c>
      <c r="E93" s="121"/>
      <c r="F93" s="46"/>
      <c r="G93" s="157" t="s">
        <v>130</v>
      </c>
      <c r="H93" s="158"/>
      <c r="I93" s="120" t="s">
        <v>90</v>
      </c>
      <c r="J93" s="121"/>
      <c r="K93" s="78"/>
    </row>
    <row r="94" spans="1:11">
      <c r="A94" s="66"/>
      <c r="B94" s="159"/>
      <c r="C94" s="160"/>
      <c r="D94" s="122"/>
      <c r="E94" s="123"/>
      <c r="F94" s="46"/>
      <c r="G94" s="159"/>
      <c r="H94" s="160"/>
      <c r="I94" s="122"/>
      <c r="J94" s="123"/>
      <c r="K94" s="79"/>
    </row>
    <row r="95" spans="1:11">
      <c r="A95" s="66"/>
      <c r="B95" s="137"/>
      <c r="C95" s="138"/>
      <c r="D95" s="138"/>
      <c r="E95" s="139"/>
      <c r="F95" s="57"/>
      <c r="G95" s="137"/>
      <c r="H95" s="138"/>
      <c r="I95" s="138"/>
      <c r="J95" s="139"/>
      <c r="K95" s="65"/>
    </row>
    <row r="96" spans="1:11">
      <c r="A96" s="66"/>
      <c r="B96" s="137"/>
      <c r="C96" s="138"/>
      <c r="D96" s="138"/>
      <c r="E96" s="139"/>
      <c r="F96" s="57"/>
      <c r="G96" s="137"/>
      <c r="H96" s="138"/>
      <c r="I96" s="138"/>
      <c r="J96" s="139"/>
      <c r="K96" s="67"/>
    </row>
    <row r="97" spans="1:11">
      <c r="A97" s="66"/>
      <c r="B97" s="137"/>
      <c r="C97" s="138"/>
      <c r="D97" s="138"/>
      <c r="E97" s="139"/>
      <c r="F97" s="57"/>
      <c r="G97" s="137"/>
      <c r="H97" s="138"/>
      <c r="I97" s="138"/>
      <c r="J97" s="139"/>
      <c r="K97" s="67"/>
    </row>
    <row r="98" spans="1:11">
      <c r="A98" s="66"/>
      <c r="B98" s="147" t="s">
        <v>153</v>
      </c>
      <c r="C98" s="129"/>
      <c r="D98" s="129"/>
      <c r="E98" s="148"/>
      <c r="F98" s="57"/>
      <c r="G98" s="147" t="s">
        <v>153</v>
      </c>
      <c r="H98" s="129"/>
      <c r="I98" s="129"/>
      <c r="J98" s="148"/>
      <c r="K98" s="67"/>
    </row>
    <row r="99" spans="1:11">
      <c r="A99" s="66"/>
      <c r="B99" s="149"/>
      <c r="C99" s="129"/>
      <c r="D99" s="129"/>
      <c r="E99" s="148"/>
      <c r="F99" s="57"/>
      <c r="G99" s="149"/>
      <c r="H99" s="129"/>
      <c r="I99" s="129"/>
      <c r="J99" s="148"/>
      <c r="K99" s="67"/>
    </row>
    <row r="100" spans="1:11" ht="8.25" customHeight="1">
      <c r="A100" s="66"/>
      <c r="B100" s="149"/>
      <c r="C100" s="129"/>
      <c r="D100" s="129"/>
      <c r="E100" s="148"/>
      <c r="F100" s="57"/>
      <c r="G100" s="149"/>
      <c r="H100" s="129"/>
      <c r="I100" s="129"/>
      <c r="J100" s="148"/>
      <c r="K100" s="67"/>
    </row>
    <row r="101" spans="1:11" ht="8.25" customHeight="1">
      <c r="A101" s="66"/>
      <c r="B101" s="149"/>
      <c r="C101" s="129"/>
      <c r="D101" s="129"/>
      <c r="E101" s="148"/>
      <c r="F101" s="57"/>
      <c r="G101" s="149"/>
      <c r="H101" s="129"/>
      <c r="I101" s="129"/>
      <c r="J101" s="148"/>
      <c r="K101" s="67"/>
    </row>
    <row r="102" spans="1:11" ht="8.25" customHeight="1">
      <c r="A102" s="66"/>
      <c r="B102" s="149"/>
      <c r="C102" s="129"/>
      <c r="D102" s="129"/>
      <c r="E102" s="148"/>
      <c r="F102" s="57"/>
      <c r="G102" s="149"/>
      <c r="H102" s="129"/>
      <c r="I102" s="129"/>
      <c r="J102" s="148"/>
      <c r="K102" s="67"/>
    </row>
    <row r="103" spans="1:11">
      <c r="A103" s="66"/>
      <c r="B103" s="149"/>
      <c r="C103" s="129"/>
      <c r="D103" s="129"/>
      <c r="E103" s="148"/>
      <c r="F103" s="57"/>
      <c r="G103" s="149"/>
      <c r="H103" s="129"/>
      <c r="I103" s="129"/>
      <c r="J103" s="148"/>
      <c r="K103" s="67"/>
    </row>
    <row r="104" spans="1:11">
      <c r="A104" s="66"/>
      <c r="B104" s="149"/>
      <c r="C104" s="129"/>
      <c r="D104" s="129"/>
      <c r="E104" s="148"/>
      <c r="F104" s="57"/>
      <c r="G104" s="149"/>
      <c r="H104" s="129"/>
      <c r="I104" s="129"/>
      <c r="J104" s="148"/>
      <c r="K104" s="67"/>
    </row>
    <row r="105" spans="1:11">
      <c r="A105" s="66"/>
      <c r="B105" s="149"/>
      <c r="C105" s="129"/>
      <c r="D105" s="129"/>
      <c r="E105" s="148"/>
      <c r="F105" s="57"/>
      <c r="G105" s="149"/>
      <c r="H105" s="129"/>
      <c r="I105" s="129"/>
      <c r="J105" s="148"/>
      <c r="K105" s="67"/>
    </row>
    <row r="106" spans="1:11">
      <c r="A106" s="66"/>
      <c r="B106" s="149"/>
      <c r="C106" s="129"/>
      <c r="D106" s="129"/>
      <c r="E106" s="148"/>
      <c r="F106" s="57"/>
      <c r="G106" s="149"/>
      <c r="H106" s="129"/>
      <c r="I106" s="129"/>
      <c r="J106" s="148"/>
      <c r="K106" s="67"/>
    </row>
    <row r="107" spans="1:11">
      <c r="A107" s="66"/>
      <c r="B107" s="149"/>
      <c r="C107" s="129"/>
      <c r="D107" s="129"/>
      <c r="E107" s="148"/>
      <c r="F107" s="57"/>
      <c r="G107" s="149"/>
      <c r="H107" s="129"/>
      <c r="I107" s="129"/>
      <c r="J107" s="148"/>
      <c r="K107" s="67"/>
    </row>
    <row r="108" spans="1:11">
      <c r="A108" s="66"/>
      <c r="B108" s="149"/>
      <c r="C108" s="129"/>
      <c r="D108" s="129"/>
      <c r="E108" s="148"/>
      <c r="F108" s="57"/>
      <c r="G108" s="149"/>
      <c r="H108" s="129"/>
      <c r="I108" s="129"/>
      <c r="J108" s="148"/>
      <c r="K108" s="67"/>
    </row>
    <row r="109" spans="1:11">
      <c r="A109" s="66"/>
      <c r="B109" s="149"/>
      <c r="C109" s="129"/>
      <c r="D109" s="129"/>
      <c r="E109" s="148"/>
      <c r="F109" s="57"/>
      <c r="G109" s="149"/>
      <c r="H109" s="129"/>
      <c r="I109" s="129"/>
      <c r="J109" s="148"/>
      <c r="K109" s="67"/>
    </row>
    <row r="110" spans="1:11">
      <c r="A110" s="66"/>
      <c r="B110" s="149"/>
      <c r="C110" s="129"/>
      <c r="D110" s="129"/>
      <c r="E110" s="148"/>
      <c r="F110" s="57"/>
      <c r="G110" s="149"/>
      <c r="H110" s="129"/>
      <c r="I110" s="129"/>
      <c r="J110" s="148"/>
      <c r="K110" s="67"/>
    </row>
    <row r="111" spans="1:11">
      <c r="A111" s="66"/>
      <c r="B111" s="149"/>
      <c r="C111" s="129"/>
      <c r="D111" s="129"/>
      <c r="E111" s="148"/>
      <c r="F111" s="57"/>
      <c r="G111" s="149"/>
      <c r="H111" s="129"/>
      <c r="I111" s="129"/>
      <c r="J111" s="148"/>
      <c r="K111" s="67"/>
    </row>
    <row r="112" spans="1:11">
      <c r="A112" s="66"/>
      <c r="B112" s="149"/>
      <c r="C112" s="129"/>
      <c r="D112" s="129"/>
      <c r="E112" s="148"/>
      <c r="F112" s="57"/>
      <c r="G112" s="149"/>
      <c r="H112" s="129"/>
      <c r="I112" s="129"/>
      <c r="J112" s="148"/>
      <c r="K112" s="67"/>
    </row>
    <row r="113" spans="1:24">
      <c r="A113" s="66"/>
      <c r="B113" s="149"/>
      <c r="C113" s="129"/>
      <c r="D113" s="129"/>
      <c r="E113" s="148"/>
      <c r="F113" s="57"/>
      <c r="G113" s="149"/>
      <c r="H113" s="129"/>
      <c r="I113" s="129"/>
      <c r="J113" s="148"/>
      <c r="K113" s="67"/>
    </row>
    <row r="114" spans="1:24">
      <c r="A114" s="66"/>
      <c r="B114" s="149"/>
      <c r="C114" s="129"/>
      <c r="D114" s="129"/>
      <c r="E114" s="148"/>
      <c r="F114" s="57"/>
      <c r="G114" s="149"/>
      <c r="H114" s="129"/>
      <c r="I114" s="129"/>
      <c r="J114" s="148"/>
      <c r="K114" s="67"/>
    </row>
    <row r="115" spans="1:24">
      <c r="A115" s="66"/>
      <c r="B115" s="149"/>
      <c r="C115" s="129"/>
      <c r="D115" s="129"/>
      <c r="E115" s="148"/>
      <c r="F115" s="57"/>
      <c r="G115" s="149"/>
      <c r="H115" s="129"/>
      <c r="I115" s="129"/>
      <c r="J115" s="148"/>
      <c r="K115" s="67"/>
    </row>
    <row r="116" spans="1:24">
      <c r="A116" s="66"/>
      <c r="B116" s="149"/>
      <c r="C116" s="129"/>
      <c r="D116" s="129"/>
      <c r="E116" s="148"/>
      <c r="F116" s="57"/>
      <c r="G116" s="149"/>
      <c r="H116" s="129"/>
      <c r="I116" s="129"/>
      <c r="J116" s="148"/>
      <c r="K116" s="67"/>
    </row>
    <row r="117" spans="1:24">
      <c r="A117" s="66"/>
      <c r="B117" s="150"/>
      <c r="C117" s="151"/>
      <c r="D117" s="151"/>
      <c r="E117" s="152"/>
      <c r="F117" s="57"/>
      <c r="G117" s="150"/>
      <c r="H117" s="151"/>
      <c r="I117" s="151"/>
      <c r="J117" s="152"/>
      <c r="K117" s="67"/>
    </row>
    <row r="118" spans="1:24">
      <c r="A118" s="66"/>
      <c r="B118" s="46"/>
      <c r="C118" s="46"/>
      <c r="D118" s="46"/>
      <c r="E118" s="46"/>
      <c r="F118" s="46"/>
      <c r="G118" s="46"/>
      <c r="H118" s="46"/>
      <c r="I118" s="46"/>
      <c r="J118" s="46"/>
      <c r="K118" s="67"/>
    </row>
    <row r="119" spans="1:24" ht="7.5" customHeight="1">
      <c r="A119" s="70"/>
      <c r="B119" s="52"/>
      <c r="C119" s="52"/>
      <c r="D119" s="52"/>
      <c r="E119" s="52"/>
      <c r="F119" s="52"/>
      <c r="G119" s="52"/>
      <c r="H119" s="52"/>
      <c r="I119" s="52"/>
      <c r="J119" s="52"/>
      <c r="K119" s="71"/>
    </row>
    <row r="120" spans="1:24" ht="15">
      <c r="A120" s="70"/>
      <c r="B120" s="52"/>
      <c r="C120" s="52"/>
      <c r="D120" s="52"/>
      <c r="E120" s="52"/>
      <c r="F120" s="53" t="s">
        <v>151</v>
      </c>
      <c r="G120" s="52"/>
      <c r="H120" s="52"/>
      <c r="I120" s="52"/>
      <c r="J120" s="52"/>
      <c r="K120" s="71"/>
    </row>
    <row r="121" spans="1:24" ht="15">
      <c r="A121" s="70"/>
      <c r="B121" s="52"/>
      <c r="C121" s="52"/>
      <c r="D121" s="52"/>
      <c r="E121" s="52"/>
      <c r="F121" s="53" t="s">
        <v>152</v>
      </c>
      <c r="G121" s="52"/>
      <c r="H121" s="52"/>
      <c r="I121" s="52"/>
      <c r="J121" s="52"/>
      <c r="K121" s="71"/>
    </row>
    <row r="122" spans="1:24" ht="7.5" customHeight="1">
      <c r="A122" s="70"/>
      <c r="B122" s="52"/>
      <c r="C122" s="52"/>
      <c r="D122" s="52"/>
      <c r="E122" s="52"/>
      <c r="F122" s="52"/>
      <c r="G122" s="52"/>
      <c r="H122" s="52"/>
      <c r="I122" s="54"/>
      <c r="J122" s="54"/>
      <c r="K122" s="72"/>
    </row>
    <row r="123" spans="1:24">
      <c r="A123" s="66"/>
      <c r="B123" s="46"/>
      <c r="C123" s="46"/>
      <c r="D123" s="46"/>
      <c r="E123" s="46"/>
      <c r="F123" s="46"/>
      <c r="G123" s="46"/>
      <c r="H123" s="46"/>
      <c r="I123" s="46"/>
      <c r="J123" s="46"/>
      <c r="K123" s="67"/>
    </row>
    <row r="124" spans="1:24" s="25" customFormat="1" ht="12.75" customHeight="1">
      <c r="A124" s="66"/>
      <c r="B124" s="46"/>
      <c r="C124" s="46"/>
      <c r="D124" s="46"/>
      <c r="E124" s="46"/>
      <c r="F124" s="46"/>
      <c r="G124" s="46"/>
      <c r="H124" s="46"/>
      <c r="I124" s="46"/>
      <c r="J124" s="46"/>
      <c r="K124" s="67"/>
      <c r="L124" s="24"/>
      <c r="M124" s="24"/>
      <c r="N124" s="24"/>
      <c r="P124" s="23"/>
      <c r="Q124" s="23"/>
      <c r="R124" s="23"/>
    </row>
    <row r="125" spans="1:24" s="25" customFormat="1" ht="12.75" customHeight="1">
      <c r="A125" s="66"/>
      <c r="B125" s="157" t="s">
        <v>129</v>
      </c>
      <c r="C125" s="158"/>
      <c r="D125" s="120" t="s">
        <v>90</v>
      </c>
      <c r="E125" s="121"/>
      <c r="F125" s="46"/>
      <c r="G125" s="124" t="s">
        <v>128</v>
      </c>
      <c r="H125" s="125"/>
      <c r="I125" s="120" t="s">
        <v>90</v>
      </c>
      <c r="J125" s="121"/>
      <c r="K125" s="78"/>
      <c r="L125" s="24"/>
      <c r="M125" s="24"/>
      <c r="N125" s="24"/>
      <c r="P125" s="23"/>
      <c r="Q125" s="23"/>
      <c r="R125" s="23"/>
      <c r="W125" s="26"/>
      <c r="X125" s="27"/>
    </row>
    <row r="126" spans="1:24" s="25" customFormat="1" ht="12.75" customHeight="1">
      <c r="A126" s="66"/>
      <c r="B126" s="159"/>
      <c r="C126" s="160"/>
      <c r="D126" s="122"/>
      <c r="E126" s="123"/>
      <c r="F126" s="46"/>
      <c r="G126" s="126"/>
      <c r="H126" s="127"/>
      <c r="I126" s="122"/>
      <c r="J126" s="123"/>
      <c r="K126" s="79"/>
      <c r="L126" s="24"/>
      <c r="P126" s="23"/>
      <c r="Q126" s="23"/>
      <c r="R126" s="23"/>
    </row>
    <row r="127" spans="1:24" s="25" customFormat="1" ht="12.75" customHeight="1">
      <c r="A127" s="66"/>
      <c r="B127" s="137"/>
      <c r="C127" s="138"/>
      <c r="D127" s="138"/>
      <c r="E127" s="139"/>
      <c r="F127" s="57"/>
      <c r="G127" s="137"/>
      <c r="H127" s="138"/>
      <c r="I127" s="138"/>
      <c r="J127" s="139"/>
      <c r="K127" s="67"/>
      <c r="L127" s="24"/>
      <c r="P127" s="23"/>
      <c r="Q127" s="23"/>
      <c r="R127" s="23"/>
    </row>
    <row r="128" spans="1:24" s="25" customFormat="1" ht="12.75" customHeight="1">
      <c r="A128" s="66"/>
      <c r="B128" s="137"/>
      <c r="C128" s="138"/>
      <c r="D128" s="138"/>
      <c r="E128" s="139"/>
      <c r="F128" s="57"/>
      <c r="G128" s="137"/>
      <c r="H128" s="138"/>
      <c r="I128" s="138"/>
      <c r="J128" s="139"/>
      <c r="K128" s="67"/>
      <c r="L128" s="24"/>
      <c r="P128" s="23"/>
      <c r="Q128" s="23"/>
      <c r="R128" s="23"/>
    </row>
    <row r="129" spans="1:11">
      <c r="A129" s="66"/>
      <c r="B129" s="137"/>
      <c r="C129" s="138"/>
      <c r="D129" s="138"/>
      <c r="E129" s="139"/>
      <c r="F129" s="57"/>
      <c r="G129" s="137"/>
      <c r="H129" s="138"/>
      <c r="I129" s="138"/>
      <c r="J129" s="139"/>
      <c r="K129" s="67"/>
    </row>
    <row r="130" spans="1:11">
      <c r="A130" s="66"/>
      <c r="B130" s="147" t="s">
        <v>153</v>
      </c>
      <c r="C130" s="129"/>
      <c r="D130" s="129"/>
      <c r="E130" s="148"/>
      <c r="F130" s="57"/>
      <c r="G130" s="147" t="s">
        <v>153</v>
      </c>
      <c r="H130" s="129"/>
      <c r="I130" s="129"/>
      <c r="J130" s="148"/>
      <c r="K130" s="67"/>
    </row>
    <row r="131" spans="1:11">
      <c r="A131" s="66"/>
      <c r="B131" s="149"/>
      <c r="C131" s="129"/>
      <c r="D131" s="129"/>
      <c r="E131" s="148"/>
      <c r="F131" s="57"/>
      <c r="G131" s="149"/>
      <c r="H131" s="129"/>
      <c r="I131" s="129"/>
      <c r="J131" s="148"/>
      <c r="K131" s="67"/>
    </row>
    <row r="132" spans="1:11" ht="8.25" customHeight="1">
      <c r="A132" s="66"/>
      <c r="B132" s="149"/>
      <c r="C132" s="129"/>
      <c r="D132" s="129"/>
      <c r="E132" s="148"/>
      <c r="F132" s="57"/>
      <c r="G132" s="149"/>
      <c r="H132" s="129"/>
      <c r="I132" s="129"/>
      <c r="J132" s="148"/>
      <c r="K132" s="67"/>
    </row>
    <row r="133" spans="1:11" ht="8.25" customHeight="1">
      <c r="A133" s="66"/>
      <c r="B133" s="149"/>
      <c r="C133" s="129"/>
      <c r="D133" s="129"/>
      <c r="E133" s="148"/>
      <c r="F133" s="57"/>
      <c r="G133" s="149"/>
      <c r="H133" s="129"/>
      <c r="I133" s="129"/>
      <c r="J133" s="148"/>
      <c r="K133" s="67"/>
    </row>
    <row r="134" spans="1:11" ht="8.25" customHeight="1">
      <c r="A134" s="66"/>
      <c r="B134" s="149"/>
      <c r="C134" s="129"/>
      <c r="D134" s="129"/>
      <c r="E134" s="148"/>
      <c r="F134" s="57"/>
      <c r="G134" s="149"/>
      <c r="H134" s="129"/>
      <c r="I134" s="129"/>
      <c r="J134" s="148"/>
      <c r="K134" s="67"/>
    </row>
    <row r="135" spans="1:11">
      <c r="A135" s="66"/>
      <c r="B135" s="149"/>
      <c r="C135" s="129"/>
      <c r="D135" s="129"/>
      <c r="E135" s="148"/>
      <c r="F135" s="57"/>
      <c r="G135" s="149"/>
      <c r="H135" s="129"/>
      <c r="I135" s="129"/>
      <c r="J135" s="148"/>
      <c r="K135" s="67"/>
    </row>
    <row r="136" spans="1:11">
      <c r="A136" s="66"/>
      <c r="B136" s="149"/>
      <c r="C136" s="129"/>
      <c r="D136" s="129"/>
      <c r="E136" s="148"/>
      <c r="F136" s="57"/>
      <c r="G136" s="149"/>
      <c r="H136" s="129"/>
      <c r="I136" s="129"/>
      <c r="J136" s="148"/>
      <c r="K136" s="67"/>
    </row>
    <row r="137" spans="1:11">
      <c r="A137" s="66"/>
      <c r="B137" s="149"/>
      <c r="C137" s="129"/>
      <c r="D137" s="129"/>
      <c r="E137" s="148"/>
      <c r="F137" s="57"/>
      <c r="G137" s="149"/>
      <c r="H137" s="129"/>
      <c r="I137" s="129"/>
      <c r="J137" s="148"/>
      <c r="K137" s="67"/>
    </row>
    <row r="138" spans="1:11">
      <c r="A138" s="66"/>
      <c r="B138" s="149"/>
      <c r="C138" s="129"/>
      <c r="D138" s="129"/>
      <c r="E138" s="148"/>
      <c r="F138" s="57"/>
      <c r="G138" s="149"/>
      <c r="H138" s="129"/>
      <c r="I138" s="129"/>
      <c r="J138" s="148"/>
      <c r="K138" s="67"/>
    </row>
    <row r="139" spans="1:11">
      <c r="A139" s="66"/>
      <c r="B139" s="149"/>
      <c r="C139" s="129"/>
      <c r="D139" s="129"/>
      <c r="E139" s="148"/>
      <c r="F139" s="57"/>
      <c r="G139" s="149"/>
      <c r="H139" s="129"/>
      <c r="I139" s="129"/>
      <c r="J139" s="148"/>
      <c r="K139" s="67"/>
    </row>
    <row r="140" spans="1:11">
      <c r="A140" s="66"/>
      <c r="B140" s="149"/>
      <c r="C140" s="129"/>
      <c r="D140" s="129"/>
      <c r="E140" s="148"/>
      <c r="F140" s="57"/>
      <c r="G140" s="149"/>
      <c r="H140" s="129"/>
      <c r="I140" s="129"/>
      <c r="J140" s="148"/>
      <c r="K140" s="67"/>
    </row>
    <row r="141" spans="1:11">
      <c r="A141" s="66"/>
      <c r="B141" s="149"/>
      <c r="C141" s="129"/>
      <c r="D141" s="129"/>
      <c r="E141" s="148"/>
      <c r="F141" s="57"/>
      <c r="G141" s="149"/>
      <c r="H141" s="129"/>
      <c r="I141" s="129"/>
      <c r="J141" s="148"/>
      <c r="K141" s="67"/>
    </row>
    <row r="142" spans="1:11">
      <c r="A142" s="66"/>
      <c r="B142" s="149"/>
      <c r="C142" s="129"/>
      <c r="D142" s="129"/>
      <c r="E142" s="148"/>
      <c r="F142" s="57"/>
      <c r="G142" s="149"/>
      <c r="H142" s="129"/>
      <c r="I142" s="129"/>
      <c r="J142" s="148"/>
      <c r="K142" s="67"/>
    </row>
    <row r="143" spans="1:11">
      <c r="A143" s="66"/>
      <c r="B143" s="149"/>
      <c r="C143" s="129"/>
      <c r="D143" s="129"/>
      <c r="E143" s="148"/>
      <c r="F143" s="57"/>
      <c r="G143" s="149"/>
      <c r="H143" s="129"/>
      <c r="I143" s="129"/>
      <c r="J143" s="148"/>
      <c r="K143" s="67"/>
    </row>
    <row r="144" spans="1:11">
      <c r="A144" s="66"/>
      <c r="B144" s="149"/>
      <c r="C144" s="129"/>
      <c r="D144" s="129"/>
      <c r="E144" s="148"/>
      <c r="F144" s="57"/>
      <c r="G144" s="149"/>
      <c r="H144" s="129"/>
      <c r="I144" s="129"/>
      <c r="J144" s="148"/>
      <c r="K144" s="67"/>
    </row>
    <row r="145" spans="1:11">
      <c r="A145" s="66"/>
      <c r="B145" s="149"/>
      <c r="C145" s="129"/>
      <c r="D145" s="129"/>
      <c r="E145" s="148"/>
      <c r="F145" s="57"/>
      <c r="G145" s="149"/>
      <c r="H145" s="129"/>
      <c r="I145" s="129"/>
      <c r="J145" s="148"/>
      <c r="K145" s="67"/>
    </row>
    <row r="146" spans="1:11">
      <c r="A146" s="66"/>
      <c r="B146" s="149"/>
      <c r="C146" s="129"/>
      <c r="D146" s="129"/>
      <c r="E146" s="148"/>
      <c r="F146" s="57"/>
      <c r="G146" s="149"/>
      <c r="H146" s="129"/>
      <c r="I146" s="129"/>
      <c r="J146" s="148"/>
      <c r="K146" s="67"/>
    </row>
    <row r="147" spans="1:11">
      <c r="A147" s="66"/>
      <c r="B147" s="149"/>
      <c r="C147" s="129"/>
      <c r="D147" s="129"/>
      <c r="E147" s="148"/>
      <c r="F147" s="57"/>
      <c r="G147" s="149"/>
      <c r="H147" s="129"/>
      <c r="I147" s="129"/>
      <c r="J147" s="148"/>
      <c r="K147" s="67"/>
    </row>
    <row r="148" spans="1:11">
      <c r="A148" s="66"/>
      <c r="B148" s="149"/>
      <c r="C148" s="129"/>
      <c r="D148" s="129"/>
      <c r="E148" s="148"/>
      <c r="F148" s="57"/>
      <c r="G148" s="149"/>
      <c r="H148" s="129"/>
      <c r="I148" s="129"/>
      <c r="J148" s="148"/>
      <c r="K148" s="67"/>
    </row>
    <row r="149" spans="1:11">
      <c r="A149" s="66"/>
      <c r="B149" s="150"/>
      <c r="C149" s="151"/>
      <c r="D149" s="151"/>
      <c r="E149" s="152"/>
      <c r="F149" s="57"/>
      <c r="G149" s="150"/>
      <c r="H149" s="151"/>
      <c r="I149" s="151"/>
      <c r="J149" s="152"/>
      <c r="K149" s="67"/>
    </row>
    <row r="150" spans="1:11">
      <c r="A150" s="66"/>
      <c r="B150" s="56"/>
      <c r="C150" s="56"/>
      <c r="D150" s="56"/>
      <c r="E150" s="56"/>
      <c r="F150" s="46"/>
      <c r="G150" s="56"/>
      <c r="H150" s="56"/>
      <c r="I150" s="56"/>
      <c r="J150" s="56"/>
      <c r="K150" s="67"/>
    </row>
    <row r="151" spans="1:11">
      <c r="A151" s="66"/>
      <c r="B151" s="46"/>
      <c r="C151" s="46"/>
      <c r="D151" s="46"/>
      <c r="E151" s="46"/>
      <c r="F151" s="46"/>
      <c r="G151" s="46"/>
      <c r="H151" s="46"/>
      <c r="I151" s="46"/>
      <c r="J151" s="46"/>
      <c r="K151" s="67"/>
    </row>
    <row r="152" spans="1:11">
      <c r="A152" s="66"/>
      <c r="B152" s="157" t="s">
        <v>127</v>
      </c>
      <c r="C152" s="158"/>
      <c r="D152" s="120" t="s">
        <v>90</v>
      </c>
      <c r="E152" s="121"/>
      <c r="F152" s="46"/>
      <c r="G152" s="157" t="s">
        <v>126</v>
      </c>
      <c r="H152" s="158"/>
      <c r="I152" s="120" t="s">
        <v>90</v>
      </c>
      <c r="J152" s="121"/>
      <c r="K152" s="78"/>
    </row>
    <row r="153" spans="1:11">
      <c r="A153" s="66"/>
      <c r="B153" s="159"/>
      <c r="C153" s="160"/>
      <c r="D153" s="122"/>
      <c r="E153" s="123"/>
      <c r="F153" s="46"/>
      <c r="G153" s="159"/>
      <c r="H153" s="160"/>
      <c r="I153" s="122"/>
      <c r="J153" s="123"/>
      <c r="K153" s="79"/>
    </row>
    <row r="154" spans="1:11">
      <c r="A154" s="66"/>
      <c r="B154" s="137"/>
      <c r="C154" s="138"/>
      <c r="D154" s="138"/>
      <c r="E154" s="139"/>
      <c r="F154" s="57"/>
      <c r="G154" s="137"/>
      <c r="H154" s="138"/>
      <c r="I154" s="138"/>
      <c r="J154" s="139"/>
      <c r="K154" s="67"/>
    </row>
    <row r="155" spans="1:11">
      <c r="A155" s="66"/>
      <c r="B155" s="137"/>
      <c r="C155" s="138"/>
      <c r="D155" s="138"/>
      <c r="E155" s="139"/>
      <c r="F155" s="57"/>
      <c r="G155" s="137"/>
      <c r="H155" s="138"/>
      <c r="I155" s="138"/>
      <c r="J155" s="139"/>
      <c r="K155" s="67"/>
    </row>
    <row r="156" spans="1:11">
      <c r="A156" s="66"/>
      <c r="B156" s="137"/>
      <c r="C156" s="138"/>
      <c r="D156" s="138"/>
      <c r="E156" s="139"/>
      <c r="F156" s="57"/>
      <c r="G156" s="137"/>
      <c r="H156" s="138"/>
      <c r="I156" s="138"/>
      <c r="J156" s="139"/>
      <c r="K156" s="67"/>
    </row>
    <row r="157" spans="1:11">
      <c r="A157" s="66"/>
      <c r="B157" s="147" t="s">
        <v>153</v>
      </c>
      <c r="C157" s="129"/>
      <c r="D157" s="129"/>
      <c r="E157" s="148"/>
      <c r="F157" s="57"/>
      <c r="G157" s="147" t="s">
        <v>153</v>
      </c>
      <c r="H157" s="129"/>
      <c r="I157" s="129"/>
      <c r="J157" s="148"/>
      <c r="K157" s="67"/>
    </row>
    <row r="158" spans="1:11">
      <c r="A158" s="66"/>
      <c r="B158" s="149"/>
      <c r="C158" s="129"/>
      <c r="D158" s="129"/>
      <c r="E158" s="148"/>
      <c r="F158" s="57"/>
      <c r="G158" s="149"/>
      <c r="H158" s="129"/>
      <c r="I158" s="129"/>
      <c r="J158" s="148"/>
      <c r="K158" s="67"/>
    </row>
    <row r="159" spans="1:11" ht="8.25" customHeight="1">
      <c r="A159" s="66"/>
      <c r="B159" s="149"/>
      <c r="C159" s="129"/>
      <c r="D159" s="129"/>
      <c r="E159" s="148"/>
      <c r="F159" s="57"/>
      <c r="G159" s="149"/>
      <c r="H159" s="129"/>
      <c r="I159" s="129"/>
      <c r="J159" s="148"/>
      <c r="K159" s="67"/>
    </row>
    <row r="160" spans="1:11" ht="8.25" customHeight="1">
      <c r="A160" s="66"/>
      <c r="B160" s="149"/>
      <c r="C160" s="129"/>
      <c r="D160" s="129"/>
      <c r="E160" s="148"/>
      <c r="F160" s="57"/>
      <c r="G160" s="149"/>
      <c r="H160" s="129"/>
      <c r="I160" s="129"/>
      <c r="J160" s="148"/>
      <c r="K160" s="67"/>
    </row>
    <row r="161" spans="1:11" ht="8.25" customHeight="1">
      <c r="A161" s="66"/>
      <c r="B161" s="149"/>
      <c r="C161" s="129"/>
      <c r="D161" s="129"/>
      <c r="E161" s="148"/>
      <c r="F161" s="57"/>
      <c r="G161" s="149"/>
      <c r="H161" s="129"/>
      <c r="I161" s="129"/>
      <c r="J161" s="148"/>
      <c r="K161" s="67"/>
    </row>
    <row r="162" spans="1:11">
      <c r="A162" s="66"/>
      <c r="B162" s="149"/>
      <c r="C162" s="129"/>
      <c r="D162" s="129"/>
      <c r="E162" s="148"/>
      <c r="F162" s="57"/>
      <c r="G162" s="149"/>
      <c r="H162" s="129"/>
      <c r="I162" s="129"/>
      <c r="J162" s="148"/>
      <c r="K162" s="67"/>
    </row>
    <row r="163" spans="1:11">
      <c r="A163" s="66"/>
      <c r="B163" s="149"/>
      <c r="C163" s="129"/>
      <c r="D163" s="129"/>
      <c r="E163" s="148"/>
      <c r="F163" s="57"/>
      <c r="G163" s="149"/>
      <c r="H163" s="129"/>
      <c r="I163" s="129"/>
      <c r="J163" s="148"/>
      <c r="K163" s="67"/>
    </row>
    <row r="164" spans="1:11">
      <c r="A164" s="66"/>
      <c r="B164" s="149"/>
      <c r="C164" s="129"/>
      <c r="D164" s="129"/>
      <c r="E164" s="148"/>
      <c r="F164" s="57"/>
      <c r="G164" s="149"/>
      <c r="H164" s="129"/>
      <c r="I164" s="129"/>
      <c r="J164" s="148"/>
      <c r="K164" s="67"/>
    </row>
    <row r="165" spans="1:11">
      <c r="A165" s="66"/>
      <c r="B165" s="149"/>
      <c r="C165" s="129"/>
      <c r="D165" s="129"/>
      <c r="E165" s="148"/>
      <c r="F165" s="57"/>
      <c r="G165" s="149"/>
      <c r="H165" s="129"/>
      <c r="I165" s="129"/>
      <c r="J165" s="148"/>
      <c r="K165" s="67"/>
    </row>
    <row r="166" spans="1:11">
      <c r="A166" s="66"/>
      <c r="B166" s="149"/>
      <c r="C166" s="129"/>
      <c r="D166" s="129"/>
      <c r="E166" s="148"/>
      <c r="F166" s="57"/>
      <c r="G166" s="149"/>
      <c r="H166" s="129"/>
      <c r="I166" s="129"/>
      <c r="J166" s="148"/>
      <c r="K166" s="67"/>
    </row>
    <row r="167" spans="1:11">
      <c r="A167" s="66"/>
      <c r="B167" s="149"/>
      <c r="C167" s="129"/>
      <c r="D167" s="129"/>
      <c r="E167" s="148"/>
      <c r="F167" s="57"/>
      <c r="G167" s="149"/>
      <c r="H167" s="129"/>
      <c r="I167" s="129"/>
      <c r="J167" s="148"/>
      <c r="K167" s="67"/>
    </row>
    <row r="168" spans="1:11">
      <c r="A168" s="66"/>
      <c r="B168" s="149"/>
      <c r="C168" s="129"/>
      <c r="D168" s="129"/>
      <c r="E168" s="148"/>
      <c r="F168" s="57"/>
      <c r="G168" s="149"/>
      <c r="H168" s="129"/>
      <c r="I168" s="129"/>
      <c r="J168" s="148"/>
      <c r="K168" s="67"/>
    </row>
    <row r="169" spans="1:11">
      <c r="A169" s="66"/>
      <c r="B169" s="149"/>
      <c r="C169" s="129"/>
      <c r="D169" s="129"/>
      <c r="E169" s="148"/>
      <c r="F169" s="57"/>
      <c r="G169" s="149"/>
      <c r="H169" s="129"/>
      <c r="I169" s="129"/>
      <c r="J169" s="148"/>
      <c r="K169" s="67"/>
    </row>
    <row r="170" spans="1:11">
      <c r="A170" s="66"/>
      <c r="B170" s="149"/>
      <c r="C170" s="129"/>
      <c r="D170" s="129"/>
      <c r="E170" s="148"/>
      <c r="F170" s="57"/>
      <c r="G170" s="149"/>
      <c r="H170" s="129"/>
      <c r="I170" s="129"/>
      <c r="J170" s="148"/>
      <c r="K170" s="67"/>
    </row>
    <row r="171" spans="1:11">
      <c r="A171" s="66"/>
      <c r="B171" s="149"/>
      <c r="C171" s="129"/>
      <c r="D171" s="129"/>
      <c r="E171" s="148"/>
      <c r="F171" s="57"/>
      <c r="G171" s="149"/>
      <c r="H171" s="129"/>
      <c r="I171" s="129"/>
      <c r="J171" s="148"/>
      <c r="K171" s="67"/>
    </row>
    <row r="172" spans="1:11">
      <c r="A172" s="66"/>
      <c r="B172" s="149"/>
      <c r="C172" s="129"/>
      <c r="D172" s="129"/>
      <c r="E172" s="148"/>
      <c r="F172" s="57"/>
      <c r="G172" s="149"/>
      <c r="H172" s="129"/>
      <c r="I172" s="129"/>
      <c r="J172" s="148"/>
      <c r="K172" s="67"/>
    </row>
    <row r="173" spans="1:11">
      <c r="A173" s="66"/>
      <c r="B173" s="149"/>
      <c r="C173" s="129"/>
      <c r="D173" s="129"/>
      <c r="E173" s="148"/>
      <c r="F173" s="57"/>
      <c r="G173" s="149"/>
      <c r="H173" s="129"/>
      <c r="I173" s="129"/>
      <c r="J173" s="148"/>
      <c r="K173" s="67"/>
    </row>
    <row r="174" spans="1:11">
      <c r="A174" s="66"/>
      <c r="B174" s="149"/>
      <c r="C174" s="129"/>
      <c r="D174" s="129"/>
      <c r="E174" s="148"/>
      <c r="F174" s="57"/>
      <c r="G174" s="149"/>
      <c r="H174" s="129"/>
      <c r="I174" s="129"/>
      <c r="J174" s="148"/>
      <c r="K174" s="67"/>
    </row>
    <row r="175" spans="1:11">
      <c r="A175" s="66"/>
      <c r="B175" s="149"/>
      <c r="C175" s="129"/>
      <c r="D175" s="129"/>
      <c r="E175" s="148"/>
      <c r="F175" s="57"/>
      <c r="G175" s="149"/>
      <c r="H175" s="129"/>
      <c r="I175" s="129"/>
      <c r="J175" s="148"/>
      <c r="K175" s="67"/>
    </row>
    <row r="176" spans="1:11">
      <c r="A176" s="66"/>
      <c r="B176" s="150"/>
      <c r="C176" s="151"/>
      <c r="D176" s="151"/>
      <c r="E176" s="152"/>
      <c r="F176" s="57"/>
      <c r="G176" s="150"/>
      <c r="H176" s="151"/>
      <c r="I176" s="151"/>
      <c r="J176" s="152"/>
      <c r="K176" s="67"/>
    </row>
    <row r="177" spans="1:24">
      <c r="A177" s="66"/>
      <c r="B177" s="46"/>
      <c r="C177" s="46"/>
      <c r="D177" s="46"/>
      <c r="E177" s="46"/>
      <c r="F177" s="46"/>
      <c r="G177" s="46"/>
      <c r="H177" s="46"/>
      <c r="I177" s="46"/>
      <c r="J177" s="46"/>
      <c r="K177" s="67"/>
    </row>
    <row r="178" spans="1:24" ht="7.5" customHeight="1">
      <c r="A178" s="70"/>
      <c r="B178" s="52"/>
      <c r="C178" s="52"/>
      <c r="D178" s="52"/>
      <c r="E178" s="52"/>
      <c r="F178" s="52"/>
      <c r="G178" s="52"/>
      <c r="H178" s="52"/>
      <c r="I178" s="52"/>
      <c r="J178" s="52"/>
      <c r="K178" s="71"/>
    </row>
    <row r="179" spans="1:24" ht="15">
      <c r="A179" s="70"/>
      <c r="B179" s="52"/>
      <c r="C179" s="52"/>
      <c r="D179" s="52"/>
      <c r="E179" s="52"/>
      <c r="F179" s="53" t="s">
        <v>151</v>
      </c>
      <c r="G179" s="52"/>
      <c r="H179" s="52"/>
      <c r="I179" s="52"/>
      <c r="J179" s="52"/>
      <c r="K179" s="71"/>
    </row>
    <row r="180" spans="1:24" ht="15">
      <c r="A180" s="70"/>
      <c r="B180" s="52"/>
      <c r="C180" s="52"/>
      <c r="D180" s="52"/>
      <c r="E180" s="52"/>
      <c r="F180" s="53" t="s">
        <v>152</v>
      </c>
      <c r="G180" s="52"/>
      <c r="H180" s="52"/>
      <c r="I180" s="52"/>
      <c r="J180" s="52"/>
      <c r="K180" s="71"/>
    </row>
    <row r="181" spans="1:24" ht="7.5" customHeight="1">
      <c r="A181" s="70"/>
      <c r="B181" s="52"/>
      <c r="C181" s="52"/>
      <c r="D181" s="52"/>
      <c r="E181" s="52"/>
      <c r="F181" s="52"/>
      <c r="G181" s="52"/>
      <c r="H181" s="52"/>
      <c r="I181" s="54"/>
      <c r="J181" s="54"/>
      <c r="K181" s="72"/>
    </row>
    <row r="182" spans="1:24">
      <c r="A182" s="66"/>
      <c r="B182" s="46"/>
      <c r="C182" s="46"/>
      <c r="D182" s="46"/>
      <c r="E182" s="46"/>
      <c r="F182" s="46"/>
      <c r="G182" s="46"/>
      <c r="H182" s="46"/>
      <c r="I182" s="46"/>
      <c r="J182" s="46"/>
      <c r="K182" s="67"/>
    </row>
    <row r="183" spans="1:24" s="25" customFormat="1" ht="12.75" customHeight="1">
      <c r="A183" s="66"/>
      <c r="B183" s="46"/>
      <c r="C183" s="46"/>
      <c r="D183" s="46"/>
      <c r="E183" s="46"/>
      <c r="F183" s="46"/>
      <c r="G183" s="46"/>
      <c r="H183" s="46"/>
      <c r="I183" s="46"/>
      <c r="J183" s="46"/>
      <c r="K183" s="67"/>
      <c r="L183" s="24"/>
      <c r="M183" s="24"/>
      <c r="N183" s="24"/>
      <c r="P183" s="23"/>
      <c r="Q183" s="23"/>
      <c r="R183" s="23"/>
    </row>
    <row r="184" spans="1:24" s="25" customFormat="1" ht="12.75" customHeight="1">
      <c r="A184" s="66"/>
      <c r="B184" s="157" t="s">
        <v>134</v>
      </c>
      <c r="C184" s="158"/>
      <c r="D184" s="120" t="s">
        <v>90</v>
      </c>
      <c r="E184" s="121"/>
      <c r="F184" s="46"/>
      <c r="G184" s="153" t="s">
        <v>125</v>
      </c>
      <c r="H184" s="154"/>
      <c r="I184" s="120" t="s">
        <v>90</v>
      </c>
      <c r="J184" s="121"/>
      <c r="K184" s="78"/>
      <c r="L184" s="24"/>
      <c r="M184" s="45"/>
      <c r="N184" s="43"/>
      <c r="O184" s="43"/>
      <c r="P184" s="43"/>
      <c r="Q184" s="43"/>
      <c r="R184" s="10"/>
      <c r="S184" s="10"/>
      <c r="W184" s="26"/>
      <c r="X184" s="27"/>
    </row>
    <row r="185" spans="1:24" s="25" customFormat="1" ht="12.75" customHeight="1">
      <c r="A185" s="66"/>
      <c r="B185" s="159"/>
      <c r="C185" s="160"/>
      <c r="D185" s="122"/>
      <c r="E185" s="123"/>
      <c r="F185" s="46"/>
      <c r="G185" s="155" t="str">
        <f>H15</f>
        <v>Warehouse</v>
      </c>
      <c r="H185" s="156"/>
      <c r="I185" s="122"/>
      <c r="J185" s="123"/>
      <c r="K185" s="79"/>
      <c r="L185" s="24"/>
      <c r="M185" s="45"/>
      <c r="N185" s="43"/>
      <c r="O185" s="43"/>
      <c r="P185" s="43"/>
      <c r="Q185" s="43"/>
      <c r="R185" s="10"/>
      <c r="S185" s="10"/>
    </row>
    <row r="186" spans="1:24" s="25" customFormat="1" ht="12.75" customHeight="1">
      <c r="A186" s="66"/>
      <c r="B186" s="137"/>
      <c r="C186" s="138"/>
      <c r="D186" s="138"/>
      <c r="E186" s="139"/>
      <c r="F186" s="74"/>
      <c r="G186" s="137"/>
      <c r="H186" s="138"/>
      <c r="I186" s="138"/>
      <c r="J186" s="139"/>
      <c r="K186" s="67"/>
      <c r="L186" s="24"/>
      <c r="M186" s="45"/>
      <c r="N186" s="43"/>
      <c r="O186" s="43"/>
      <c r="P186" s="43"/>
      <c r="Q186" s="43"/>
      <c r="R186" s="10"/>
      <c r="S186" s="10"/>
    </row>
    <row r="187" spans="1:24" s="25" customFormat="1" ht="12.75" customHeight="1">
      <c r="A187" s="66"/>
      <c r="B187" s="137"/>
      <c r="C187" s="138"/>
      <c r="D187" s="138"/>
      <c r="E187" s="139"/>
      <c r="F187" s="74"/>
      <c r="G187" s="137"/>
      <c r="H187" s="138"/>
      <c r="I187" s="138"/>
      <c r="J187" s="139"/>
      <c r="K187" s="67"/>
      <c r="L187" s="24"/>
      <c r="M187" s="45"/>
      <c r="N187" s="43"/>
      <c r="O187" s="43"/>
      <c r="P187" s="43"/>
      <c r="Q187" s="43"/>
      <c r="R187" s="10"/>
      <c r="S187" s="10"/>
    </row>
    <row r="188" spans="1:24">
      <c r="A188" s="66"/>
      <c r="B188" s="137"/>
      <c r="C188" s="138"/>
      <c r="D188" s="138"/>
      <c r="E188" s="139"/>
      <c r="F188" s="74"/>
      <c r="G188" s="137"/>
      <c r="H188" s="138"/>
      <c r="I188" s="138"/>
      <c r="J188" s="139"/>
      <c r="K188" s="67"/>
    </row>
    <row r="189" spans="1:24">
      <c r="A189" s="66"/>
      <c r="B189" s="140" t="s">
        <v>153</v>
      </c>
      <c r="C189" s="141"/>
      <c r="D189" s="141"/>
      <c r="E189" s="142"/>
      <c r="F189" s="74"/>
      <c r="G189" s="140" t="s">
        <v>153</v>
      </c>
      <c r="H189" s="141"/>
      <c r="I189" s="141"/>
      <c r="J189" s="142"/>
      <c r="K189" s="67"/>
    </row>
    <row r="190" spans="1:24">
      <c r="A190" s="66"/>
      <c r="B190" s="143"/>
      <c r="C190" s="141"/>
      <c r="D190" s="141"/>
      <c r="E190" s="142"/>
      <c r="F190" s="74"/>
      <c r="G190" s="143"/>
      <c r="H190" s="141"/>
      <c r="I190" s="141"/>
      <c r="J190" s="142"/>
      <c r="K190" s="67"/>
    </row>
    <row r="191" spans="1:24" ht="8.25" customHeight="1">
      <c r="A191" s="66"/>
      <c r="B191" s="143"/>
      <c r="C191" s="141"/>
      <c r="D191" s="141"/>
      <c r="E191" s="142"/>
      <c r="F191" s="74"/>
      <c r="G191" s="143"/>
      <c r="H191" s="141"/>
      <c r="I191" s="141"/>
      <c r="J191" s="142"/>
      <c r="K191" s="67"/>
    </row>
    <row r="192" spans="1:24" ht="8.25" customHeight="1">
      <c r="A192" s="66"/>
      <c r="B192" s="143"/>
      <c r="C192" s="141"/>
      <c r="D192" s="141"/>
      <c r="E192" s="142"/>
      <c r="F192" s="74"/>
      <c r="G192" s="143"/>
      <c r="H192" s="141"/>
      <c r="I192" s="141"/>
      <c r="J192" s="142"/>
      <c r="K192" s="67"/>
    </row>
    <row r="193" spans="1:11" ht="8.25" customHeight="1">
      <c r="A193" s="66"/>
      <c r="B193" s="143"/>
      <c r="C193" s="141"/>
      <c r="D193" s="141"/>
      <c r="E193" s="142"/>
      <c r="F193" s="74"/>
      <c r="G193" s="143"/>
      <c r="H193" s="141"/>
      <c r="I193" s="141"/>
      <c r="J193" s="142"/>
      <c r="K193" s="67"/>
    </row>
    <row r="194" spans="1:11">
      <c r="A194" s="66"/>
      <c r="B194" s="143"/>
      <c r="C194" s="141"/>
      <c r="D194" s="141"/>
      <c r="E194" s="142"/>
      <c r="F194" s="74"/>
      <c r="G194" s="143"/>
      <c r="H194" s="141"/>
      <c r="I194" s="141"/>
      <c r="J194" s="142"/>
      <c r="K194" s="67"/>
    </row>
    <row r="195" spans="1:11">
      <c r="A195" s="66"/>
      <c r="B195" s="143"/>
      <c r="C195" s="141"/>
      <c r="D195" s="141"/>
      <c r="E195" s="142"/>
      <c r="F195" s="74"/>
      <c r="G195" s="143"/>
      <c r="H195" s="141"/>
      <c r="I195" s="141"/>
      <c r="J195" s="142"/>
      <c r="K195" s="67"/>
    </row>
    <row r="196" spans="1:11">
      <c r="A196" s="66"/>
      <c r="B196" s="143"/>
      <c r="C196" s="141"/>
      <c r="D196" s="141"/>
      <c r="E196" s="142"/>
      <c r="F196" s="74"/>
      <c r="G196" s="143"/>
      <c r="H196" s="141"/>
      <c r="I196" s="141"/>
      <c r="J196" s="142"/>
      <c r="K196" s="67"/>
    </row>
    <row r="197" spans="1:11">
      <c r="A197" s="66"/>
      <c r="B197" s="143"/>
      <c r="C197" s="141"/>
      <c r="D197" s="141"/>
      <c r="E197" s="142"/>
      <c r="F197" s="74"/>
      <c r="G197" s="143"/>
      <c r="H197" s="141"/>
      <c r="I197" s="141"/>
      <c r="J197" s="142"/>
      <c r="K197" s="67"/>
    </row>
    <row r="198" spans="1:11">
      <c r="A198" s="66"/>
      <c r="B198" s="143"/>
      <c r="C198" s="141"/>
      <c r="D198" s="141"/>
      <c r="E198" s="142"/>
      <c r="F198" s="74"/>
      <c r="G198" s="143"/>
      <c r="H198" s="141"/>
      <c r="I198" s="141"/>
      <c r="J198" s="142"/>
      <c r="K198" s="67"/>
    </row>
    <row r="199" spans="1:11">
      <c r="A199" s="66"/>
      <c r="B199" s="143"/>
      <c r="C199" s="141"/>
      <c r="D199" s="141"/>
      <c r="E199" s="142"/>
      <c r="F199" s="74"/>
      <c r="G199" s="143"/>
      <c r="H199" s="141"/>
      <c r="I199" s="141"/>
      <c r="J199" s="142"/>
      <c r="K199" s="67"/>
    </row>
    <row r="200" spans="1:11">
      <c r="A200" s="66"/>
      <c r="B200" s="143"/>
      <c r="C200" s="141"/>
      <c r="D200" s="141"/>
      <c r="E200" s="142"/>
      <c r="F200" s="74"/>
      <c r="G200" s="143"/>
      <c r="H200" s="141"/>
      <c r="I200" s="141"/>
      <c r="J200" s="142"/>
      <c r="K200" s="67"/>
    </row>
    <row r="201" spans="1:11">
      <c r="A201" s="66"/>
      <c r="B201" s="143"/>
      <c r="C201" s="141"/>
      <c r="D201" s="141"/>
      <c r="E201" s="142"/>
      <c r="F201" s="74"/>
      <c r="G201" s="143"/>
      <c r="H201" s="141"/>
      <c r="I201" s="141"/>
      <c r="J201" s="142"/>
      <c r="K201" s="67"/>
    </row>
    <row r="202" spans="1:11">
      <c r="A202" s="66"/>
      <c r="B202" s="143"/>
      <c r="C202" s="141"/>
      <c r="D202" s="141"/>
      <c r="E202" s="142"/>
      <c r="F202" s="74"/>
      <c r="G202" s="143"/>
      <c r="H202" s="141"/>
      <c r="I202" s="141"/>
      <c r="J202" s="142"/>
      <c r="K202" s="67"/>
    </row>
    <row r="203" spans="1:11">
      <c r="A203" s="66"/>
      <c r="B203" s="143"/>
      <c r="C203" s="141"/>
      <c r="D203" s="141"/>
      <c r="E203" s="142"/>
      <c r="F203" s="74"/>
      <c r="G203" s="143"/>
      <c r="H203" s="141"/>
      <c r="I203" s="141"/>
      <c r="J203" s="142"/>
      <c r="K203" s="67"/>
    </row>
    <row r="204" spans="1:11">
      <c r="A204" s="66"/>
      <c r="B204" s="143"/>
      <c r="C204" s="141"/>
      <c r="D204" s="141"/>
      <c r="E204" s="142"/>
      <c r="F204" s="74"/>
      <c r="G204" s="143"/>
      <c r="H204" s="141"/>
      <c r="I204" s="141"/>
      <c r="J204" s="142"/>
      <c r="K204" s="67"/>
    </row>
    <row r="205" spans="1:11">
      <c r="A205" s="66"/>
      <c r="B205" s="143"/>
      <c r="C205" s="141"/>
      <c r="D205" s="141"/>
      <c r="E205" s="142"/>
      <c r="F205" s="74"/>
      <c r="G205" s="143"/>
      <c r="H205" s="141"/>
      <c r="I205" s="141"/>
      <c r="J205" s="142"/>
      <c r="K205" s="67"/>
    </row>
    <row r="206" spans="1:11">
      <c r="A206" s="66"/>
      <c r="B206" s="143"/>
      <c r="C206" s="141"/>
      <c r="D206" s="141"/>
      <c r="E206" s="142"/>
      <c r="F206" s="74"/>
      <c r="G206" s="143"/>
      <c r="H206" s="141"/>
      <c r="I206" s="141"/>
      <c r="J206" s="142"/>
      <c r="K206" s="67"/>
    </row>
    <row r="207" spans="1:11">
      <c r="A207" s="66"/>
      <c r="B207" s="143"/>
      <c r="C207" s="141"/>
      <c r="D207" s="141"/>
      <c r="E207" s="142"/>
      <c r="F207" s="74"/>
      <c r="G207" s="143"/>
      <c r="H207" s="141"/>
      <c r="I207" s="141"/>
      <c r="J207" s="142"/>
      <c r="K207" s="67"/>
    </row>
    <row r="208" spans="1:11">
      <c r="A208" s="66"/>
      <c r="B208" s="144"/>
      <c r="C208" s="145"/>
      <c r="D208" s="145"/>
      <c r="E208" s="146"/>
      <c r="F208" s="74"/>
      <c r="G208" s="144"/>
      <c r="H208" s="145"/>
      <c r="I208" s="145"/>
      <c r="J208" s="146"/>
      <c r="K208" s="67"/>
    </row>
    <row r="209" spans="1:11">
      <c r="A209" s="66"/>
      <c r="B209" s="74"/>
      <c r="C209" s="74"/>
      <c r="D209" s="74"/>
      <c r="E209" s="74"/>
      <c r="F209" s="74"/>
      <c r="G209" s="74"/>
      <c r="H209" s="74"/>
      <c r="I209" s="74"/>
      <c r="J209" s="74"/>
      <c r="K209" s="67"/>
    </row>
    <row r="210" spans="1:11">
      <c r="A210" s="66"/>
      <c r="B210" s="74"/>
      <c r="C210" s="74"/>
      <c r="D210" s="74"/>
      <c r="E210" s="74"/>
      <c r="F210" s="74"/>
      <c r="G210" s="74"/>
      <c r="H210" s="74"/>
      <c r="I210" s="74"/>
      <c r="J210" s="74"/>
      <c r="K210" s="67"/>
    </row>
    <row r="211" spans="1:11">
      <c r="A211" s="66"/>
      <c r="B211" s="74"/>
      <c r="C211" s="74"/>
      <c r="D211" s="74"/>
      <c r="E211" s="74"/>
      <c r="F211" s="74"/>
      <c r="G211" s="74"/>
      <c r="H211" s="74"/>
      <c r="I211" s="74"/>
      <c r="J211" s="74"/>
      <c r="K211" s="67"/>
    </row>
    <row r="212" spans="1:11">
      <c r="A212" s="66"/>
      <c r="B212" s="74"/>
      <c r="C212" s="74"/>
      <c r="D212" s="74"/>
      <c r="E212" s="74"/>
      <c r="F212" s="74"/>
      <c r="G212" s="74"/>
      <c r="H212" s="74"/>
      <c r="I212" s="74"/>
      <c r="J212" s="74"/>
      <c r="K212" s="67"/>
    </row>
    <row r="213" spans="1:11">
      <c r="A213" s="66"/>
      <c r="B213" s="74"/>
      <c r="C213" s="74"/>
      <c r="D213" s="74"/>
      <c r="E213" s="74"/>
      <c r="F213" s="74"/>
      <c r="G213" s="74"/>
      <c r="H213" s="74"/>
      <c r="I213" s="74"/>
      <c r="J213" s="74"/>
      <c r="K213" s="67"/>
    </row>
    <row r="214" spans="1:11">
      <c r="A214" s="66"/>
      <c r="B214" s="74"/>
      <c r="C214" s="74"/>
      <c r="D214" s="74"/>
      <c r="E214" s="74"/>
      <c r="F214" s="74"/>
      <c r="G214" s="74"/>
      <c r="H214" s="74"/>
      <c r="I214" s="74"/>
      <c r="J214" s="74"/>
      <c r="K214" s="67"/>
    </row>
    <row r="215" spans="1:11">
      <c r="A215" s="66"/>
      <c r="B215" s="74"/>
      <c r="C215" s="74"/>
      <c r="D215" s="74"/>
      <c r="E215" s="74"/>
      <c r="F215" s="74"/>
      <c r="G215" s="74"/>
      <c r="H215" s="74"/>
      <c r="I215" s="74"/>
      <c r="J215" s="74"/>
      <c r="K215" s="67"/>
    </row>
    <row r="216" spans="1:11">
      <c r="A216" s="66"/>
      <c r="B216" s="74"/>
      <c r="C216" s="74"/>
      <c r="D216" s="74"/>
      <c r="E216" s="74"/>
      <c r="F216" s="74"/>
      <c r="G216" s="74"/>
      <c r="H216" s="74"/>
      <c r="I216" s="74"/>
      <c r="J216" s="74"/>
      <c r="K216" s="67"/>
    </row>
    <row r="217" spans="1:11">
      <c r="A217" s="66"/>
      <c r="B217" s="74"/>
      <c r="C217" s="74"/>
      <c r="D217" s="74"/>
      <c r="E217" s="74"/>
      <c r="F217" s="74"/>
      <c r="G217" s="74"/>
      <c r="H217" s="74"/>
      <c r="I217" s="74"/>
      <c r="J217" s="74"/>
      <c r="K217" s="67"/>
    </row>
    <row r="218" spans="1:11">
      <c r="A218" s="66"/>
      <c r="B218" s="74"/>
      <c r="C218" s="74"/>
      <c r="D218" s="74"/>
      <c r="E218" s="74"/>
      <c r="F218" s="74"/>
      <c r="G218" s="74"/>
      <c r="H218" s="74"/>
      <c r="I218" s="74"/>
      <c r="J218" s="74"/>
      <c r="K218" s="67"/>
    </row>
    <row r="219" spans="1:11" ht="10.5" customHeight="1">
      <c r="A219" s="130" t="s">
        <v>137</v>
      </c>
      <c r="B219" s="131"/>
      <c r="C219" s="131"/>
      <c r="D219" s="131"/>
      <c r="E219" s="131"/>
      <c r="F219" s="131"/>
      <c r="G219" s="30"/>
      <c r="H219" s="30"/>
      <c r="I219" s="30"/>
      <c r="J219" s="30"/>
      <c r="K219" s="77"/>
    </row>
    <row r="220" spans="1:11" ht="10.5" customHeight="1">
      <c r="A220" s="130"/>
      <c r="B220" s="131"/>
      <c r="C220" s="131"/>
      <c r="D220" s="131"/>
      <c r="E220" s="131"/>
      <c r="F220" s="131"/>
      <c r="G220" s="30"/>
      <c r="H220" s="30"/>
      <c r="I220" s="30"/>
      <c r="J220" s="30"/>
      <c r="K220" s="77"/>
    </row>
    <row r="221" spans="1:11">
      <c r="A221" s="66"/>
      <c r="B221" s="74"/>
      <c r="C221" s="74"/>
      <c r="D221" s="74"/>
      <c r="E221" s="74"/>
      <c r="F221" s="74"/>
      <c r="G221" s="74"/>
      <c r="H221" s="74"/>
      <c r="I221" s="74"/>
      <c r="J221" s="74"/>
      <c r="K221" s="67"/>
    </row>
    <row r="222" spans="1:11">
      <c r="A222" s="66"/>
      <c r="B222" s="74"/>
      <c r="C222" s="74"/>
      <c r="D222" s="74"/>
      <c r="E222" s="74"/>
      <c r="F222" s="74"/>
      <c r="G222" s="74"/>
      <c r="H222" s="74"/>
      <c r="I222" s="74"/>
      <c r="J222" s="74"/>
      <c r="K222" s="67"/>
    </row>
    <row r="223" spans="1:11">
      <c r="A223" s="66"/>
      <c r="B223" s="74"/>
      <c r="C223" s="74"/>
      <c r="D223" s="74"/>
      <c r="E223" s="74"/>
      <c r="F223" s="74"/>
      <c r="G223" s="74"/>
      <c r="H223" s="74"/>
      <c r="I223" s="74"/>
      <c r="J223" s="74"/>
      <c r="K223" s="67"/>
    </row>
    <row r="224" spans="1:11">
      <c r="A224" s="66"/>
      <c r="B224" s="74"/>
      <c r="C224" s="74"/>
      <c r="D224" s="74"/>
      <c r="E224" s="74"/>
      <c r="F224" s="74"/>
      <c r="G224" s="74"/>
      <c r="H224" s="74"/>
      <c r="I224" s="74"/>
      <c r="J224" s="74"/>
      <c r="K224" s="67"/>
    </row>
    <row r="225" spans="1:11">
      <c r="A225" s="66"/>
      <c r="B225" s="74"/>
      <c r="C225" s="74"/>
      <c r="D225" s="74"/>
      <c r="E225" s="74"/>
      <c r="F225" s="74"/>
      <c r="G225" s="74"/>
      <c r="H225" s="74"/>
      <c r="I225" s="74"/>
      <c r="J225" s="74"/>
      <c r="K225" s="67"/>
    </row>
    <row r="226" spans="1:11">
      <c r="A226" s="66"/>
      <c r="B226" s="74"/>
      <c r="C226" s="74"/>
      <c r="D226" s="74"/>
      <c r="E226" s="74"/>
      <c r="F226" s="74"/>
      <c r="G226" s="74"/>
      <c r="H226" s="74"/>
      <c r="I226" s="74"/>
      <c r="J226" s="74"/>
      <c r="K226" s="67"/>
    </row>
    <row r="227" spans="1:11">
      <c r="A227" s="66"/>
      <c r="B227" s="74"/>
      <c r="C227" s="74"/>
      <c r="D227" s="74"/>
      <c r="E227" s="74"/>
      <c r="F227" s="74"/>
      <c r="G227" s="74"/>
      <c r="H227" s="74"/>
      <c r="I227" s="74"/>
      <c r="J227" s="74"/>
      <c r="K227" s="67"/>
    </row>
    <row r="228" spans="1:11">
      <c r="A228" s="66"/>
      <c r="B228" s="74"/>
      <c r="C228" s="74"/>
      <c r="D228" s="74"/>
      <c r="E228" s="74"/>
      <c r="F228" s="74"/>
      <c r="G228" s="74"/>
      <c r="H228" s="74"/>
      <c r="I228" s="74"/>
      <c r="J228" s="74"/>
      <c r="K228" s="67"/>
    </row>
    <row r="229" spans="1:11">
      <c r="A229" s="66"/>
      <c r="B229" s="74"/>
      <c r="C229" s="74"/>
      <c r="D229" s="74"/>
      <c r="E229" s="74"/>
      <c r="F229" s="74"/>
      <c r="G229" s="74"/>
      <c r="H229" s="74"/>
      <c r="I229" s="74"/>
      <c r="J229" s="74"/>
      <c r="K229" s="67"/>
    </row>
    <row r="230" spans="1:11">
      <c r="A230" s="66"/>
      <c r="B230" s="74"/>
      <c r="C230" s="74"/>
      <c r="D230" s="74"/>
      <c r="E230" s="74"/>
      <c r="F230" s="74"/>
      <c r="G230" s="74"/>
      <c r="H230" s="74"/>
      <c r="I230" s="74"/>
      <c r="J230" s="74"/>
      <c r="K230" s="67"/>
    </row>
    <row r="231" spans="1:11">
      <c r="A231" s="66"/>
      <c r="B231" s="74"/>
      <c r="C231" s="74"/>
      <c r="D231" s="74"/>
      <c r="E231" s="74"/>
      <c r="F231" s="74"/>
      <c r="G231" s="74"/>
      <c r="H231" s="74"/>
      <c r="I231" s="74"/>
      <c r="J231" s="74"/>
      <c r="K231" s="67"/>
    </row>
    <row r="232" spans="1:11">
      <c r="A232" s="66"/>
      <c r="B232" s="74"/>
      <c r="C232" s="74"/>
      <c r="D232" s="74"/>
      <c r="E232" s="74"/>
      <c r="F232" s="74"/>
      <c r="G232" s="74"/>
      <c r="H232" s="74"/>
      <c r="I232" s="74"/>
      <c r="J232" s="74"/>
      <c r="K232" s="67"/>
    </row>
    <row r="233" spans="1:11">
      <c r="A233" s="66"/>
      <c r="B233" s="74"/>
      <c r="C233" s="74"/>
      <c r="D233" s="74"/>
      <c r="E233" s="74"/>
      <c r="F233" s="74"/>
      <c r="G233" s="74"/>
      <c r="H233" s="74"/>
      <c r="I233" s="74"/>
      <c r="J233" s="74"/>
      <c r="K233" s="67"/>
    </row>
    <row r="234" spans="1:11">
      <c r="A234" s="66"/>
      <c r="B234" s="56"/>
      <c r="C234" s="56"/>
      <c r="D234" s="56"/>
      <c r="E234" s="56"/>
      <c r="F234" s="46"/>
      <c r="G234" s="46"/>
      <c r="H234" s="46"/>
      <c r="I234" s="46"/>
      <c r="J234" s="46"/>
      <c r="K234" s="67"/>
    </row>
    <row r="235" spans="1:11">
      <c r="A235" s="66"/>
      <c r="B235" s="46"/>
      <c r="C235" s="46"/>
      <c r="D235" s="46"/>
      <c r="E235" s="46"/>
      <c r="F235" s="46"/>
      <c r="G235" s="46"/>
      <c r="H235" s="46"/>
      <c r="I235" s="46"/>
      <c r="J235" s="46"/>
      <c r="K235" s="67"/>
    </row>
    <row r="236" spans="1:11" ht="7.5" customHeight="1">
      <c r="A236" s="70"/>
      <c r="B236" s="52"/>
      <c r="C236" s="52"/>
      <c r="D236" s="52"/>
      <c r="E236" s="52"/>
      <c r="F236" s="52"/>
      <c r="G236" s="52"/>
      <c r="H236" s="52"/>
      <c r="I236" s="52"/>
      <c r="J236" s="52"/>
      <c r="K236" s="71"/>
    </row>
    <row r="237" spans="1:11" ht="15">
      <c r="A237" s="70"/>
      <c r="B237" s="52"/>
      <c r="C237" s="52"/>
      <c r="D237" s="52"/>
      <c r="E237" s="52"/>
      <c r="F237" s="53" t="s">
        <v>151</v>
      </c>
      <c r="G237" s="52"/>
      <c r="H237" s="52"/>
      <c r="I237" s="52"/>
      <c r="J237" s="52"/>
      <c r="K237" s="71"/>
    </row>
    <row r="238" spans="1:11" ht="15">
      <c r="A238" s="70"/>
      <c r="B238" s="52"/>
      <c r="C238" s="52"/>
      <c r="D238" s="52"/>
      <c r="E238" s="52"/>
      <c r="F238" s="53" t="s">
        <v>152</v>
      </c>
      <c r="G238" s="52"/>
      <c r="H238" s="52"/>
      <c r="I238" s="52"/>
      <c r="J238" s="52"/>
      <c r="K238" s="71"/>
    </row>
    <row r="239" spans="1:11" ht="7.5" customHeight="1">
      <c r="A239" s="70"/>
      <c r="B239" s="52"/>
      <c r="C239" s="52"/>
      <c r="D239" s="52"/>
      <c r="E239" s="52"/>
      <c r="F239" s="52"/>
      <c r="G239" s="52"/>
      <c r="H239" s="52"/>
      <c r="I239" s="54"/>
      <c r="J239" s="54"/>
      <c r="K239" s="72"/>
    </row>
  </sheetData>
  <mergeCells count="72">
    <mergeCell ref="A219:F220"/>
    <mergeCell ref="A44:C44"/>
    <mergeCell ref="A45:C45"/>
    <mergeCell ref="B68:E70"/>
    <mergeCell ref="B186:E188"/>
    <mergeCell ref="B184:C185"/>
    <mergeCell ref="D184:E185"/>
    <mergeCell ref="A48:F49"/>
    <mergeCell ref="D66:E67"/>
    <mergeCell ref="B66:C67"/>
    <mergeCell ref="G68:J70"/>
    <mergeCell ref="D15:E15"/>
    <mergeCell ref="F15:G15"/>
    <mergeCell ref="F13:G13"/>
    <mergeCell ref="A30:C30"/>
    <mergeCell ref="A28:C28"/>
    <mergeCell ref="A26:C26"/>
    <mergeCell ref="A32:C32"/>
    <mergeCell ref="A34:C34"/>
    <mergeCell ref="A36:C36"/>
    <mergeCell ref="A38:C38"/>
    <mergeCell ref="H13:J13"/>
    <mergeCell ref="B17:J17"/>
    <mergeCell ref="A40:C40"/>
    <mergeCell ref="A42:C42"/>
    <mergeCell ref="B18:J19"/>
    <mergeCell ref="G152:H153"/>
    <mergeCell ref="G125:H126"/>
    <mergeCell ref="D125:E126"/>
    <mergeCell ref="B125:C126"/>
    <mergeCell ref="G71:J90"/>
    <mergeCell ref="B98:E117"/>
    <mergeCell ref="G98:J117"/>
    <mergeCell ref="I93:J94"/>
    <mergeCell ref="G93:H94"/>
    <mergeCell ref="D93:E94"/>
    <mergeCell ref="B93:C94"/>
    <mergeCell ref="B71:E90"/>
    <mergeCell ref="D152:E153"/>
    <mergeCell ref="B95:E97"/>
    <mergeCell ref="G95:J97"/>
    <mergeCell ref="I125:J126"/>
    <mergeCell ref="G186:J188"/>
    <mergeCell ref="B189:E208"/>
    <mergeCell ref="G189:J208"/>
    <mergeCell ref="B127:E129"/>
    <mergeCell ref="G127:J129"/>
    <mergeCell ref="B130:E149"/>
    <mergeCell ref="G130:J149"/>
    <mergeCell ref="B154:E156"/>
    <mergeCell ref="G154:J156"/>
    <mergeCell ref="B157:E176"/>
    <mergeCell ref="G157:J176"/>
    <mergeCell ref="I152:J153"/>
    <mergeCell ref="I184:J185"/>
    <mergeCell ref="G184:H184"/>
    <mergeCell ref="G185:H185"/>
    <mergeCell ref="B152:C153"/>
    <mergeCell ref="B7:J9"/>
    <mergeCell ref="H15:I15"/>
    <mergeCell ref="B11:C11"/>
    <mergeCell ref="B15:C15"/>
    <mergeCell ref="D11:E11"/>
    <mergeCell ref="F11:G11"/>
    <mergeCell ref="H11:J11"/>
    <mergeCell ref="B13:C13"/>
    <mergeCell ref="D13:E13"/>
    <mergeCell ref="I66:J67"/>
    <mergeCell ref="G66:H67"/>
    <mergeCell ref="B53:E58"/>
    <mergeCell ref="G53:J58"/>
    <mergeCell ref="A21:F22"/>
  </mergeCells>
  <conditionalFormatting sqref="B7:J9">
    <cfRule type="cellIs" dxfId="21" priority="38" operator="equal">
      <formula>"H I g h    R I s k"</formula>
    </cfRule>
    <cfRule type="cellIs" dxfId="20" priority="39" operator="equal">
      <formula>"M e d I u m    R I s k"</formula>
    </cfRule>
    <cfRule type="cellIs" dxfId="19" priority="40" operator="equal">
      <formula>"L o w    R I s k"</formula>
    </cfRule>
  </conditionalFormatting>
  <conditionalFormatting sqref="D66 K66 I66 K93 I93 K125 I125 K152 I152 K184 I184">
    <cfRule type="cellIs" dxfId="18" priority="35" operator="equal">
      <formula>"Poor"</formula>
    </cfRule>
    <cfRule type="cellIs" dxfId="17" priority="36" operator="equal">
      <formula>"Needs Improvement"</formula>
    </cfRule>
    <cfRule type="cellIs" dxfId="16" priority="37" operator="equal">
      <formula>"Good"</formula>
    </cfRule>
  </conditionalFormatting>
  <conditionalFormatting sqref="D93">
    <cfRule type="cellIs" dxfId="15" priority="29" operator="equal">
      <formula>"Poor"</formula>
    </cfRule>
    <cfRule type="cellIs" dxfId="14" priority="30" operator="equal">
      <formula>"Needs Improvement"</formula>
    </cfRule>
    <cfRule type="cellIs" dxfId="13" priority="31" operator="equal">
      <formula>"Good"</formula>
    </cfRule>
  </conditionalFormatting>
  <conditionalFormatting sqref="D125">
    <cfRule type="cellIs" dxfId="12" priority="23" operator="equal">
      <formula>"Poor"</formula>
    </cfRule>
    <cfRule type="cellIs" dxfId="11" priority="24" operator="equal">
      <formula>"Needs Improvement"</formula>
    </cfRule>
    <cfRule type="cellIs" dxfId="10" priority="25" operator="equal">
      <formula>"Good"</formula>
    </cfRule>
  </conditionalFormatting>
  <conditionalFormatting sqref="D152">
    <cfRule type="cellIs" dxfId="9" priority="17" operator="equal">
      <formula>"Poor"</formula>
    </cfRule>
    <cfRule type="cellIs" dxfId="8" priority="18" operator="equal">
      <formula>"Needs Improvement"</formula>
    </cfRule>
    <cfRule type="cellIs" dxfId="7" priority="19" operator="equal">
      <formula>"Good"</formula>
    </cfRule>
  </conditionalFormatting>
  <conditionalFormatting sqref="D184">
    <cfRule type="cellIs" dxfId="6" priority="11" operator="equal">
      <formula>"Poor"</formula>
    </cfRule>
    <cfRule type="cellIs" dxfId="5" priority="12" operator="equal">
      <formula>"Needs Improvement"</formula>
    </cfRule>
    <cfRule type="cellIs" dxfId="4" priority="13" operator="equal">
      <formula>"Good"</formula>
    </cfRule>
  </conditionalFormatting>
  <conditionalFormatting sqref="D26:G26 D28:G28 D30:G30 D32:G32 D34:G34 D36:G36 D38:G38 D40:G40 D42:G42 D44:G44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rintOptions horizontalCentered="1"/>
  <pageMargins left="0.11811023622047245" right="0.11811023622047245" top="0.11811023622047245" bottom="0.11811023622047245" header="0" footer="0"/>
  <pageSetup orientation="portrait" r:id="rId1"/>
  <rowBreaks count="3" manualBreakCount="3">
    <brk id="63" max="16383" man="1"/>
    <brk id="122" max="16383" man="1"/>
    <brk id="18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topLeftCell="A7" workbookViewId="0">
      <selection activeCell="C32" sqref="C32"/>
    </sheetView>
  </sheetViews>
  <sheetFormatPr defaultRowHeight="12.75"/>
  <cols>
    <col min="1" max="1" customWidth="true" width="45.5703125" collapsed="false"/>
    <col min="2" max="2" customWidth="true" width="45.0" collapsed="false"/>
  </cols>
  <sheetData>
    <row r="1" spans="1:2" ht="16.5">
      <c r="A1" s="1" t="s">
        <v>42</v>
      </c>
    </row>
    <row r="2" spans="1:2" ht="14.25">
      <c r="A2" s="2" t="s">
        <v>2</v>
      </c>
      <c r="B2" t="s">
        <v>89</v>
      </c>
    </row>
    <row r="3" spans="1:2" ht="14.25">
      <c r="A3" s="2" t="s">
        <v>4</v>
      </c>
      <c r="B3" t="s">
        <v>5</v>
      </c>
    </row>
    <row r="4" spans="1:2" ht="14.25">
      <c r="A4" s="2" t="s">
        <v>6</v>
      </c>
      <c r="B4" t="s">
        <v>7</v>
      </c>
    </row>
    <row r="5" spans="1:2" ht="14.25">
      <c r="A5" s="2" t="s">
        <v>8</v>
      </c>
      <c r="B5" t="s">
        <v>9</v>
      </c>
    </row>
    <row r="6" spans="1:2" ht="14.25">
      <c r="A6" s="2" t="s">
        <v>10</v>
      </c>
      <c r="B6" t="s">
        <v>11</v>
      </c>
    </row>
    <row r="7" spans="1:2" ht="14.25">
      <c r="A7" s="2" t="s">
        <v>12</v>
      </c>
      <c r="B7" t="s">
        <v>13</v>
      </c>
    </row>
    <row r="8" spans="1:2" ht="14.25">
      <c r="A8" s="2" t="s">
        <v>14</v>
      </c>
      <c r="B8" t="s">
        <v>15</v>
      </c>
    </row>
    <row r="9" spans="1:2" ht="14.25">
      <c r="A9" s="2" t="s">
        <v>16</v>
      </c>
      <c r="B9" t="s">
        <v>17</v>
      </c>
    </row>
    <row r="10" spans="1:2" ht="14.25">
      <c r="A10" s="2" t="s">
        <v>18</v>
      </c>
      <c r="B10" t="s">
        <v>19</v>
      </c>
    </row>
    <row r="11" spans="1:2" ht="14.25">
      <c r="A11" s="2" t="s">
        <v>20</v>
      </c>
      <c r="B11" t="s">
        <v>21</v>
      </c>
    </row>
    <row r="12" spans="1:2" ht="14.25">
      <c r="A12" s="2" t="s">
        <v>22</v>
      </c>
      <c r="B12" t="s">
        <v>23</v>
      </c>
    </row>
    <row r="13" spans="1:2" ht="14.25">
      <c r="A13" s="2" t="s">
        <v>24</v>
      </c>
      <c r="B13" t="s">
        <v>25</v>
      </c>
    </row>
    <row r="14" spans="1:2" ht="14.25">
      <c r="A14" s="2" t="s">
        <v>26</v>
      </c>
      <c r="B14" t="s">
        <v>27</v>
      </c>
    </row>
    <row r="15" spans="1:2" ht="14.25">
      <c r="A15" s="2" t="s">
        <v>28</v>
      </c>
      <c r="B15" t="s">
        <v>145</v>
      </c>
    </row>
    <row r="16" spans="1:2" ht="14.25">
      <c r="A16" s="2" t="s">
        <v>30</v>
      </c>
      <c r="B16" t="s">
        <v>145</v>
      </c>
    </row>
    <row r="17" spans="1:3" ht="14.25">
      <c r="A17" s="2" t="s">
        <v>32</v>
      </c>
      <c r="B17" t="s">
        <v>146</v>
      </c>
    </row>
    <row r="18" spans="1:3" ht="14.25">
      <c r="A18" s="2" t="s">
        <v>34</v>
      </c>
      <c r="B18" t="s">
        <v>35</v>
      </c>
    </row>
    <row r="20" spans="1:3">
      <c r="A20" t="s">
        <v>36</v>
      </c>
      <c r="B20" t="e">
        <f>SUBSTITUTE(LEFT(B11,FIND(":",B11,FIND(":",B11)+1)-1),":",",")</f>
        <v>#VALUE!</v>
      </c>
    </row>
    <row r="21" spans="1:3" ht="14.25">
      <c r="A21" s="2" t="s">
        <v>37</v>
      </c>
      <c r="B21" t="str">
        <f>IF(ISERROR(B20),B13&amp;","&amp;B12,B20)</f>
        <v>{Store_Name},{Location_text}</v>
      </c>
    </row>
    <row r="22" spans="1:3" ht="14.25">
      <c r="A22" s="2" t="s">
        <v>38</v>
      </c>
      <c r="B22" t="str">
        <f>SUBSTITUTE(B21,",","+")</f>
        <v>{Store_Name}+{Location_text}</v>
      </c>
    </row>
    <row r="23" spans="1:3" ht="14.25">
      <c r="A23" s="2" t="s">
        <v>39</v>
      </c>
      <c r="B23" t="str">
        <f xml:space="preserve"> "http://maps.google.com/maps?q=" &amp;+B22 &amp; "&amp;view=map"</f>
        <v>http://maps.google.com/maps?q={Store_Name}+{Location_text}&amp;view=map</v>
      </c>
    </row>
    <row r="25" spans="1:3" ht="14.25">
      <c r="A25" s="2" t="s">
        <v>40</v>
      </c>
      <c r="B25" s="3" t="str">
        <f>HYPERLINK($B$23)</f>
        <v>http://maps.google.com/maps?q={Store_Name}+{Location_text}&amp;view=map</v>
      </c>
    </row>
    <row r="26" spans="1:3" ht="14.25">
      <c r="A26" s="4" t="s">
        <v>41</v>
      </c>
      <c r="B26" s="5"/>
    </row>
    <row r="27" spans="1:3" ht="14.25">
      <c r="A27" s="6" t="s">
        <v>0</v>
      </c>
      <c r="B27" s="7" t="e">
        <f>B10-B28</f>
        <v>#VALUE!</v>
      </c>
      <c r="C27" s="7"/>
    </row>
    <row r="28" spans="1:3" ht="14.25">
      <c r="A28" s="8" t="s">
        <v>1</v>
      </c>
      <c r="B28" s="9" t="str">
        <f>+B9</f>
        <v>{Count_with_defect}</v>
      </c>
      <c r="C28" s="9"/>
    </row>
    <row r="30" spans="1:3" ht="14.25">
      <c r="A30" s="2" t="s">
        <v>45</v>
      </c>
      <c r="B30" t="s">
        <v>43</v>
      </c>
    </row>
    <row r="31" spans="1:3" ht="14.25">
      <c r="A31" s="2" t="s">
        <v>46</v>
      </c>
      <c r="B31" t="s">
        <v>44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Area Audit (v2.0)</vt:lpstr>
      <vt:lpstr>Data</vt:lpstr>
      <vt:lpstr>'Area Audit (v2.0)'!Print_Area</vt:lpstr>
      <vt:lpstr>'Area Audit (v2.0)'!Print_Titles</vt:lpstr>
    </vt:vector>
  </TitlesOfParts>
  <Company>Reckitt Benckiser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2014-03-10T19:15:04Z</dcterms:created>
  <dc:creator>IMS</dc:creator>
  <lastModifiedBy>Tom DeCristoforo</lastModifiedBy>
  <lastPrinted>2014-07-09T18:31:44Z</lastPrinted>
  <dcterms:modified xsi:type="dcterms:W3CDTF">2014-07-15T15:43:11Z</dcterms:modified>
</coreProperties>
</file>