
<file path=[Content_Types].xml><?xml version="1.0" encoding="utf-8"?>
<Types xmlns="http://schemas.openxmlformats.org/package/2006/content-types">
  <Default Extension="bin" ContentType="application/vnd.openxmlformats-officedocument.spreadsheetml.printerSettings"/>
  <Default Extension="png" ContentType="image/png"/>
  <Default Extension="pict" ContentType="image/pict"/>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19320" windowHeight="12660"/>
  </bookViews>
  <sheets>
    <sheet name="Sheet1" sheetId="1" r:id="rId1"/>
  </sheets>
  <definedNames>
    <definedName name="_xlnm.Print_Area" localSheetId="0">Sheet1!$A$1:$BO$1016</definedName>
  </definedNames>
  <calcPr calcId="144525"/>
</workbook>
</file>

<file path=xl/calcChain.xml><?xml version="1.0" encoding="utf-8"?>
<calcChain xmlns="http://schemas.openxmlformats.org/spreadsheetml/2006/main">
  <c r="B246" i="1" l="1"/>
  <c r="AR238" i="1"/>
  <c r="B75" i="1"/>
  <c r="B237" i="1"/>
  <c r="B214" i="1"/>
  <c r="BQ817" i="1" l="1"/>
  <c r="BQ764" i="1"/>
  <c r="BR495" i="1"/>
  <c r="AM497" i="1" s="1"/>
  <c r="BT451" i="1"/>
  <c r="BT380" i="1"/>
  <c r="AR368" i="1" s="1"/>
  <c r="BS319" i="1"/>
  <c r="B215" i="1" l="1"/>
  <c r="AV238" i="1"/>
  <c r="B238" i="1"/>
  <c r="X981" i="1"/>
  <c r="F999" i="1"/>
  <c r="B497" i="1"/>
  <c r="BT449" i="1"/>
  <c r="C603" i="1"/>
  <c r="C606" i="1"/>
  <c r="C605" i="1"/>
  <c r="C604" i="1"/>
  <c r="B236" i="1"/>
  <c r="AY236" i="1"/>
  <c r="M990" i="1"/>
  <c r="AL996" i="1"/>
  <c r="M996" i="1"/>
  <c r="M993" i="1"/>
  <c r="BQ982" i="1"/>
  <c r="BQ987" i="1" s="1"/>
  <c r="BQ821" i="1"/>
  <c r="AO817" i="1"/>
  <c r="BQ768" i="1"/>
  <c r="BQ674" i="1"/>
  <c r="BQ678" i="1" s="1"/>
  <c r="BF575" i="1"/>
  <c r="BB575" i="1"/>
  <c r="AZ573" i="1"/>
  <c r="AV573" i="1"/>
  <c r="C571" i="1"/>
  <c r="BA569" i="1"/>
  <c r="AS569" i="1"/>
  <c r="AG569" i="1"/>
  <c r="AM569" i="1"/>
  <c r="AB569" i="1"/>
  <c r="V569" i="1"/>
  <c r="Q569" i="1"/>
  <c r="BQ569" i="1"/>
  <c r="BR530" i="1"/>
  <c r="O531" i="1"/>
  <c r="Y75" i="1"/>
  <c r="X75" i="1"/>
  <c r="W75" i="1"/>
  <c r="V75" i="1"/>
  <c r="T75" i="1"/>
  <c r="S75" i="1"/>
  <c r="Q75" i="1"/>
  <c r="P75" i="1"/>
  <c r="O75" i="1"/>
  <c r="BD242" i="1"/>
  <c r="AU242" i="1"/>
  <c r="AM242" i="1"/>
  <c r="AE242" i="1"/>
  <c r="V242" i="1"/>
  <c r="N242" i="1"/>
  <c r="E242" i="1"/>
  <c r="B241" i="1"/>
  <c r="BT100" i="1"/>
  <c r="X153" i="1" s="1"/>
  <c r="T87" i="1"/>
  <c r="Y85" i="1"/>
  <c r="AK82" i="1"/>
  <c r="B82" i="1"/>
  <c r="B81" i="1"/>
  <c r="B80" i="1"/>
  <c r="B79" i="1"/>
  <c r="AX73" i="1"/>
  <c r="AZ213" i="1"/>
  <c r="B213" i="1"/>
  <c r="E244" i="1"/>
  <c r="AL81" i="1"/>
  <c r="BB221" i="1"/>
  <c r="BM215" i="1"/>
  <c r="AS214" i="1"/>
  <c r="AN214" i="1"/>
  <c r="AJ214" i="1"/>
  <c r="BQ988" i="1" l="1"/>
  <c r="AL697" i="1"/>
  <c r="C153" i="1"/>
  <c r="BQ986" i="1"/>
  <c r="AN821" i="1"/>
  <c r="BQ828" i="1"/>
  <c r="C104" i="1"/>
  <c r="AL692" i="1"/>
  <c r="BQ681" i="1"/>
  <c r="BQ680" i="1"/>
  <c r="AM104" i="1"/>
  <c r="D777" i="1"/>
  <c r="BQ769" i="1"/>
  <c r="BQ771" i="1"/>
  <c r="BQ824" i="1"/>
  <c r="D817" i="1"/>
  <c r="BQ823" i="1"/>
  <c r="BQ989" i="1"/>
  <c r="AL782" i="1"/>
  <c r="BQ770" i="1"/>
  <c r="AM500" i="1"/>
  <c r="D368" i="1"/>
  <c r="BT376" i="1"/>
  <c r="BQ679" i="1"/>
  <c r="D687" i="1"/>
  <c r="AL788" i="1"/>
</calcChain>
</file>

<file path=xl/sharedStrings.xml><?xml version="1.0" encoding="utf-8"?>
<sst xmlns="http://schemas.openxmlformats.org/spreadsheetml/2006/main" count="663" uniqueCount="362">
  <si>
    <t>P.O. Box 1547</t>
  </si>
  <si>
    <t>Heber</t>
  </si>
  <si>
    <t>CA</t>
  </si>
  <si>
    <t>92249</t>
  </si>
  <si>
    <t>86-0772971</t>
  </si>
  <si>
    <t>P. O. Box 1547</t>
  </si>
  <si>
    <t>(760) 352-2200</t>
  </si>
  <si>
    <t>P. O. Box 2047</t>
  </si>
  <si>
    <t>(928) 627-4702</t>
  </si>
  <si>
    <t>Heber, CA  92249</t>
  </si>
  <si>
    <t>Yuma, AZ  85366</t>
  </si>
  <si>
    <t>Acuerdo de Empleo de Voluntad  Mutua</t>
  </si>
  <si>
    <t>Entiendo y estoy de acuerdo que la relación entre Fresh Harvest, Inc. y los empleados  es de Voluntad Mutua.  Específicamente comprendo y estoy de acuerdo que la relación de trabajo entre Fresh Harvest, Inc. y yo puede ser terminada con o sin motivo alguno, en cualquier momento, por mi o por la Empresa. Ningún convenio contrario al presente será valido a menos que este específicamente por escrito y firmado por el Presidente de la Empresa. Por consiguiente entiendo y estoy de acuerdo que cualquier convenio anterior sobre la relación de trabajo entre Fresh Harvest, Inc. y yo, ya sea por escrito u oral no será valido. Entiendo y estoy de acuerdo con este convenio  entre las personas descritas.</t>
  </si>
  <si>
    <t>Entiendo  que  Fresh Harvest, Inc. reserva el derecho de hacer cualquier cambio a sus pólizas, procedimientos o beneficios cuando crea necesario. Cualquier cambio será comunicado en avisos por escrito. Sin embargo, cualquier cambio a la política de empleo a voluntad mutua será hecho solamente en la manera descrita en el párrafo anterior.</t>
  </si>
  <si>
    <t xml:space="preserve">Es mi responsabilidad comprender y cumplir con todas las políticas de la Empresa.  Entiendo que la versión en español de todos estos documentos me los proporciona la Empresa como conveniencia para mí. Si llegara a desarrollarse cualquier disputa por interpretación del contenido de las pólizas, será la versión en Ingles la cual prevalecerá. </t>
  </si>
  <si>
    <t>At-Will Employment Agreement</t>
  </si>
  <si>
    <t>I understand and agree that the employment relationship between Fresh Harvest, Inc. and its employees is at will.  I specifically understand and agree that the employment relationship between Fresh Harvest, Inc. and me can be terminated with or without cause, at any time, at the option of either the company or me. No agreement contrary to the foregoing may be made unless it is specific, in writing, and signed by the President of the company. I further understand and agree that all prior agreements about the nature of my employment relationship with Fresh Harvest, Inc. whether written or oral, are superseded. I understand and agree that this is the entire agreement between the parties on this subject.</t>
  </si>
  <si>
    <t>I further understand Fresh Harvest, Inc. reserves the right to make changes to its policies, procedures or benefits whenever it deems necessary or useful to do so. All such changes will be communicated through official written notices. However, any changes to the at-will employment policy can only be made in the specific manner described above.</t>
  </si>
  <si>
    <t>I understand that the Spanish version of all company policies is provided as a convenience to me. However, I understand that the English version shall prevail if there is a dispute as to the meaning of anything contained within Fresh Harvest, Inc.’s policies.</t>
  </si>
  <si>
    <t>Signature / Firma del Empleado:</t>
  </si>
  <si>
    <t>Date / Fecha:</t>
  </si>
  <si>
    <t>Supervisor / Human Resources - Mayordomo/Recursos Humanos:</t>
  </si>
  <si>
    <t>PÓLIZA DE TRANSPORTE DE LA COMPAÑÍA</t>
  </si>
  <si>
    <t xml:space="preserve">La compañía no tiene preferencia en cómo llego al lugar de trabajo, o cómo se van al final del día. Está estrictamente prohibido que los mayordomos o supervisores de la compañía hagan arreglos de transporte o cualquier método de transporte con los empleados. </t>
  </si>
  <si>
    <t xml:space="preserve">El transporte de la compañía (autobuses) </t>
  </si>
  <si>
    <r>
      <t xml:space="preserve">La compañía proporciona el transporte (autobuses), en algunos trabajos para la conveniencia de todos los empleados, sin ningún costo, y bajo ninguna obligación. El uso de autobuses de compañía es voluntario y no es una condición del empleo. </t>
    </r>
    <r>
      <rPr>
        <b/>
        <sz val="9.5"/>
        <color indexed="8"/>
        <rFont val="Cambria"/>
        <family val="1"/>
      </rPr>
      <t xml:space="preserve">El tiempo que cabalga del sitio del trabajo, antes o después del final del día laborable no es tiempo  compensable. </t>
    </r>
  </si>
  <si>
    <t>Los empleados que utilizan autobuses de la compañía deberán respetar las reglas de la compañía, póliza y la ley Gubernamental. Las reglas incluyen pero no se limitan a:</t>
  </si>
  <si>
    <r>
      <t>·</t>
    </r>
    <r>
      <rPr>
        <sz val="7"/>
        <color indexed="8"/>
        <rFont val="Times New Roman"/>
        <family val="1"/>
      </rPr>
      <t xml:space="preserve">         </t>
    </r>
    <r>
      <rPr>
        <b/>
        <sz val="9.5"/>
        <color indexed="8"/>
        <rFont val="Cambria"/>
        <family val="1"/>
      </rPr>
      <t xml:space="preserve">No se permite alcohol ni drogas en los autobuses de la compañía </t>
    </r>
  </si>
  <si>
    <r>
      <t>·</t>
    </r>
    <r>
      <rPr>
        <sz val="7"/>
        <color indexed="8"/>
        <rFont val="Times New Roman"/>
        <family val="1"/>
      </rPr>
      <t xml:space="preserve">         </t>
    </r>
    <r>
      <rPr>
        <b/>
        <sz val="9.5"/>
        <color indexed="8"/>
        <rFont val="Cambria"/>
        <family val="1"/>
      </rPr>
      <t>No se permite a nadie bajo influencia de alcohol ni drogas en los autobuses de la compañía</t>
    </r>
  </si>
  <si>
    <r>
      <t>·</t>
    </r>
    <r>
      <rPr>
        <sz val="7"/>
        <color indexed="8"/>
        <rFont val="Times New Roman"/>
        <family val="1"/>
      </rPr>
      <t xml:space="preserve">         </t>
    </r>
    <r>
      <rPr>
        <b/>
        <sz val="9.5"/>
        <color indexed="8"/>
        <rFont val="Cambria"/>
        <family val="1"/>
      </rPr>
      <t xml:space="preserve">No se permiten amenazas de violencia ni actos de la violencia  </t>
    </r>
  </si>
  <si>
    <r>
      <t>·</t>
    </r>
    <r>
      <rPr>
        <sz val="7"/>
        <color indexed="8"/>
        <rFont val="Times New Roman"/>
        <family val="1"/>
      </rPr>
      <t xml:space="preserve">         </t>
    </r>
    <r>
      <rPr>
        <b/>
        <sz val="9.5"/>
        <color indexed="8"/>
        <rFont val="Cambria"/>
        <family val="1"/>
      </rPr>
      <t>No se permite acoso sexual ni actos provocativos</t>
    </r>
  </si>
  <si>
    <t xml:space="preserve">La persona que no siga las reglas mencionadas arriba es sujeto a la eliminación inmediata del autobús en cualquier ubicación y a cualquier tiempo que el conductor del autobús lo crea necesario. </t>
  </si>
  <si>
    <t>No se permite transportar empleados  en vehículos privados</t>
  </si>
  <si>
    <t xml:space="preserve">Entiendo que ningún empleado de la Compañía me puede obligar a viajar con él o con ella, al lugar de trabajo como una condición del empleo. Entiendo que si cualquier empleado de la compañía, inclusive mayordomo / supervisor, que trate de hacer contingente el empleo para entrar en un acuerdo de transporte con ellos, tendré que informar de este incidente a la compañía inmediatamente. Ningún empleado de la compañía esta autorizado para cobrar una tarifa a otros empleados por el transporte en su vehículo personal. </t>
  </si>
  <si>
    <t xml:space="preserve">Cualquier acuerdo en el que el empleado participe en transporte del trabajo es únicamente dentro de la discreción del empleado. También entiende que la compañía no tiene participación en cualquiera de estos arreglos privados entre los empleados. </t>
  </si>
  <si>
    <t xml:space="preserve">En ocasiones, usted tiene la opción para viajar de un campo a otro durante el curso de un día laborable para trabajar más horas. La compañía proporcionará, a su propio costo, autobuses para transportar a todos los empleados para algunos trabajos. Cualquier decisión de su parte, para utilizar un vehículo privado para viajar de un campo a otro durante el día laborable, es estrictamente  una decisión voluntaria emprendida para su conveniencia personal. Entiendo que si decido viajar en un vehículo privado para ir de un sitio de trabajo a otro durante el curso de un día laborable, la compañía no se hará  responsable de cualquier accidente, daños o responsabilidades que puedan surgir del uso de vehículos personales.  </t>
  </si>
  <si>
    <r>
      <t xml:space="preserve"> </t>
    </r>
    <r>
      <rPr>
        <b/>
        <sz val="10"/>
        <color indexed="8"/>
        <rFont val="Cambria"/>
        <family val="1"/>
      </rPr>
      <t>AVISO DE TRANSPORTE</t>
    </r>
  </si>
  <si>
    <r>
      <t>Yo</t>
    </r>
    <r>
      <rPr>
        <b/>
        <sz val="9.5"/>
        <color indexed="8"/>
        <rFont val="Cambria"/>
        <family val="1"/>
      </rPr>
      <t>,</t>
    </r>
  </si>
  <si>
    <t>Numero de seguro social</t>
  </si>
  <si>
    <t xml:space="preserve">el empleado de la </t>
  </si>
  <si>
    <t xml:space="preserve">compañía por el presente reconoce recibió este aviso con respecto al transporte de empleados. </t>
  </si>
  <si>
    <r>
      <t>He recibido, leído y estoy de acuerdo con la póliza de transporte de la compañía</t>
    </r>
    <r>
      <rPr>
        <b/>
        <sz val="9.5"/>
        <color indexed="8"/>
        <rFont val="Cambria"/>
        <family val="1"/>
      </rPr>
      <t xml:space="preserve">. </t>
    </r>
  </si>
  <si>
    <t>Nepotismo</t>
  </si>
  <si>
    <t>I</t>
  </si>
  <si>
    <t>Perspectiva General</t>
  </si>
  <si>
    <t>Fresh Harvest, Inc. (“La Compañía”) se compromete a mantener un ambiente de trabajo positivo y productivo  para  todos  los  empleados,  por  consiguiente,  es  nuestra  póliza  evitar  contratar, transferir o promover a familiares de empleados en puestos donde la posibilidad de favoritismo o conflictos pueda existir. Al mismo tiempo cuando la relación entre empleados tenga el potencial de afectar el negocio, otros empleados, proveedores o clientes, la compañía tendrá que revisar esa relación.   De este modo, la gerencia se reserva el derecho de reasignar, transferir y/o despedir al empleado(s) para así evitar el favoritismo, mantener la objetividad de la gerencia, mantener la habilidad de dirigir a los empleados efectivamente, proteger la relación con nuestros clientes, y proteger nuestra propiedad.</t>
  </si>
  <si>
    <t>Miembros de la Familia Definido</t>
  </si>
  <si>
    <t>II</t>
  </si>
  <si>
    <t>Para propósitos de esta póliza, miembros de la familia inmediatos incluyen esposo(a), madre, padre, hija, hijo, hermana, hermano, suegra, suegro, nuera, yerno, cuñada, cuñado, padres adoptivos, hijos adoptivos, hermanos(as) adoptivos, medias hermanas, medios hermanos y abuelos.</t>
  </si>
  <si>
    <t>III</t>
  </si>
  <si>
    <t>Otras Relaciones</t>
  </si>
  <si>
    <t>Relaciones, otras que no sean de sangre o por matrimonio, que tengan el potencial de afectar negativamente el ambiente de trabajo y que involucren a empleados de la gerencia, están estrictamente prohibidas.   Estas relaciones incluyen pero no son limitadas a salir con alguien. Para proteger a nuestros empleados y a la compañía de cualquier tipo de acoso sexual, los empleados deben informar al departamento de recursos humanos cuando se comprometan en una relación romántica con otro empleado.  La gerencia se reserva el derecho de tomar cualquier acción que sea apropiada dada la relación del empleado y el impacto en el ambiente de trabajo.</t>
  </si>
  <si>
    <t>III  Procedimiento</t>
  </si>
  <si>
    <t>Al momento de ser contratado, todos los aplicantes deben revelar si algún familiar esta actualmente empleado  y el puesto  de  ese  familiar.   La gerencia se reserva el derecho de rescindir la oferta de trabajo y/o ofrecer un puesto alternativo.</t>
  </si>
  <si>
    <t>Todos nuestros empleados actuales deben reportar inmediatamente al Departamento de Recursos Humanos cualquier relación  que haya surgido después de comenzar su empleo, o si el empleado no se dio cuenta a la hora de su contratación.  La gerencia se reserva el derecho de tomar cualquier acción que sea apropiada dada la relación del el empleado y el impacto en el ambiente de trabajo.</t>
  </si>
  <si>
    <t>IV Cumplimiento de la Póliza</t>
  </si>
  <si>
    <t>El no revelar la existencia de una relación entre empleados podría resultar en una acción disciplinaria y hasta terminación de empleo.</t>
  </si>
  <si>
    <t>Yo certifico que la información que he presentado esta completa y correcta a mi mejor conocimiento.  Yo entiendo que cualquier representación u omisión de información es causa para terminación inmediata.  También entiendo mi responsabilidad en hacer conocer mi parentesco con cualquier pariente que llegara a ser contratado.</t>
  </si>
  <si>
    <t>Nombre del Pariente/</t>
  </si>
  <si>
    <t>Nombre bajo el cual trabaja</t>
  </si>
  <si>
    <t>Parentesco</t>
  </si>
  <si>
    <t>Cuadrilla o Departamento</t>
  </si>
  <si>
    <t>Firma del Empleado</t>
  </si>
  <si>
    <t>Fecha</t>
  </si>
  <si>
    <t>CERO TOLERANCIA</t>
  </si>
  <si>
    <t>TODO ACCIDENTE DEBE SER REPORTADO</t>
  </si>
  <si>
    <t>ALL ACCIDENTS MUST BE REPORTED</t>
  </si>
  <si>
    <t>ZERO TOLERANCE</t>
  </si>
  <si>
    <r>
      <t xml:space="preserve">Si usted sufre alguna o cualquier lastimadura o accidente, por más leve que sea, se lo debe reportar a su mayordomo o supervisor </t>
    </r>
    <r>
      <rPr>
        <b/>
        <u/>
        <sz val="16"/>
        <color indexed="10"/>
        <rFont val="Arial"/>
        <family val="2"/>
      </rPr>
      <t>inmediatamente</t>
    </r>
    <r>
      <rPr>
        <sz val="16"/>
        <rFont val="Arial"/>
        <family val="2"/>
      </rPr>
      <t xml:space="preserve">.  Es una póliza de la Compañía reportar los accidentes </t>
    </r>
    <r>
      <rPr>
        <b/>
        <u/>
        <sz val="16"/>
        <color indexed="10"/>
        <rFont val="Arial"/>
        <family val="2"/>
      </rPr>
      <t>inmediatamente</t>
    </r>
    <r>
      <rPr>
        <sz val="16"/>
        <rFont val="Arial"/>
        <family val="2"/>
      </rPr>
      <t xml:space="preserve"> por más leve que sea, y de no hacerlo puede resultar en una acción disciplinaria.</t>
    </r>
  </si>
  <si>
    <r>
      <t>¡</t>
    </r>
    <r>
      <rPr>
        <b/>
        <sz val="20"/>
        <color indexed="10"/>
        <rFont val="Arial"/>
        <family val="2"/>
      </rPr>
      <t xml:space="preserve">Protéjase usted y sus derechos reportando todo accidente </t>
    </r>
    <r>
      <rPr>
        <b/>
        <u/>
        <sz val="20"/>
        <color indexed="10"/>
        <rFont val="Arial"/>
        <family val="2"/>
      </rPr>
      <t>inmediatamente</t>
    </r>
    <r>
      <rPr>
        <b/>
        <sz val="20"/>
        <color indexed="10"/>
        <rFont val="Arial"/>
        <family val="2"/>
      </rPr>
      <t>!</t>
    </r>
  </si>
  <si>
    <r>
      <t xml:space="preserve">If you suffer a work related injury or accident, regardless of severity, you must report it </t>
    </r>
    <r>
      <rPr>
        <b/>
        <u/>
        <sz val="16"/>
        <color indexed="10"/>
        <rFont val="Arial"/>
        <family val="2"/>
      </rPr>
      <t>immediately</t>
    </r>
    <r>
      <rPr>
        <sz val="16"/>
        <rFont val="Arial"/>
        <family val="2"/>
      </rPr>
      <t xml:space="preserve"> to your foreman or supervisors.  Failure to </t>
    </r>
    <r>
      <rPr>
        <b/>
        <u/>
        <sz val="16"/>
        <color indexed="10"/>
        <rFont val="Arial"/>
        <family val="2"/>
      </rPr>
      <t>immediately</t>
    </r>
    <r>
      <rPr>
        <sz val="16"/>
        <rFont val="Arial"/>
        <family val="2"/>
      </rPr>
      <t xml:space="preserve"> report an accident will result in disciplinary action</t>
    </r>
    <r>
      <rPr>
        <b/>
        <sz val="16"/>
        <rFont val="Arial"/>
        <family val="2"/>
      </rPr>
      <t>.</t>
    </r>
  </si>
  <si>
    <r>
      <t xml:space="preserve">Protect yourself and your rights by </t>
    </r>
    <r>
      <rPr>
        <b/>
        <u/>
        <sz val="20"/>
        <color indexed="10"/>
        <rFont val="Arial"/>
        <family val="2"/>
      </rPr>
      <t>immediately</t>
    </r>
    <r>
      <rPr>
        <b/>
        <sz val="20"/>
        <color indexed="10"/>
        <rFont val="Arial"/>
        <family val="2"/>
      </rPr>
      <t xml:space="preserve"> reporting all accidents!</t>
    </r>
  </si>
  <si>
    <t>Acuse De Recibo</t>
  </si>
  <si>
    <t>Por el presente Acuse de Recibo yo acepto haber recibido una copia del documento con titulo “Aviso Del Nuevo Programa de Compensación de Trabajador” de parte de mi empleador.</t>
  </si>
  <si>
    <t>En este documento se me explica ampliamente sobre la Red de Proveedores Médicos en caso que sufra una lesión en el área de trabajo.</t>
  </si>
  <si>
    <t>Nombre en letra de molde</t>
  </si>
  <si>
    <t>Seguro Social</t>
  </si>
  <si>
    <t>Firma Del Empleado</t>
  </si>
  <si>
    <t>Acknowledgement of Receipt</t>
  </si>
  <si>
    <t>I hereby acknowledge the receipt of the Medical Provider Network document from my employer.</t>
  </si>
  <si>
    <t>This document fully explains the new Medical Provider Network, and how it Works should I suffer a work related injury.</t>
  </si>
  <si>
    <t>Name (Print)</t>
  </si>
  <si>
    <t>Soc. Sec. No.</t>
  </si>
  <si>
    <t>Employee Signature</t>
  </si>
  <si>
    <t>Date</t>
  </si>
  <si>
    <t xml:space="preserve">AVISO AL EMPLEADO </t>
  </si>
  <si>
    <t>Sección 2810.5 del Código de Trabajo</t>
  </si>
  <si>
    <t>EMPLEADO</t>
  </si>
  <si>
    <t>Nombre del empleado:</t>
  </si>
  <si>
    <t>Fecha de inicio:</t>
  </si>
  <si>
    <t>Nombre legal del empleador contratante:</t>
  </si>
  <si>
    <t>EMPLEADOR</t>
  </si>
  <si>
    <t>¿El empleador contratante es una agencia/compañía de empleo (por ejemplo, agencia de colocación de trabajadores</t>
  </si>
  <si>
    <t>temporales, agencia de empleados temporales, u organización de empleadores profesionales</t>
  </si>
  <si>
    <t>[PEO, por sus siglas en inglés])?</t>
  </si>
  <si>
    <t>Sí</t>
  </si>
  <si>
    <t>No</t>
  </si>
  <si>
    <t>Otros nombres con los cuales el empleador contratante "realiza negocios" (si aplica):</t>
  </si>
  <si>
    <t>Fresh Harvest Inc.</t>
  </si>
  <si>
    <t>R</t>
  </si>
  <si>
    <t>Not Applicable</t>
  </si>
  <si>
    <t>Dirección física de la oficina principal del empleador contratante:</t>
  </si>
  <si>
    <t>101 East Main St., Heber, CA 92249</t>
  </si>
  <si>
    <t>Dirección postal del empleador contratante (si es diferente a la de arriba):</t>
  </si>
  <si>
    <t>P.O. Box 1547, Heber, CA 92249</t>
  </si>
  <si>
    <t>Número telefónico del empleador contratante:</t>
  </si>
  <si>
    <t>Si el empleador contratante es una agencia/compañía de colocación de trabajadores (la casilla de arriba está marcada "Sí"), a continuación se encuentra la otra entidad para la cual el empleado trabajará:</t>
  </si>
  <si>
    <t>Número telefónico:</t>
  </si>
  <si>
    <t xml:space="preserve">Dirección postal: </t>
  </si>
  <si>
    <t xml:space="preserve">Nombre: </t>
  </si>
  <si>
    <t xml:space="preserve">Dirección física de la oficina principal: </t>
  </si>
  <si>
    <t>INFORMACIÓN SOBRE EL SALARIO</t>
  </si>
  <si>
    <t>Tasa(s) de pago</t>
  </si>
  <si>
    <t>Tasa(s) de pago de horas extra:</t>
  </si>
  <si>
    <t>¿Existe un acuerdo por escrito que proporcione la(s) tasa(s) de pago? (marque una casilla)</t>
  </si>
  <si>
    <t>Asignaciones, si las hubiere, reclamadas como parte del salario mínimo (incluyendo asignaciones por concepto de comidas o alojamiento):</t>
  </si>
  <si>
    <t>(Si el empleado ha firmado el acuse de recibo a continuación, el mismo no constituye un "acuerdo escrito voluntario" requerido por la ley entre el empleador y el empleado para poder considerarlo como un crédito por concepto de comidas o alojamiento contra el salario mínimo". Cualquiera de tales acuerdos escritos voluntarios deberán documentarse por separado.)</t>
  </si>
  <si>
    <t>Día regular de pago:</t>
  </si>
  <si>
    <t>INDEMNIZACIÓN POR ACCIDENTES DE TRABAJO</t>
  </si>
  <si>
    <t>Nombre de la aseguradora:</t>
  </si>
  <si>
    <t xml:space="preserve">No. de la póliza.: </t>
  </si>
  <si>
    <t>□ Auto asegurado (Código de Trabajo 3700) y número de certificado del consentimiento para auto asegurarse:</t>
  </si>
  <si>
    <t xml:space="preserve">Dirección: </t>
  </si>
  <si>
    <t>LICENCIA POR ENFERMEDAD CON GOCE DE SUELDO</t>
  </si>
  <si>
    <t xml:space="preserve">Salvo que esté exento, el empleado identificado en este aviso tiene derecho a los requisitos mínimos para licencias por enfermedad con goce de sueldo bajo la ley del estado que estipula que un empleado: </t>
  </si>
  <si>
    <t xml:space="preserve">a. Puede acumular licencia por enfermedad con goce de sueldo y puede solicitar y utilizar hasta 3 días o 24 horas por concepto de licencia por enfermedad con goce de sueldo por año; </t>
  </si>
  <si>
    <t xml:space="preserve">b. No podrá ser despedido o no se podrán tomar represalias contra él por utilizar o por solicitar el uso de licencias por enfermedad con goce de sueldo; y </t>
  </si>
  <si>
    <t xml:space="preserve">c. Tiene derecho de presentar una demanda contra el empleador que tome represalias o discrimine contra un empleado por </t>
  </si>
  <si>
    <t xml:space="preserve">1. solicitar o utilizar días por concepto de licencias por enfermedad con goce de sueldo; </t>
  </si>
  <si>
    <t xml:space="preserve">2. intentar ejercer el derecho de utilizar días acumulados por concepto de licencias por enfermedad con goce de sueldo; </t>
  </si>
  <si>
    <t xml:space="preserve">3. presentar una demanda o alegar una violación de la sección 245 y siguientes del Artículo 1.5 del Código de Trabajo de California; </t>
  </si>
  <si>
    <t>4. cooperar en una investigación o enjuiciamiento debido a una presunta violación de este Artículo u oponerse a cualquier política o práctica o actuación que sea prohibida por la sección 245 y siguientes del Artículo 1.5 del Código de Trabajo de California.</t>
  </si>
  <si>
    <t>Lo siguiente aplica al empleado identificado en este aviso. (Marque una casilla)</t>
  </si>
  <si>
    <t>ACUSE DE RECIBO</t>
  </si>
  <si>
    <t>(Optional)</t>
  </si>
  <si>
    <t>(ESCRIBA CON LETRA DE MOLDE EL NOMBRE del representante del empleador)</t>
  </si>
  <si>
    <t>(ESCRIBA CON LETRA DE MOLDE el nombre del empleado)</t>
  </si>
  <si>
    <t>(FIRMA del representante del empleador)</t>
  </si>
  <si>
    <t>(FIRMA DEL empleado)</t>
  </si>
  <si>
    <t>(Fecha)</t>
  </si>
  <si>
    <t>La firma del empleado en este aviso únicamente constituye un acuse de recibo.</t>
  </si>
  <si>
    <t>La sección 2810.5(b) del Código de Trabajo requiere que el empleador le notifique a usted por escrito de cualquier cambio a la información establecida en este Aviso dentro de los siete días continuos después del momento de los cambios, a menos que uno de los siguientes aplique: (a) Todos los cambios son reflejados en un recibo puntual de sueldo provisto según la sección 226 del Código de Trabajo; (b) El aviso de todos los cambios se provee en otro escrito requerido por la ley dentro de siete días a partir de los cambios.</t>
  </si>
  <si>
    <t>DLSE-NTE (rev 9/2014)</t>
  </si>
  <si>
    <t>Semanalmente, Cada Viernes</t>
  </si>
  <si>
    <t>Auto Asegurado</t>
  </si>
  <si>
    <t>NOTICE OF REST AND MEAL PERIOD POLICY</t>
  </si>
  <si>
    <t>(AGRICULTURAL EMPLOYEES)</t>
  </si>
  <si>
    <t xml:space="preserve">It is California law and the policy of the company to authorize and permit each and every employee to take an unpaid meal period of thirty (30) uninterrupted, duty-free minutes after a work period of not more than five (5) hours, except that when a work period of not more than six (6) hours will complete the day’s work the meal period may be waived by the mutual consent of the employee and the company.  </t>
  </si>
  <si>
    <r>
      <t xml:space="preserve">California law and company policy also require that employees are authorized and permitted to take a paid </t>
    </r>
    <r>
      <rPr>
        <i/>
        <sz val="10"/>
        <color indexed="8"/>
        <rFont val="Cambria"/>
        <family val="1"/>
      </rPr>
      <t xml:space="preserve">net </t>
    </r>
    <r>
      <rPr>
        <sz val="10"/>
        <color indexed="8"/>
        <rFont val="Cambria"/>
        <family val="1"/>
      </rPr>
      <t xml:space="preserve">ten (10) minute rest period as near as practicable in the middle of each work period.  The authorized rest period time shall be based on the total hours worked daily at the rate of ten </t>
    </r>
    <r>
      <rPr>
        <i/>
        <sz val="10"/>
        <color indexed="8"/>
        <rFont val="Cambria"/>
        <family val="1"/>
      </rPr>
      <t xml:space="preserve">net </t>
    </r>
    <r>
      <rPr>
        <sz val="10"/>
        <color indexed="8"/>
        <rFont val="Cambria"/>
        <family val="1"/>
      </rPr>
      <t xml:space="preserve">(10) minutes net rest time per four (4) hours or major fraction thereof.  However, a rest period need not be authorized for employees whose total daily work time is less than three and one-half (3½) hours. </t>
    </r>
  </si>
  <si>
    <t>I acknowledge receipt of this Notice and understand that I have the right to insist that I be given full and timely meal and rest periods each work day during which I will not be required to perform any work. I understand that it is unlawful for any managerial or supervisory employee to require or coerce me to: (1) delay or forgo my meal or rest periods; (2) discriminate or retaliate against me if I decide to take my provided meal and rest periods; or (3) require me to return to my work station before the times allotted for my full and complete meal and rest periods. I further understand and agree that I am not allowed to clock-in early following my meal period until I have completed my full thirty (30) minute meal period.</t>
  </si>
  <si>
    <t xml:space="preserve">      I understand that I am obligated to immediately inform company representatives whenever I believe that I have been denied my proper rest and meal periods as described in the above policy. </t>
  </si>
  <si>
    <t>AVISO PARA LOS EMPLEADOS ACERCA DE LA POLÍTICA</t>
  </si>
  <si>
    <t>DE DESCANSOS Y DEL ALMUERZO</t>
  </si>
  <si>
    <t>Constituye la ley de California y la política de la Compañía autorizar y permitir a cada empleado tomar un período de descanso para la comida de treinta (30) minutos sin interrupción o trabajo después de un período de trabajo de no más de cinco (5) horas, con la excepción de que cuando un período de trabajo de no más de seis (6) horas completará la jornada, puede renunciarse al período de la comida por consentimiento mutuo de los empleados y la Compañía.</t>
  </si>
  <si>
    <r>
      <t xml:space="preserve">La ley de California y la política de la Compañía también exige que a los empleados les sea autorizado y permitido tomar un período pagado </t>
    </r>
    <r>
      <rPr>
        <b/>
        <i/>
        <sz val="10"/>
        <color indexed="8"/>
        <rFont val="Cambria"/>
        <family val="1"/>
      </rPr>
      <t>neto</t>
    </r>
    <r>
      <rPr>
        <sz val="10"/>
        <color indexed="8"/>
        <rFont val="Cambria"/>
        <family val="1"/>
      </rPr>
      <t xml:space="preserve"> de diez (10) minutos de descanso tan cerca como sea factible a mediados de cada período de trabajo.  El período de descanso autorizado se basará en las horas totales trabajadas cada día a razón de diez (10) minutos </t>
    </r>
    <r>
      <rPr>
        <b/>
        <i/>
        <sz val="10"/>
        <color indexed="8"/>
        <rFont val="Cambria"/>
        <family val="1"/>
      </rPr>
      <t xml:space="preserve">neto </t>
    </r>
    <r>
      <rPr>
        <sz val="10"/>
        <color indexed="8"/>
        <rFont val="Cambria"/>
        <family val="1"/>
      </rPr>
      <t>de tiempo de descanso neto por cada cuatro (4) horas o fracción  mayor del mismo.  Sin embargo, no es preciso autorizar un período de descanso para los empleados cuyo trabajo total diario es menos de tres y media (3½) horas.</t>
    </r>
  </si>
  <si>
    <r>
      <t xml:space="preserve"> </t>
    </r>
    <r>
      <rPr>
        <sz val="10"/>
        <color indexed="8"/>
        <rFont val="Cambria"/>
        <family val="1"/>
      </rPr>
      <t>Reconozco el recibo del presente aviso y entiendo que tengo el derecho de insistir que se me den períodos de comida y descanso oportunos y completos cada día de trabajo sin requisito de hacer cualquier trabajo. Yo entiendo que es ilegal por cualquier empleado de la gerencia o supervisor, para requerir o por medio de coerción a: (1) me obligue a demorar o renunciar a mis períodos de comida y descansos; (2) ni discriminar ni tomar represalias en contra de mí si decido tomar mis períodos de comida y descansos proveídos; o (3) requiere que yo regrese a mi estación de trabajo antes de los tiempos permitidos para mis periodos de comida y descanso completos. Yo entiendo mas and estoy en acuerdo que no soy permitido de repórter temprano siguiendo mi periodo de comida hasta que yo he completado mi treinta (30) minutos completos del periodo de comida.</t>
    </r>
  </si>
  <si>
    <t xml:space="preserve">Yo entiendo que estoy obligado a informar inmediatamente a los representantes de la Compañía siempre que yo creo que me ha negado mis periodos de descanso y comida como describió en la póliza arriba mencionada. </t>
  </si>
  <si>
    <t>NOTICE OF REST AND MEAL PERIOD POLICY ACKNOWLEDGEMENT</t>
  </si>
  <si>
    <t>I,</t>
  </si>
  <si>
    <t xml:space="preserve">understand that I am obligated to immediately inform company representatives whenever </t>
  </si>
  <si>
    <t>I believe that I have been denied my proper rest and meal periods as described in the above policy.</t>
  </si>
  <si>
    <t>Company Representative Signature</t>
  </si>
  <si>
    <t>RECONOCIMIENTO DE AVISO PARA LOS EMPLEADOS ACERCA DE LA POLÍTICA</t>
  </si>
  <si>
    <t>Yo</t>
  </si>
  <si>
    <t xml:space="preserve">, entiendo que estoy obligado a informar inmediatamente a los representantes de la </t>
  </si>
  <si>
    <t>Compañía siempre que yo creo que me ha negado mis periodos de descanso y comida como describió en la póliza arriba mencionada.</t>
  </si>
  <si>
    <t>Firma del Representante de la Compañía</t>
  </si>
  <si>
    <r>
      <t xml:space="preserve">La ley de California y la póliza de la Compañía requieren que el tiempo por un empleado no-exento en actividades laborales no-productivas se cuenten cómo horas trabajadas y compensadas en nada menos que el salario mínimo aplicable de California o el salario regular de pago.  </t>
    </r>
    <r>
      <rPr>
        <b/>
        <sz val="9.5"/>
        <color indexed="8"/>
        <rFont val="Times New Roman"/>
        <family val="1"/>
      </rPr>
      <t>Efectivo, 1 de Julio, 2014 el salario mínimo de California aumentará a $9.00 por hora.</t>
    </r>
    <r>
      <rPr>
        <sz val="9.5"/>
        <color indexed="8"/>
        <rFont val="Times New Roman"/>
        <family val="1"/>
      </rPr>
      <t xml:space="preserve"> Las actividades laborales no productivas incluyen:</t>
    </r>
  </si>
  <si>
    <t>v</t>
  </si>
  <si>
    <t>Los períodos de descanso autorizados y permitidos</t>
  </si>
  <si>
    <t>En la prevención de enfermedades por el calor con los descansos de enfriamiento</t>
  </si>
  <si>
    <t>Los ejercicios diarios requeridos</t>
  </si>
  <si>
    <t>El ponerse y quitarse la ropa o el equipo de seguridad necesario</t>
  </si>
  <si>
    <t>El tiempo de viaje entre los campos</t>
  </si>
  <si>
    <t>El control del tiempo de espera y en reserva activa de la Compañía</t>
  </si>
  <si>
    <t>Las juntas de la Compañía tales como el entrenamientos de seguridad o la capacitación laboral</t>
  </si>
  <si>
    <t>A los empleados con pago-por-hora se les paga a su pago por hora aplicable por el tiempo dedicado a las actividades laborales no-productivas.</t>
  </si>
  <si>
    <t>A los empleados con pago-por-contrato se les paga separadamente aparte de y además de su salario a pago-por-contrato de producción.  Por el tiempo dedicado los periodos de descanso autorizados y permitidos, las otras formas de actividades no productivas estarán pagados separadamente al salario de hora mínimo aplicable de California. El supervisor de la cuadrilla o el mayordomo de los trabajadores de pago-por-pieza deben registrar en una forma proporcionado por la Compañía el tiempo dedicado a las actividades laborales no productivas y enviar dicha forma a la Compañía junto con las tarjetas de tiempo de los empleados. El tiempo dedicado a las actividades laborales no productivas se reporta sobre las declaraciones de pago de los salarios de los empleados de pago-por-pieza como “Tiempo Misceláneo”.</t>
  </si>
  <si>
    <t>Yo entiendo que debo reportar de inmediato al gerente de Recursos Humanos de la Compañía si yo creo que no me han pagado los sueldos de acuerdo con esta póliza.</t>
  </si>
  <si>
    <t>POLICY ON “NON-PRODUCTIVE” WORK TIME</t>
  </si>
  <si>
    <t>PÓLIZA SOBRE EL TIEMPO DE TRABAJO “NO-PRODUCTIVO"</t>
  </si>
  <si>
    <t>California law and company policy require that time spent by a non-exempt employee on non-productive work activities be counted as hours worked and compensated at no less than the applicable California minimum wage.  Effective, July 1, 2014 California minimum wage will increase to $9.00 per hour.  Non-productive work activities include:</t>
  </si>
  <si>
    <t>Authorized and permitted rest periods</t>
  </si>
  <si>
    <t>Heat illness prevention cool-down breaks</t>
  </si>
  <si>
    <t>Required daily exercises</t>
  </si>
  <si>
    <t>Donning and doffing required safety clothing or equipment</t>
  </si>
  <si>
    <t>Travel time between fields</t>
  </si>
  <si>
    <t>Company-controlled standby or waiting time</t>
  </si>
  <si>
    <t>Company meetings such as for safety training or job training</t>
  </si>
  <si>
    <t xml:space="preserve">Hourly-rate employees are paid at their applicable hourly rate of pay for time spent on non-productive work activities.  </t>
  </si>
  <si>
    <t>Piece-rate employees are paid the California minimum wage–separately from and in addition to their piece-rate wages—for time spent on non-productive work activities. The crew supervisor or foreman of the piece-rate employees must record on a company-provided form the time spent on non-productive work activities and submit that form to the company along with the employee’s time cards. Time spent on non-productive work activities is reported on the wage-payment statements of piece-rate employees as “Miscellaneous Time”.</t>
  </si>
  <si>
    <t>I understand that I must immediately inform the company’s human resources manager if I believe that I have not been paid wages in accordance with this policy.</t>
  </si>
  <si>
    <t>Reconocimiento de Póliza sobre el tiempo de trabajo “No-Productivo”</t>
  </si>
  <si>
    <t xml:space="preserve">, have read, understand, and agree that I must immediately inform the company’s </t>
  </si>
  <si>
    <t>human resources manager if I believe that I have not been paid wages in accordance with this policy</t>
  </si>
  <si>
    <t xml:space="preserve"> he leído y entiendo bien que debo reportar de inmediato al gerente de Recursos </t>
  </si>
  <si>
    <t>Humanos de la Compañía si yo creo que no me han pagado los sueldos de acuerdo con esta póliza.</t>
  </si>
  <si>
    <t>END OF SEASON FINAL PAY CHECK PROCESS</t>
  </si>
  <si>
    <t>TO ALL SEASONAL EMPLOYEES:</t>
  </si>
  <si>
    <t>Upon the termination of the Season, your final paycheck will be held for you at the Office for 1 week.  If not picked up within of final day worked, we will certify mail your final check.  To avoid delay please make sure to update us with your current address.</t>
  </si>
  <si>
    <t>PROCESO DEL CHEQUE FINAL DE TEMPORADA</t>
  </si>
  <si>
    <t>PARA TODOS LOS EMPLEADOS TEMPORALES:</t>
  </si>
  <si>
    <t xml:space="preserve">Al término de la temporada, su cheque de terminación se quedara en la Oficina por una semana.  Si no lo ha recogido dentro de una semana del último día trabajado, le enviaremos por correo certificado su cheque final.  Para evitar retraso favor de actualizarnos con su domicilio correcto. </t>
  </si>
  <si>
    <t>Employee Name/Nombre del  Empleado</t>
  </si>
  <si>
    <t xml:space="preserve">Employee Signature/Firma del Empleado                           </t>
  </si>
  <si>
    <t>Social Security # / No. Seguro Social</t>
  </si>
  <si>
    <t>Date/Fecha</t>
  </si>
  <si>
    <t>REFERENCIA: AVISO DEL NUEVO PROGRAMA DE COMPENSACION DE TRABAJADORES</t>
  </si>
  <si>
    <t>Estimado Empleado/a:</t>
  </si>
  <si>
    <t>SI USTED TIENE UNA LESION O ENFERMEDAD RELACIONADA CON EL TRABAJO - En una emergencia, vaya al centro médico de emergencia más cercano y llame al número de arriba lo más pronto posible. Para situaciones de no emergencia, usted puede usar ya sea a su doctor previamente designado o comunicarse con el representante de su empleador para averiguar cuál proveedor de la MPN de tratamiento inicial está disponible. La MPN tiene proveedores de tratamientos iniciales disponibles dentro de 15 millas ó 30 minutos o cuidados especializados dentro de 30 millas ó 60 minutos de su trabajo o residencia. Si usted requiere servicios adicionales después de su visita inicial, puede usar cualquier proveedor, apropiado para su lesión, dentro de la MPN. Si tiene dificultad para obtener una cita con un doctor dentro de la MPN, comuníquese con el Contacto de la MPN quien le asistirá.</t>
  </si>
  <si>
    <t>Si su médico tratante actual es un miembro de la MPN, entonces usted puede continuar tratándose con este doctor y su tratamiento será bajo la MPN.</t>
  </si>
  <si>
    <t>Si su médico tratante actual no es o no está permitido de hacerse miembro de la MPN, entonces usted puede ser referido a un doctor de la MPN para tratamiento.  Si ocurre esto, se le enviará a usted una carta y su doctor será también notificado.</t>
  </si>
  <si>
    <t>Usted no será transferido a un doctor en la MPN si su lesión o enfermedad reúne cualquiera de las condiciones siguientes:</t>
  </si>
  <si>
    <t>Si la MPN va a transferir sus cuidados y usted no está de acuerdo, puede pedirle a su doctor tratante un reporte que trata sobre si usted está dentro de una de las categorías nombradas arriba.</t>
  </si>
  <si>
    <t>Si ya sea la MPN o usted no está de acuerdo con el reporte de su doctor tratante, esta disputa será resuelta de conformidad con la Sección 4062 del Código de Trabajo.  Usted debe notificar al Contacto de la MPN anteriormente nombrado si no está de acuerdo con este reporte.</t>
  </si>
  <si>
    <t>Si su doctor tratante piensa que su condición sí reúne una de aquellas nombradas arriba, usted puede continuar tratándose con él o ella hasta que se resuelva la disputa.</t>
  </si>
  <si>
    <t>PARA OBTENER AUTORIZACION ANTES DEL TRATAMIENTO - Su doctor tratante debe obtener autorización previa para servicios llamando a TRISTAR.  TRISTAR revisará el plan de tratamiento de su médico y emitirá una recomendación. Usted y su doctor recibirán una copia de la recomendación de la revisión.</t>
  </si>
  <si>
    <t>Si usted no hace una cita dentro de 60 días, no se le permitirá tener una segunda opinión referente a este diagnóstico o tratamiento en disputa de este médico tratante.</t>
  </si>
  <si>
    <t>Si el doctor de la segunda opinión piensa que su lesión está fuera del tipo de lesiones que él o ella trata normalmente, la oficina del doctor notificará a TRISTAR y usted recibirá una nueva lista de doctores o especialistas de la MPN para que pueda hacer otra selección.</t>
  </si>
  <si>
    <t>Si usted no hace una cita dentro de 60 días, no se le permitirá tener una tercera opinión referente a este diagnóstico o tratamiento en disputa de este médico tratante.</t>
  </si>
  <si>
    <t>Si el doctor de la tercera opinión piensa que su lesión está fuera del tipo de lesiones que él o ella trata normalmente, la oficina del doctor notificará a TRISTAR y usted recibirá una nueva lista de doctores o especialistas de la MPN para que pueda hacer otra selección.</t>
  </si>
  <si>
    <t>Una IMR será efectuada por un médico fuera de la MPN quien será seleccionado para conducir una evaluación independiente de su disputa.</t>
  </si>
  <si>
    <t>Siempre que su segunda opinión, tercera opinión o el Revisor Médico Independiente estén de acuerdo con el médico tratante, usted necesitará continuar recibiendo su tratamiento médico con doctores en la red MPN.</t>
  </si>
  <si>
    <t>Si la segunda opinión, tercera opinión o el Revisor Médico Independiente no está de acuerdo con su médico tratante, se le permitirá a usted recibir ese tratamiento médico de un proveedor ya sea dentro o fuera de la MPN.   Si usted decide recibir tratamiento fuera de la MPN, sólo puede ser para el tratamiento o servicio de diagnóstico recomendado por la segunda opinión, tercera opinión o el Revisor Médico Independiente.</t>
  </si>
  <si>
    <t>Una vez que se haya completado el tratamiento, usted recibirá todos los demás tratamientos con un doctor de su elección en la Red MPN.</t>
  </si>
  <si>
    <t>Si usted está siendo tratado por una lesión relacionada con el trabajo en la MPN y su doctor ya no tiene contrato con la MPN, se le podría permitir a su doctor que continúe tratándole si su lesión o enfermedad reúne una de las condiciones siguientes:</t>
  </si>
  <si>
    <t>Si cualquiera de las condiciones de arriba existe, la MPN podría requerir que su doctor acuerde por escrito a los mismos términos que él o ella acordó cuando era un proveedor en la Red MPN.  Si el doctor no acuerda a esto, él o ella no podrá continuar tratándole.</t>
  </si>
  <si>
    <t>Si el contrato con su doctor fue eliminado o no renovado por la MPN por razones relacionadas con causas o razones disciplinarias médicas, fraude o actividades criminales, no se le permitirá a usted que complete su tratamiento con ese doctor.</t>
  </si>
  <si>
    <t>Fresh Harvest, Inc</t>
  </si>
  <si>
    <r>
      <t xml:space="preserve">P. O. Box 2047 </t>
    </r>
    <r>
      <rPr>
        <sz val="10"/>
        <color indexed="8"/>
        <rFont val="Symbol"/>
        <family val="1"/>
        <charset val="2"/>
      </rPr>
      <t xml:space="preserve">· </t>
    </r>
    <r>
      <rPr>
        <sz val="10"/>
        <color indexed="8"/>
        <rFont val="Cambria"/>
        <family val="1"/>
      </rPr>
      <t>Heber, CA  92249</t>
    </r>
  </si>
  <si>
    <t xml:space="preserve">Alexxio R. Guijarro </t>
  </si>
  <si>
    <t xml:space="preserve">Administrador de Reclamos de Compensación de Trabajadores </t>
  </si>
  <si>
    <t>FORMULARIO DE DESIGNACION PREVIA DEL DOCTOR PRIVADO DEL EMPLEADO</t>
  </si>
  <si>
    <t>Empleado:</t>
  </si>
  <si>
    <t>Apellido</t>
  </si>
  <si>
    <t>Nombre</t>
  </si>
  <si>
    <t xml:space="preserve"> Inicial</t>
  </si>
  <si>
    <t>Acuso recibo del aviso de mi empleador de su Red de Proveedores Médicos aprobada para cualquier lesión relacionada con</t>
  </si>
  <si>
    <t xml:space="preserve"> el trabajo que yo pueda sufrir en el futuro.   </t>
  </si>
  <si>
    <t>.</t>
  </si>
  <si>
    <t>{ Inicial}</t>
  </si>
  <si>
    <t>Doctor Privado</t>
  </si>
  <si>
    <t>Dirección</t>
  </si>
  <si>
    <t>Tel:</t>
  </si>
  <si>
    <t>Entiendo que mi doctor debe acordar ser mi Proveedor Tratante Inicial bajo el programa de compensación de trabajadores de mi empleador para mi lesión relacionada con el trabajo. En caso que el doctor nombrado arriba no sea apropiado para mi lesión relacionada con el trabajo o no acuerde actuar en tal capacidad, estaré obligado a buscar cuidados con un doctor de</t>
  </si>
  <si>
    <t xml:space="preserve"> la MPN.</t>
  </si>
  <si>
    <t>Acuerdo a las condiciones de arriba.</t>
  </si>
  <si>
    <t>Firma del Empleado:</t>
  </si>
  <si>
    <t>Fetcha:</t>
  </si>
  <si>
    <t>SECCION DEL DOCTOR:</t>
  </si>
  <si>
    <t>Soy el doctor privado del individuo arriba nombrado. He dirigido anteriormente su tratamiento médico y mantengo los archivos médicos del individuo que incluyen una historia médica.</t>
  </si>
  <si>
    <t>Acuerdo darle tratamiento por una lesión industrial. Entiendo que cumpliré con los requisitos de reporte de Lesiones Industriales del Código de Trabajo 6409 y acepto la programación de tarifas médicas.</t>
  </si>
  <si>
    <t>Firma del Doctor:</t>
  </si>
  <si>
    <r>
      <t xml:space="preserve">Si usted desea tratarse con su doctor privado luego de una lesión o enfermedad ocupacional, </t>
    </r>
    <r>
      <rPr>
        <b/>
        <sz val="11"/>
        <color indexed="8"/>
        <rFont val="Calibri"/>
        <family val="2"/>
      </rPr>
      <t xml:space="preserve"> </t>
    </r>
    <r>
      <rPr>
        <b/>
        <u/>
        <sz val="11"/>
        <color indexed="8"/>
        <rFont val="Calibri"/>
        <family val="2"/>
      </rPr>
      <t>este formulario debe estar archivado con su empleador.</t>
    </r>
    <r>
      <rPr>
        <sz val="11"/>
        <color indexed="8"/>
        <rFont val="Calibri"/>
        <family val="2"/>
      </rPr>
      <t xml:space="preserve"> </t>
    </r>
  </si>
  <si>
    <t xml:space="preserve">Según el Código de Trabajo 4600, si un “empleado ha notificado a su empleador por escrito antes de la fecha de la lesión que tiene un doctor privado, el empleado tendrá derecho a ser tratado por el doctor a partir de la fecha de la lesión.” “…doctor privado quiere decir el doctor y cirujano regular del empleado, con licencia conforme al Capítulo 5 (comenzando con la Sección 2000) de la División 2 del Código de Negocios y Profesiones, quien haya dirigido previamente el tratamiento médico de los archivos médicos del empleado, inclusive su historia médica.” </t>
  </si>
  <si>
    <t xml:space="preserve">Actualmente deseo usar mi propio doctor(es) “previamente designado” y afirmo que el proveedor me ha tratado anteriormente y mantiene mis archivos médicos. </t>
  </si>
  <si>
    <t>Policy on “Non-Productive” Work Time Acknowledgement</t>
  </si>
  <si>
    <r>
      <t xml:space="preserve">Fresh Harvest, Inc., </t>
    </r>
    <r>
      <rPr>
        <sz val="11"/>
        <color indexed="8"/>
        <rFont val="Cambria"/>
        <family val="1"/>
      </rPr>
      <t>ha implementado una Red de Proveedores Médicos (MPN), a partir del 20 de Junio de 2005 para cualquier reclamo de compensación de trabajadores. Abajo está un resumen de la MPN y sus responsabilidades si usted tiene una lesión o enfermedad relacionada con el trabajo.</t>
    </r>
    <r>
      <rPr>
        <b/>
        <sz val="11"/>
        <color indexed="8"/>
        <rFont val="Cambria"/>
        <family val="1"/>
      </rPr>
      <t xml:space="preserve">
</t>
    </r>
  </si>
  <si>
    <r>
      <t xml:space="preserve">Nosotros usamos </t>
    </r>
    <r>
      <rPr>
        <b/>
        <sz val="11"/>
        <color indexed="8"/>
        <rFont val="Cambria"/>
        <family val="1"/>
      </rPr>
      <t>First Health</t>
    </r>
    <r>
      <rPr>
        <sz val="11"/>
        <color indexed="8"/>
        <rFont val="Cambria"/>
        <family val="1"/>
      </rPr>
      <t xml:space="preserve">, una compañía nacional de manejo de cuidados, cuya red ha sido aprobada por el Estado bajo la MPN de su empleador. Nosotros hemos identificado al siguiente empleado para ser el </t>
    </r>
    <r>
      <rPr>
        <b/>
        <sz val="11"/>
        <color indexed="8"/>
        <rFont val="Cambria"/>
        <family val="1"/>
      </rPr>
      <t>Contacto de la MPN</t>
    </r>
    <r>
      <rPr>
        <sz val="11"/>
        <color indexed="8"/>
        <rFont val="Cambria"/>
        <family val="1"/>
      </rPr>
      <t xml:space="preserve"> para todos los empleados:</t>
    </r>
  </si>
  <si>
    <r>
      <t>Alexxio R. Guijarro</t>
    </r>
    <r>
      <rPr>
        <sz val="11"/>
        <color indexed="8"/>
        <rFont val="Calibri"/>
        <family val="2"/>
      </rPr>
      <t xml:space="preserve"> </t>
    </r>
  </si>
  <si>
    <t xml:space="preserve">Administrador de Reclamos </t>
  </si>
  <si>
    <t xml:space="preserve">Dirección: PO Box 1547, Heber, CA. 92249 </t>
  </si>
  <si>
    <t xml:space="preserve">Teléfono: (888) 757-2774 </t>
  </si>
  <si>
    <t>Email:</t>
  </si>
  <si>
    <t>Alexxio@freshharvest.info</t>
  </si>
  <si>
    <r>
      <t xml:space="preserve">Esta persona podrá responder sus preguntas acerca de la MPN y decirle cómo recibir u obtener acceso a los nombres de los doctores en la MPN.  Se puede obtener una lista de proveedores de la MPN dirigiéndose al sitio de la red en </t>
    </r>
    <r>
      <rPr>
        <u/>
        <sz val="11"/>
        <color indexed="12"/>
        <rFont val="Calibri"/>
        <family val="2"/>
      </rPr>
      <t>www.tristarmc.com</t>
    </r>
  </si>
  <si>
    <t>DESIGNACION PREVIA DEL PROVEEDOR - Usted puede designar su doctor(es) antes de una lesión usando el formulario adjunto si 1) ha recibido cuidados con el doctor y 2) el doctor acuerda ser su doctor de tratamiento inicial. Si su doctor no acuerda participar en esta capacidad, usted estará obligado a buscar cuidados con un proveedor de la MPN</t>
  </si>
  <si>
    <t xml:space="preserve">SI  USTED  YA  TIENE  UN  RECLAMO  DE  COMPENSACION  DE  TRABAJADORES  (WC)  AL MOMENTO DE RECIBIR ESTE AVISO, </t>
  </si>
  <si>
    <t xml:space="preserve">Si usted YA está actualmente recibiendo tratamiento por una lesión relacionada con el trabajo, puede continuar tratándose con su médico actual.  Usted no estará obligado transferir su tratamiento a proveedores dentro de la red MPN. </t>
  </si>
  <si>
    <r>
      <t xml:space="preserve">(Terminal) </t>
    </r>
    <r>
      <rPr>
        <sz val="11"/>
        <color indexed="8"/>
        <rFont val="Calibri"/>
        <family val="2"/>
      </rPr>
      <t xml:space="preserve">Usted tiene una enfermedad incurable o condición irreversible que es probable que cause la muerte dentro de un año o menos. </t>
    </r>
  </si>
  <si>
    <r>
      <rPr>
        <b/>
        <sz val="11"/>
        <color indexed="8"/>
        <rFont val="Cambria"/>
        <family val="1"/>
      </rPr>
      <t>(Grave o crónica)</t>
    </r>
    <r>
      <rPr>
        <sz val="11"/>
        <color indexed="8"/>
        <rFont val="Cambria"/>
        <family val="1"/>
      </rPr>
      <t xml:space="preserve"> Su lesión o enfermedad es una que es seria y continúa por lo menos 90 días sin cura completa o que empeora y requiere tratamiento continuo.  Se le podría permitir tratarse con su médico tratante actual hasta por un año, hasta que se pueda realizar una transferencia de cuidados segura.</t>
    </r>
  </si>
  <si>
    <r>
      <rPr>
        <b/>
        <sz val="11"/>
        <color indexed="8"/>
        <rFont val="Cambria"/>
        <family val="1"/>
      </rPr>
      <t>(Aguda)</t>
    </r>
    <r>
      <rPr>
        <sz val="11"/>
        <color indexed="8"/>
        <rFont val="Cambria"/>
        <family val="1"/>
      </rPr>
      <t xml:space="preserve"> El tratamiento de su lesión será completado dentro de 30 días;</t>
    </r>
  </si>
  <si>
    <r>
      <rPr>
        <b/>
        <sz val="11"/>
        <color indexed="8"/>
        <rFont val="Calibri"/>
        <family val="2"/>
      </rPr>
      <t>(Cirugía Pendiente)</t>
    </r>
    <r>
      <rPr>
        <sz val="11"/>
        <color indexed="8"/>
        <rFont val="Calibri"/>
        <family val="2"/>
      </rPr>
      <t xml:space="preserve"> Usted ya tiene una cirugía u otro procedimiento que ha sido autorizado por su empleador o asegurador que ocurrirá dentro de 180 días de la fecha efectiva de la MPN.</t>
    </r>
  </si>
  <si>
    <t xml:space="preserve">Si su doctor tratante está de acuerdo con que su condición no reúne una de aquellas nombradas arriba, la transferencia de cuidados proseguirá mientras que usted continúe en desacuerdo con la decisión.
</t>
  </si>
  <si>
    <t>APELACIÓN PARA NO CERTIFICACIONES - Si usted no está de acuerdo con la decisión de la revisión de utilización y desea disputarla, debe enviar aviso por escrito de su objeción a TRISTAR dentro de 20 días del recibo de la decisión de la revisión de utilización de conformidad con la sección
4062 del Código de Trabajo.  Usted debe cumplir con esta fecha límite aún si está participando en el proceso interno de apelaciones de revisiones de utilización.  El proceso de apelación es sobre una
base voluntaria.</t>
  </si>
  <si>
    <t xml:space="preserve">CAMBIOS DE PROVEEDORES O SOLICITUDES PARA UNA SEGUNDA O TERCERA OPINION –
</t>
  </si>
  <si>
    <r>
      <t>Si usted no está de acuerdo con su doctor o no le gusta su doctor por cualquier razón, puede siempre seleccionar a otro doctor dentro de la MPN.</t>
    </r>
    <r>
      <rPr>
        <sz val="11"/>
        <color indexed="8"/>
        <rFont val="Calibri"/>
        <family val="2"/>
      </rPr>
      <t xml:space="preserve"> </t>
    </r>
  </si>
  <si>
    <t>Si usted no está de acuerdo con ya sea la diagnosis o el tratamiento recetado por su doctor, puede pedir una segunda opinión de un doctor dentro de la MPN.  Si usted desea una segunda opinión, debe comunicarse con TRISTAR y decirles que desea una segunda opinión.  TRISTAR se cerciorará que usted tenga una lista de doctores de la MPN para escoger.  Luego usted puede seleccionar un doctor de la MPN y hacer una cita dentro de 60 días.  Usted debe informar a TRISTAR de la fecha de su cita.</t>
  </si>
  <si>
    <t>Después que usted recibe una segunda opinión, si aún no está de acuerdo con su doctor, puede pedir una tercera opinión.  Si usted desea una tercera opinión, debe comunicarse con TRISTAR y decirles que desea una segunda opinión.  Ellos se cerciorarán que usted tenga una lista de doctores de la MPN para escoger.  Luego usted puede seleccionar un doctor de la MPN y hacer una cita dentro de 60 días. Usted debe informar a TRISTAR de la fecha de su cita.</t>
  </si>
  <si>
    <r>
      <t xml:space="preserve">Si después de la tercera opinión, usted aún no está de acuerdo con su doctor, puede pedir una </t>
    </r>
    <r>
      <rPr>
        <b/>
        <sz val="11"/>
        <color indexed="8"/>
        <rFont val="Cambria"/>
        <family val="1"/>
      </rPr>
      <t>Revisión Médica Independiente (IMR)</t>
    </r>
    <r>
      <rPr>
        <sz val="11"/>
        <color indexed="8"/>
        <rFont val="Cambria"/>
        <family val="1"/>
      </rPr>
      <t>.   TRISTAR le proporcionará información acerca de solicitar una Revisión Médica Independiente y un formulario cuando usted solicita una tercera opinión.</t>
    </r>
  </si>
  <si>
    <t>PROVEEDORES DE LA MPN ELIMINADOS Y CONTINUIDAD DE CUIDADOS - Su empleador o asegurador tiene una Póliza de Continuidad de Cuidados escrita que podría permitirle continuar su tratamiento con su doctor si éste ya no participa activamente en la MPN.</t>
  </si>
  <si>
    <r>
      <rPr>
        <sz val="11"/>
        <color indexed="8"/>
        <rFont val="Symbol"/>
        <family val="1"/>
        <charset val="2"/>
      </rPr>
      <t>·</t>
    </r>
    <r>
      <rPr>
        <sz val="11"/>
        <color indexed="8"/>
        <rFont val="Cambria"/>
        <family val="1"/>
      </rPr>
      <t xml:space="preserve">     </t>
    </r>
    <r>
      <rPr>
        <b/>
        <sz val="11"/>
        <color indexed="8"/>
        <rFont val="Cambria"/>
        <family val="1"/>
      </rPr>
      <t xml:space="preserve">(Aguda) </t>
    </r>
    <r>
      <rPr>
        <sz val="11"/>
        <color indexed="8"/>
        <rFont val="Cambria"/>
        <family val="1"/>
      </rPr>
      <t>El tratamiento de su lesión será completado dentro de 30 días;</t>
    </r>
  </si>
  <si>
    <r>
      <rPr>
        <sz val="11"/>
        <color indexed="8"/>
        <rFont val="Symbol"/>
        <family val="1"/>
        <charset val="2"/>
      </rPr>
      <t>·</t>
    </r>
    <r>
      <rPr>
        <sz val="11"/>
        <color indexed="8"/>
        <rFont val="Cambria"/>
        <family val="1"/>
      </rPr>
      <t xml:space="preserve">     </t>
    </r>
    <r>
      <rPr>
        <b/>
        <sz val="11"/>
        <color indexed="8"/>
        <rFont val="Cambria"/>
        <family val="1"/>
      </rPr>
      <t>(Grave o crónica)</t>
    </r>
    <r>
      <rPr>
        <sz val="11"/>
        <color indexed="8"/>
        <rFont val="Cambria"/>
        <family val="1"/>
      </rPr>
      <t xml:space="preserve"> Su lesión o enfermedad es una que es seria y continúa por lo menos 90 días sin cura completa o que empeora y requiere tratamiento continuo.  Se le podría permitir tratarse con su médico tratante actual hasta por un año, hasta que se pueda realizar una transferencia de cuidados segura.</t>
    </r>
  </si>
  <si>
    <r>
      <rPr>
        <sz val="11"/>
        <color indexed="8"/>
        <rFont val="Symbol"/>
        <family val="1"/>
        <charset val="2"/>
      </rPr>
      <t>·</t>
    </r>
    <r>
      <rPr>
        <sz val="11"/>
        <color indexed="8"/>
        <rFont val="Cambria"/>
        <family val="1"/>
      </rPr>
      <t xml:space="preserve">     </t>
    </r>
    <r>
      <rPr>
        <b/>
        <sz val="11"/>
        <color indexed="8"/>
        <rFont val="Cambria"/>
        <family val="1"/>
      </rPr>
      <t>(Terminal)</t>
    </r>
    <r>
      <rPr>
        <sz val="11"/>
        <color indexed="8"/>
        <rFont val="Cambria"/>
        <family val="1"/>
      </rPr>
      <t xml:space="preserve"> Usted tiene una enfermedad incurable o condición irreversible que es probable que cause la muerte dentro de un año o menos.
</t>
    </r>
  </si>
  <si>
    <r>
      <rPr>
        <sz val="11"/>
        <color indexed="8"/>
        <rFont val="Symbol"/>
        <family val="1"/>
        <charset val="2"/>
      </rPr>
      <t>·</t>
    </r>
    <r>
      <rPr>
        <sz val="11"/>
        <color indexed="8"/>
        <rFont val="Cambria"/>
        <family val="1"/>
      </rPr>
      <t xml:space="preserve">     </t>
    </r>
    <r>
      <rPr>
        <b/>
        <sz val="11"/>
        <color indexed="8"/>
        <rFont val="Cambria"/>
        <family val="1"/>
      </rPr>
      <t xml:space="preserve">(Cirugía Pendiente) </t>
    </r>
    <r>
      <rPr>
        <sz val="11"/>
        <color indexed="8"/>
        <rFont val="Cambria"/>
        <family val="1"/>
      </rPr>
      <t>Usted ya tiene una cirugía u otro procedimiento que ha sido autorizado por su empleador o asegurador que ocurrirá dentro de 180 días de la fecha efectiva de la MPN.</t>
    </r>
  </si>
  <si>
    <r>
      <rPr>
        <sz val="11"/>
        <color indexed="8"/>
        <rFont val="Symbol"/>
        <family val="1"/>
        <charset val="2"/>
      </rPr>
      <t>·</t>
    </r>
    <r>
      <rPr>
        <sz val="11"/>
        <color indexed="8"/>
        <rFont val="Cambria"/>
        <family val="1"/>
      </rPr>
      <t xml:space="preserve">    Usted puede siempre comunicarse con TRISTAR si necesita más ayuda o explicación acerca de su tratamiento médico si tiene una lesión o enfermedad relacionada con el trabajo.</t>
    </r>
  </si>
  <si>
    <r>
      <rPr>
        <sz val="11"/>
        <color indexed="8"/>
        <rFont val="Symbol"/>
        <family val="1"/>
        <charset val="2"/>
      </rPr>
      <t>·</t>
    </r>
    <r>
      <rPr>
        <sz val="11"/>
        <color indexed="8"/>
        <rFont val="Cambria"/>
        <family val="1"/>
      </rPr>
      <t xml:space="preserve">     &lt;sitio de la red de la MPN:  </t>
    </r>
    <r>
      <rPr>
        <u/>
        <sz val="11"/>
        <color indexed="12"/>
        <rFont val="Cambria"/>
        <family val="1"/>
      </rPr>
      <t>http://www.dir.ca.gov/dwc/MPN/DW C_MPN_Main.html</t>
    </r>
    <r>
      <rPr>
        <sz val="11"/>
        <color indexed="8"/>
        <rFont val="Cambria"/>
        <family val="1"/>
      </rPr>
      <t xml:space="preserve"> &gt;</t>
    </r>
  </si>
  <si>
    <r>
      <rPr>
        <sz val="11"/>
        <color indexed="8"/>
        <rFont val="Symbol"/>
        <family val="1"/>
        <charset val="2"/>
      </rPr>
      <t>·</t>
    </r>
    <r>
      <rPr>
        <sz val="11"/>
        <color indexed="8"/>
        <rFont val="Cambria"/>
        <family val="1"/>
      </rPr>
      <t xml:space="preserve">     Oficial de Informes Y Asistencia de la DWC: Si usted tiene inquietudes, quejas o preguntas acerca de la MPN, el proceso de notificación o su tratamiento médico después de una lesión o enfermedad relacionada con el trabajo, puede llamar al Oficial de Informes y Asistencia en la División de Compensación de Trabajadores al 1-800-736-7401.</t>
    </r>
  </si>
  <si>
    <r>
      <rPr>
        <sz val="11"/>
        <color indexed="8"/>
        <rFont val="Symbol"/>
        <family val="1"/>
        <charset val="2"/>
      </rPr>
      <t>·</t>
    </r>
    <r>
      <rPr>
        <sz val="11"/>
        <color indexed="8"/>
        <rFont val="Cambria"/>
        <family val="1"/>
      </rPr>
      <t xml:space="preserve">     Revisión Médica Independiente: Si usted tiene preguntas acerca del proceso de revisión
Médica Independiente o del Revisor Médico Independiente, puede comunicarse con:</t>
    </r>
  </si>
  <si>
    <t>Unidad Médica de la División de Compensación de Trabajadores
 P.O. Box 8888
 San Francisco CA 94128-8888 (650) 737-2700 ó (800) 794-6900</t>
  </si>
  <si>
    <t>Atentamente,</t>
  </si>
  <si>
    <r>
      <t>Guarde esta información en caso tenga una lesión o enfermedad relacionada con el trabajo.</t>
    </r>
    <r>
      <rPr>
        <sz val="16"/>
        <color indexed="8"/>
        <rFont val="Calibri"/>
        <family val="2"/>
      </rPr>
      <t xml:space="preserve"> </t>
    </r>
  </si>
  <si>
    <t>Hora</t>
  </si>
  <si>
    <t xml:space="preserve">Tasa por (marque una casilla): □ </t>
  </si>
  <si>
    <t>Turno</t>
  </si>
  <si>
    <t>Dia</t>
  </si>
  <si>
    <t>Semana</t>
  </si>
  <si>
    <t>Salario</t>
  </si>
  <si>
    <t>A destajo</t>
  </si>
  <si>
    <t>Comisión</t>
  </si>
  <si>
    <t>Checkbox is lower case x in wingdings font, unchecked box is lower case p in wingdings font</t>
  </si>
  <si>
    <t>Otra (proporcione detalles):</t>
  </si>
  <si>
    <t>Si la respuesta es Sí, ¿todas las tasas de pago y sus bases están contenidas en ese acuerdo por escrito?</t>
  </si>
  <si>
    <t xml:space="preserve">1. Acumula licencia por enfermedad con goce de sueldo únicamente según los requisitos mínimos previstos en el Código de Trabajo §245 y siguientes con ninguna otra póliza del empleador que proporcione términos adicionales o diferentes para acumular y utilizar la licencia por enfermedad con goce de sueldo. </t>
  </si>
  <si>
    <t>2. Acumula licencia por enfermedad con goce de sueldo según la póliza del empleador que satisface o excede los requisitos de acumulación, traslado, y uso del Código de Trabajo §246.</t>
  </si>
  <si>
    <t>3.  El empleador provee no menos de 24 horas (o 3 días) de licencia por enfermedad con goce de sueldo al principio de cada período de 12 meses.</t>
  </si>
  <si>
    <t>4. El empleado está exento de la protección de ser pagado por concepto de licencias por enfermedad con goce de sueldo según el Código de Trabajo §245.5. (Proporcione la exención y la sub-sección específica para la exención):____________________________________________________________________________________________________</t>
  </si>
  <si>
    <t>Do we need Signatures here??</t>
  </si>
  <si>
    <t>Preparers Signature</t>
  </si>
  <si>
    <t>Date Signed</t>
  </si>
  <si>
    <t>Employee Name</t>
  </si>
  <si>
    <t>Complete SSN</t>
  </si>
  <si>
    <t>Employee:</t>
  </si>
  <si>
    <t>Fresh Harvest, Inc. P.O. Box 1547 Heber, CA 92249</t>
  </si>
  <si>
    <t>Fresh Harvest, Inc.</t>
  </si>
  <si>
    <t>{DocCertificationSign}</t>
  </si>
  <si>
    <t>Employee Picture</t>
  </si>
  <si>
    <t>Document Picture List A Front</t>
  </si>
  <si>
    <t>Document Picture List A Back</t>
  </si>
  <si>
    <t>Document Picture List B Front</t>
  </si>
  <si>
    <t>Document Picture List B Back</t>
  </si>
  <si>
    <t>Document Picture List C Front</t>
  </si>
  <si>
    <t>Document Picture List C Back</t>
  </si>
  <si>
    <t>John</t>
  </si>
  <si>
    <t>Smith</t>
  </si>
  <si>
    <t/>
  </si>
  <si>
    <t>J</t>
  </si>
  <si>
    <t>123 main st</t>
  </si>
  <si>
    <t>Apt 1</t>
  </si>
  <si>
    <t>Salinas</t>
  </si>
  <si>
    <t>CA - California</t>
  </si>
  <si>
    <t>555</t>
  </si>
  <si>
    <t>9995553333</t>
  </si>
  <si>
    <t>22</t>
  </si>
  <si>
    <t>3333</t>
  </si>
  <si>
    <t>Ciudadano permanente / Lawful Permanent Resident (Alien Registration Number / USCIS Number)</t>
  </si>
  <si>
    <t>04/02/2015</t>
  </si>
  <si>
    <t>Agueda Valenzuela</t>
  </si>
  <si>
    <t>Dr licence</t>
  </si>
  <si>
    <t>Us citizen card</t>
  </si>
  <si>
    <t>Tre</t>
  </si>
  <si>
    <t>Ret</t>
  </si>
  <si>
    <t>123</t>
  </si>
  <si>
    <t>456</t>
  </si>
  <si>
    <t>03/30/2015</t>
  </si>
  <si>
    <t>Safety Manager</t>
  </si>
  <si>
    <t>Married but withhold at higher Single rate</t>
  </si>
  <si>
    <t>Yes</t>
  </si>
  <si>
    <t>Si/Yes</t>
  </si>
  <si>
    <t>Physical</t>
  </si>
  <si>
    <t>AZ</t>
  </si>
  <si>
    <t>2 I elect an Arizona withholding percentage of zero</t>
  </si>
  <si>
    <t>Acuerdo de Empleo de Voluntad Mutua / At-Will Employment Agreement,Póliza de transporte de la compañía / Company Transportation Policy,Nepotism/Nepotimo,Todo Accidente debe ser Reportado / All Accidents Must Be Reported,Aviso Del Nuevo Programa de Compensacion de Trabajador / Medical Provider Network,Aviso para los empleados acerca de la política De descansos y del almuerzo / Lunch Policy,Póliza sobre el tiempo de trabajo “no-productivo”/Non Productive Time Policy,Proceso del cheque final de temporada / End of Season Pay Check Process</t>
  </si>
  <si>
    <t>6</t>
  </si>
  <si>
    <t>12</t>
  </si>
  <si>
    <t>Turno / Shift</t>
  </si>
  <si>
    <t>Test</t>
  </si>
  <si>
    <t>1.  Acumula licencia por enfermedad con goce de sueldo únicamente según los requisitos mínimos previstos en el Código de Trabajo §245 y siguientes con ninguna otra póliza del empleador que proporcione términos adicionales o diferentes para acumular y utilizar la licencia por enfermedad con goce de sueldo. -------------------------</t>
  </si>
  <si>
    <t>Sí / Yes</t>
  </si>
  <si>
    <t>Dr bob</t>
  </si>
  <si>
    <t>345 street</t>
  </si>
  <si>
    <t>888 555 6677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</si>
</sst>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
    <numFmt numFmtId="165" formatCode="\$#,###.00"/>
  </numFmts>
  <fonts count="80" x14ac:knownFonts="1">
    <font>
      <sz val="11"/>
      <color theme="1"/>
      <name val="Calibri"/>
      <family val="2"/>
      <scheme val="minor"/>
    </font>
    <font>
      <sz val="10"/>
      <color indexed="8"/>
      <name val="Cambria"/>
      <family val="1"/>
    </font>
    <font>
      <b/>
      <i/>
      <sz val="10"/>
      <color indexed="8"/>
      <name val="Cambria"/>
      <family val="1"/>
    </font>
    <font>
      <b/>
      <sz val="9.5"/>
      <color indexed="8"/>
      <name val="Cambria"/>
      <family val="1"/>
    </font>
    <font>
      <sz val="7"/>
      <color indexed="8"/>
      <name val="Times New Roman"/>
      <family val="1"/>
    </font>
    <font>
      <b/>
      <sz val="10"/>
      <color indexed="8"/>
      <name val="Cambria"/>
      <family val="1"/>
    </font>
    <font>
      <b/>
      <sz val="11"/>
      <color indexed="8"/>
      <name val="Cambria"/>
      <family val="1"/>
    </font>
    <font>
      <sz val="11"/>
      <color indexed="8"/>
      <name val="Cambria"/>
      <family val="1"/>
    </font>
    <font>
      <b/>
      <sz val="18"/>
      <name val="Arial"/>
      <family val="2"/>
    </font>
    <font>
      <sz val="16"/>
      <name val="Arial"/>
      <family val="2"/>
    </font>
    <font>
      <b/>
      <u/>
      <sz val="16"/>
      <color indexed="10"/>
      <name val="Arial"/>
      <family val="2"/>
    </font>
    <font>
      <b/>
      <sz val="20"/>
      <color indexed="10"/>
      <name val="Arial"/>
      <family val="2"/>
    </font>
    <font>
      <b/>
      <u/>
      <sz val="20"/>
      <color indexed="10"/>
      <name val="Arial"/>
      <family val="2"/>
    </font>
    <font>
      <b/>
      <sz val="16"/>
      <name val="Arial"/>
      <family val="2"/>
    </font>
    <font>
      <i/>
      <sz val="10"/>
      <color indexed="8"/>
      <name val="Cambria"/>
      <family val="1"/>
    </font>
    <font>
      <sz val="9.5"/>
      <color indexed="8"/>
      <name val="Times New Roman"/>
      <family val="1"/>
    </font>
    <font>
      <b/>
      <sz val="9.5"/>
      <color indexed="8"/>
      <name val="Times New Roman"/>
      <family val="1"/>
    </font>
    <font>
      <sz val="11"/>
      <color indexed="8"/>
      <name val="Symbol"/>
      <family val="1"/>
      <charset val="2"/>
    </font>
    <font>
      <sz val="10"/>
      <color indexed="8"/>
      <name val="Symbol"/>
      <family val="1"/>
      <charset val="2"/>
    </font>
    <font>
      <sz val="11"/>
      <name val="Calibri"/>
      <family val="2"/>
    </font>
    <font>
      <sz val="11"/>
      <color indexed="8"/>
      <name val="Calibri"/>
      <family val="2"/>
    </font>
    <font>
      <b/>
      <sz val="11"/>
      <color indexed="8"/>
      <name val="Calibri"/>
      <family val="2"/>
    </font>
    <font>
      <b/>
      <u/>
      <sz val="11"/>
      <color indexed="8"/>
      <name val="Calibri"/>
      <family val="2"/>
    </font>
    <font>
      <u/>
      <sz val="11"/>
      <color indexed="12"/>
      <name val="Calibri"/>
      <family val="2"/>
    </font>
    <font>
      <u/>
      <sz val="11"/>
      <color indexed="12"/>
      <name val="Cambria"/>
      <family val="1"/>
    </font>
    <font>
      <sz val="16"/>
      <color indexed="8"/>
      <name val="Calibri"/>
      <family val="2"/>
    </font>
    <font>
      <u/>
      <sz val="11"/>
      <color theme="10"/>
      <name val="Calibri"/>
      <family val="2"/>
    </font>
    <font>
      <b/>
      <sz val="11"/>
      <color theme="1"/>
      <name val="Calibri"/>
      <family val="2"/>
      <scheme val="minor"/>
    </font>
    <font>
      <b/>
      <sz val="14"/>
      <color theme="1"/>
      <name val="Calibri"/>
      <family val="2"/>
      <scheme val="minor"/>
    </font>
    <font>
      <sz val="11"/>
      <name val="Calibri"/>
      <family val="2"/>
      <scheme val="minor"/>
    </font>
    <font>
      <sz val="14"/>
      <color theme="1"/>
      <name val="Calibri"/>
      <family val="2"/>
      <scheme val="minor"/>
    </font>
    <font>
      <sz val="10"/>
      <color theme="1"/>
      <name val="Cambria"/>
      <family val="1"/>
    </font>
    <font>
      <sz val="12"/>
      <color theme="1"/>
      <name val="Cambria"/>
      <family val="1"/>
    </font>
    <font>
      <sz val="10.5"/>
      <color theme="1"/>
      <name val="Cambria"/>
      <family val="1"/>
    </font>
    <font>
      <b/>
      <i/>
      <sz val="10"/>
      <color theme="1"/>
      <name val="Cambria"/>
      <family val="1"/>
    </font>
    <font>
      <b/>
      <sz val="14"/>
      <color theme="1"/>
      <name val="Cambria"/>
      <family val="1"/>
    </font>
    <font>
      <b/>
      <u/>
      <sz val="12"/>
      <color theme="1"/>
      <name val="Cambria"/>
      <family val="1"/>
    </font>
    <font>
      <sz val="9.5"/>
      <color theme="1"/>
      <name val="Cambria"/>
      <family val="1"/>
    </font>
    <font>
      <b/>
      <sz val="9.5"/>
      <color theme="1"/>
      <name val="Cambria"/>
      <family val="1"/>
    </font>
    <font>
      <sz val="9.5"/>
      <color theme="1"/>
      <name val="Tahoma"/>
      <family val="2"/>
    </font>
    <font>
      <sz val="9"/>
      <color theme="1"/>
      <name val="Cambria"/>
      <family val="1"/>
    </font>
    <font>
      <b/>
      <sz val="10"/>
      <color theme="1"/>
      <name val="Cambria"/>
      <family val="1"/>
    </font>
    <font>
      <b/>
      <u/>
      <sz val="10"/>
      <color theme="1"/>
      <name val="Cambria"/>
      <family val="1"/>
    </font>
    <font>
      <sz val="9.5"/>
      <color theme="1"/>
      <name val="Symbol"/>
      <family val="1"/>
      <charset val="2"/>
    </font>
    <font>
      <b/>
      <sz val="11"/>
      <color theme="1"/>
      <name val="Cambria"/>
      <family val="1"/>
    </font>
    <font>
      <sz val="11"/>
      <color theme="1"/>
      <name val="Cambria"/>
      <family val="1"/>
    </font>
    <font>
      <sz val="14"/>
      <color theme="1"/>
      <name val="Cambria"/>
      <family val="1"/>
    </font>
    <font>
      <b/>
      <sz val="22"/>
      <color rgb="FFFF0000"/>
      <name val="Arial"/>
      <family val="2"/>
    </font>
    <font>
      <sz val="12"/>
      <color theme="1"/>
      <name val="Arial"/>
      <family val="2"/>
    </font>
    <font>
      <sz val="18"/>
      <color theme="1"/>
      <name val="Arial"/>
      <family val="2"/>
    </font>
    <font>
      <b/>
      <sz val="12"/>
      <color rgb="FFFF0000"/>
      <name val="Arial"/>
      <family val="2"/>
    </font>
    <font>
      <b/>
      <sz val="20"/>
      <color rgb="FFFF0000"/>
      <name val="Trebuchet MS"/>
      <family val="2"/>
    </font>
    <font>
      <b/>
      <sz val="20"/>
      <color rgb="FFFF0000"/>
      <name val="Arial"/>
      <family val="2"/>
    </font>
    <font>
      <sz val="22"/>
      <color theme="1"/>
      <name val="Arial"/>
      <family val="2"/>
    </font>
    <font>
      <sz val="12"/>
      <color theme="1"/>
      <name val="Calibri"/>
      <family val="2"/>
      <scheme val="minor"/>
    </font>
    <font>
      <sz val="11"/>
      <color theme="4" tint="-0.499984740745262"/>
      <name val="Calibri"/>
      <family val="2"/>
      <scheme val="minor"/>
    </font>
    <font>
      <b/>
      <sz val="12"/>
      <color theme="4" tint="-0.499984740745262"/>
      <name val="Calibri"/>
      <family val="2"/>
      <scheme val="minor"/>
    </font>
    <font>
      <b/>
      <sz val="11"/>
      <color theme="4" tint="-0.499984740745262"/>
      <name val="Calibri"/>
      <family val="2"/>
      <scheme val="minor"/>
    </font>
    <font>
      <sz val="10"/>
      <color theme="1"/>
      <name val="Calibri"/>
      <family val="2"/>
      <scheme val="minor"/>
    </font>
    <font>
      <b/>
      <sz val="20"/>
      <color theme="1"/>
      <name val="Calibri"/>
      <family val="2"/>
      <scheme val="minor"/>
    </font>
    <font>
      <b/>
      <sz val="12"/>
      <color theme="1"/>
      <name val="Cambria"/>
      <family val="1"/>
    </font>
    <font>
      <sz val="9.5"/>
      <color theme="1"/>
      <name val="Wingdings"/>
      <charset val="2"/>
    </font>
    <font>
      <sz val="8"/>
      <color theme="1"/>
      <name val="Cambria"/>
      <family val="1"/>
    </font>
    <font>
      <sz val="13"/>
      <color theme="1"/>
      <name val="Cambria"/>
      <family val="1"/>
    </font>
    <font>
      <sz val="11"/>
      <color theme="1"/>
      <name val="Symbol"/>
      <family val="1"/>
      <charset val="2"/>
    </font>
    <font>
      <sz val="11"/>
      <color rgb="FF000000"/>
      <name val="Calibri"/>
      <family val="2"/>
      <scheme val="minor"/>
    </font>
    <font>
      <b/>
      <sz val="11"/>
      <color rgb="FF000000"/>
      <name val="Calibri"/>
      <family val="2"/>
      <scheme val="minor"/>
    </font>
    <font>
      <sz val="11"/>
      <color theme="1"/>
      <name val="Wingdings"/>
      <charset val="2"/>
    </font>
    <font>
      <sz val="11"/>
      <color theme="1"/>
      <name val="Snap ITC"/>
      <family val="5"/>
    </font>
    <font>
      <b/>
      <sz val="11"/>
      <color rgb="FFFF0000"/>
      <name val="Calibri"/>
      <family val="2"/>
      <scheme val="minor"/>
    </font>
    <font>
      <b/>
      <sz val="18"/>
      <color theme="1"/>
      <name val="Calibri"/>
      <family val="2"/>
      <scheme val="minor"/>
    </font>
    <font>
      <sz val="12"/>
      <color theme="1"/>
      <name val="Wingdings 2"/>
      <family val="1"/>
      <charset val="2"/>
    </font>
    <font>
      <i/>
      <sz val="11"/>
      <color theme="1"/>
      <name val="Calibri"/>
      <family val="2"/>
      <scheme val="minor"/>
    </font>
    <font>
      <b/>
      <sz val="12"/>
      <color theme="1"/>
      <name val="Times New Roman"/>
      <family val="1"/>
    </font>
    <font>
      <sz val="9.5"/>
      <color theme="1"/>
      <name val="Times New Roman"/>
      <family val="1"/>
    </font>
    <font>
      <b/>
      <u/>
      <sz val="13"/>
      <color theme="1"/>
      <name val="Cambria"/>
      <family val="1"/>
    </font>
    <font>
      <b/>
      <sz val="16"/>
      <color rgb="FF000000"/>
      <name val="Calibri"/>
      <family val="2"/>
      <scheme val="minor"/>
    </font>
    <font>
      <b/>
      <sz val="9"/>
      <color rgb="FF087CCE"/>
      <name val="Arial"/>
      <family val="2"/>
    </font>
    <font>
      <b/>
      <sz val="10"/>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7">
    <border>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mediumDashDot">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thin">
        <color indexed="64"/>
      </bottom>
      <diagonal/>
    </border>
  </borders>
  <cellStyleXfs count="2">
    <xf numFmtId="0" fontId="0" fillId="0" borderId="0"/>
    <xf numFmtId="0" fontId="79" fillId="0" borderId="0"/>
  </cellStyleXfs>
  <cellXfs count="242">
    <xf numFmtId="0" fontId="0" fillId="0" borderId="0" xfId="0"/>
    <xf numFmtId="0" fontId="28" fillId="0" borderId="0" xfId="0" applyFont="1"/>
    <xf numFmtId="0" fontId="28" fillId="0" borderId="0" xfId="0" applyFont="1" applyAlignment="1">
      <alignment vertical="top"/>
    </xf>
    <xf numFmtId="0" fontId="28" fillId="0" borderId="0" xfId="0" applyFont="1" applyAlignment="1">
      <alignment horizontal="right"/>
    </xf>
    <xf numFmtId="0" fontId="29" fillId="0" borderId="0" xfId="0" applyFont="1"/>
    <xf numFmtId="0" fontId="27" fillId="0" borderId="0" xfId="0" applyFont="1"/>
    <xf numFmtId="0" fontId="0" fillId="0" borderId="0" xfId="0" applyFont="1"/>
    <xf numFmtId="0" fontId="30" fillId="0" borderId="0" xfId="0" applyFont="1" applyAlignment="1">
      <alignment horizontal="left"/>
    </xf>
    <xf numFmtId="14" fontId="30" fillId="0" borderId="0" xfId="0" applyNumberFormat="1" applyFont="1" applyAlignment="1">
      <alignment horizontal="left"/>
    </xf>
    <xf numFmtId="0" fontId="0" fillId="0" borderId="0" xfId="0" applyFont="1" applyAlignment="1">
      <alignment horizontal="left"/>
    </xf>
    <xf numFmtId="0" fontId="0" fillId="0" borderId="0" xfId="0" quotePrefix="1" applyFont="1"/>
    <xf numFmtId="0" fontId="0" fillId="0" borderId="0" xfId="0" applyNumberFormat="1" applyFont="1"/>
    <xf numFmtId="0" fontId="0" fillId="0" borderId="0" xfId="0" applyFont="1" applyAlignment="1"/>
    <xf numFmtId="0" fontId="28" fillId="0" borderId="0" xfId="0" applyFont="1" applyAlignment="1">
      <alignment horizontal="center" vertical="top"/>
    </xf>
    <xf numFmtId="0" fontId="0" fillId="0" borderId="0" xfId="0" applyAlignment="1">
      <alignment horizontal="right"/>
    </xf>
    <xf numFmtId="0" fontId="0" fillId="0" borderId="0" xfId="0" quotePrefix="1"/>
    <xf numFmtId="49" fontId="0" fillId="0" borderId="0" xfId="0" quotePrefix="1" applyNumberFormat="1" applyAlignment="1"/>
    <xf numFmtId="0" fontId="31" fillId="0" borderId="0" xfId="0" applyFont="1"/>
    <xf numFmtId="0" fontId="31" fillId="0" borderId="1" xfId="0" applyFont="1" applyBorder="1"/>
    <xf numFmtId="0" fontId="0" fillId="0" borderId="1" xfId="0" applyFont="1" applyBorder="1"/>
    <xf numFmtId="0" fontId="0" fillId="0" borderId="1" xfId="0" applyBorder="1"/>
    <xf numFmtId="0" fontId="31" fillId="0" borderId="1" xfId="0" applyFont="1" applyBorder="1" applyAlignment="1">
      <alignment horizontal="center"/>
    </xf>
    <xf numFmtId="0" fontId="31" fillId="0" borderId="1" xfId="0" applyFont="1" applyBorder="1" applyAlignment="1">
      <alignment horizontal="right"/>
    </xf>
    <xf numFmtId="0" fontId="31" fillId="0" borderId="2" xfId="0" applyFont="1" applyBorder="1"/>
    <xf numFmtId="0" fontId="0" fillId="0" borderId="2" xfId="0" applyFont="1" applyBorder="1"/>
    <xf numFmtId="0" fontId="0" fillId="0" borderId="2" xfId="0" applyBorder="1"/>
    <xf numFmtId="0" fontId="31" fillId="0" borderId="2" xfId="0" applyFont="1" applyBorder="1" applyAlignment="1">
      <alignment horizontal="center"/>
    </xf>
    <xf numFmtId="0" fontId="31" fillId="0" borderId="2" xfId="0" applyFont="1" applyBorder="1" applyAlignment="1">
      <alignment horizontal="right"/>
    </xf>
    <xf numFmtId="0" fontId="32" fillId="0" borderId="0" xfId="0" applyFont="1"/>
    <xf numFmtId="0" fontId="33" fillId="0" borderId="0" xfId="0" applyFont="1" applyAlignment="1">
      <alignment horizontal="justify"/>
    </xf>
    <xf numFmtId="0" fontId="34" fillId="0" borderId="1" xfId="0" applyFont="1" applyBorder="1"/>
    <xf numFmtId="0" fontId="35" fillId="0" borderId="0" xfId="0" applyFont="1" applyAlignment="1">
      <alignment horizontal="center"/>
    </xf>
    <xf numFmtId="0" fontId="33" fillId="0" borderId="0" xfId="0" applyFont="1" applyAlignment="1">
      <alignment horizontal="left" vertical="top" wrapText="1"/>
    </xf>
    <xf numFmtId="0" fontId="31" fillId="0" borderId="0" xfId="0" applyFont="1" applyBorder="1"/>
    <xf numFmtId="0" fontId="0" fillId="0" borderId="0" xfId="0" applyFont="1" applyBorder="1"/>
    <xf numFmtId="0" fontId="0" fillId="0" borderId="0" xfId="0" applyBorder="1"/>
    <xf numFmtId="0" fontId="31" fillId="0" borderId="0" xfId="0" applyFont="1" applyBorder="1" applyAlignment="1">
      <alignment horizontal="center"/>
    </xf>
    <xf numFmtId="0" fontId="31" fillId="0" borderId="0" xfId="0" applyFont="1" applyBorder="1" applyAlignment="1">
      <alignment horizontal="right"/>
    </xf>
    <xf numFmtId="0" fontId="36" fillId="0" borderId="0" xfId="0" applyFont="1" applyAlignment="1">
      <alignment horizontal="center"/>
    </xf>
    <xf numFmtId="0" fontId="37" fillId="0" borderId="0" xfId="0" applyFont="1" applyAlignment="1">
      <alignment horizontal="justify"/>
    </xf>
    <xf numFmtId="0" fontId="38" fillId="0" borderId="0" xfId="0" applyFont="1" applyAlignment="1">
      <alignment horizontal="justify"/>
    </xf>
    <xf numFmtId="0" fontId="39" fillId="0" borderId="0" xfId="0" applyFont="1"/>
    <xf numFmtId="0" fontId="37" fillId="0" borderId="0" xfId="0" applyFont="1"/>
    <xf numFmtId="0" fontId="40" fillId="0" borderId="0" xfId="0" applyFont="1" applyAlignment="1">
      <alignment horizontal="justify"/>
    </xf>
    <xf numFmtId="0" fontId="41" fillId="0" borderId="0" xfId="0" applyFont="1" applyAlignment="1">
      <alignment horizontal="justify"/>
    </xf>
    <xf numFmtId="0" fontId="38" fillId="0" borderId="0" xfId="0" applyFont="1"/>
    <xf numFmtId="0" fontId="37" fillId="0" borderId="0" xfId="0" applyFont="1" applyAlignment="1">
      <alignment horizontal="left"/>
    </xf>
    <xf numFmtId="0" fontId="33" fillId="0" borderId="0" xfId="0" applyFont="1" applyAlignment="1">
      <alignment vertical="top" wrapText="1"/>
    </xf>
    <xf numFmtId="0" fontId="42" fillId="0" borderId="0" xfId="0" applyFont="1" applyAlignment="1">
      <alignment vertical="top"/>
    </xf>
    <xf numFmtId="0" fontId="43" fillId="0" borderId="0" xfId="0" applyFont="1" applyAlignment="1">
      <alignment vertical="top"/>
    </xf>
    <xf numFmtId="0" fontId="44" fillId="0" borderId="0" xfId="0" applyFont="1"/>
    <xf numFmtId="0" fontId="45" fillId="0" borderId="0" xfId="0" applyFont="1" applyAlignment="1">
      <alignment horizontal="justify"/>
    </xf>
    <xf numFmtId="0" fontId="46" fillId="0" borderId="0" xfId="0" applyFont="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13" xfId="0" applyFont="1" applyBorder="1"/>
    <xf numFmtId="0" fontId="0" fillId="0" borderId="14" xfId="0" applyFont="1" applyBorder="1"/>
    <xf numFmtId="0" fontId="45" fillId="0" borderId="0" xfId="0" applyFont="1"/>
    <xf numFmtId="0" fontId="0" fillId="0" borderId="0" xfId="0" applyFont="1" applyFill="1"/>
    <xf numFmtId="0" fontId="47" fillId="0" borderId="0" xfId="0" applyFont="1" applyAlignment="1">
      <alignment horizontal="center"/>
    </xf>
    <xf numFmtId="0" fontId="8" fillId="0" borderId="0" xfId="0" applyFont="1" applyAlignment="1">
      <alignment horizontal="center"/>
    </xf>
    <xf numFmtId="0" fontId="48" fillId="0" borderId="0" xfId="0" applyFont="1"/>
    <xf numFmtId="0" fontId="49" fillId="0" borderId="0" xfId="0" applyFont="1"/>
    <xf numFmtId="0" fontId="50" fillId="0" borderId="0" xfId="0" applyFont="1" applyAlignment="1">
      <alignment horizontal="center"/>
    </xf>
    <xf numFmtId="0" fontId="47" fillId="0" borderId="0" xfId="0" applyFont="1"/>
    <xf numFmtId="0" fontId="9" fillId="0" borderId="0" xfId="0" applyFont="1" applyAlignment="1">
      <alignment horizontal="justify"/>
    </xf>
    <xf numFmtId="0" fontId="51" fillId="0" borderId="0" xfId="0" applyFont="1" applyAlignment="1">
      <alignment horizontal="center" wrapText="1"/>
    </xf>
    <xf numFmtId="0" fontId="52" fillId="0" borderId="0" xfId="0" applyFont="1" applyAlignment="1">
      <alignment horizontal="center" wrapText="1"/>
    </xf>
    <xf numFmtId="0" fontId="45" fillId="0" borderId="1" xfId="0" applyFont="1" applyBorder="1"/>
    <xf numFmtId="0" fontId="32" fillId="0" borderId="1" xfId="0" applyFont="1" applyBorder="1"/>
    <xf numFmtId="0" fontId="53" fillId="0" borderId="0" xfId="0" applyFont="1" applyAlignment="1">
      <alignment horizontal="center"/>
    </xf>
    <xf numFmtId="0" fontId="48" fillId="0" borderId="0" xfId="0" applyFont="1" applyAlignment="1">
      <alignment horizontal="justify"/>
    </xf>
    <xf numFmtId="0" fontId="48" fillId="0" borderId="1" xfId="0" applyFont="1" applyBorder="1"/>
    <xf numFmtId="0" fontId="54" fillId="0" borderId="0" xfId="0" applyFont="1"/>
    <xf numFmtId="0" fontId="54" fillId="0" borderId="2" xfId="0" applyFont="1" applyBorder="1"/>
    <xf numFmtId="0" fontId="55" fillId="0" borderId="2" xfId="0" applyFont="1" applyBorder="1"/>
    <xf numFmtId="0" fontId="56" fillId="0" borderId="2" xfId="0" applyFont="1" applyBorder="1"/>
    <xf numFmtId="0" fontId="57" fillId="0" borderId="2" xfId="0" applyFont="1" applyBorder="1"/>
    <xf numFmtId="0" fontId="58" fillId="0" borderId="0" xfId="0" applyFont="1"/>
    <xf numFmtId="0" fontId="0" fillId="2" borderId="15" xfId="0" applyFont="1" applyFill="1" applyBorder="1"/>
    <xf numFmtId="0" fontId="0" fillId="2" borderId="7" xfId="0" applyFont="1" applyFill="1" applyBorder="1"/>
    <xf numFmtId="0" fontId="0" fillId="2" borderId="16" xfId="0" applyFont="1" applyFill="1" applyBorder="1"/>
    <xf numFmtId="0" fontId="0" fillId="0" borderId="17" xfId="0" applyFont="1" applyBorder="1"/>
    <xf numFmtId="0" fontId="0" fillId="0" borderId="18" xfId="0" applyFont="1" applyBorder="1"/>
    <xf numFmtId="0" fontId="0" fillId="0" borderId="17" xfId="0" applyBorder="1"/>
    <xf numFmtId="0" fontId="0" fillId="0" borderId="17" xfId="0" applyNumberFormat="1" applyBorder="1"/>
    <xf numFmtId="0" fontId="0" fillId="0" borderId="0" xfId="0" applyNumberFormat="1" applyBorder="1"/>
    <xf numFmtId="0" fontId="58" fillId="0" borderId="17" xfId="0" applyFont="1" applyBorder="1"/>
    <xf numFmtId="0" fontId="58" fillId="0" borderId="0" xfId="0" applyFont="1" applyBorder="1"/>
    <xf numFmtId="0" fontId="58" fillId="0" borderId="18" xfId="0" applyFont="1" applyBorder="1"/>
    <xf numFmtId="0" fontId="54" fillId="0" borderId="17" xfId="0" applyFont="1" applyBorder="1"/>
    <xf numFmtId="0" fontId="54" fillId="0" borderId="0" xfId="0" applyFont="1" applyBorder="1"/>
    <xf numFmtId="0" fontId="54" fillId="0" borderId="18" xfId="0" applyFont="1" applyBorder="1"/>
    <xf numFmtId="0" fontId="59" fillId="0" borderId="0" xfId="0" applyFont="1" applyBorder="1" applyAlignment="1">
      <alignment horizontal="center"/>
    </xf>
    <xf numFmtId="0" fontId="28" fillId="0" borderId="0" xfId="0" applyFont="1" applyBorder="1" applyAlignment="1">
      <alignment horizontal="center"/>
    </xf>
    <xf numFmtId="0" fontId="0" fillId="0" borderId="19" xfId="0" applyFont="1" applyBorder="1"/>
    <xf numFmtId="0" fontId="31" fillId="0" borderId="0" xfId="0" applyFont="1" applyAlignment="1">
      <alignment horizontal="justify"/>
    </xf>
    <xf numFmtId="0" fontId="32" fillId="0" borderId="0" xfId="0" applyFont="1" applyAlignment="1">
      <alignment horizontal="justify"/>
    </xf>
    <xf numFmtId="0" fontId="60" fillId="0" borderId="0" xfId="0" applyFont="1"/>
    <xf numFmtId="0" fontId="61" fillId="0" borderId="0" xfId="0" applyFont="1" applyAlignment="1">
      <alignment horizontal="justify"/>
    </xf>
    <xf numFmtId="0" fontId="62" fillId="0" borderId="0" xfId="0" applyFont="1" applyAlignment="1">
      <alignment horizontal="right"/>
    </xf>
    <xf numFmtId="0" fontId="63" fillId="0" borderId="0" xfId="0" applyFont="1"/>
    <xf numFmtId="0" fontId="31" fillId="0" borderId="0" xfId="0" applyFont="1" applyAlignment="1">
      <alignment horizontal="left" indent="5"/>
    </xf>
    <xf numFmtId="0" fontId="64" fillId="0" borderId="0" xfId="0" applyFont="1" applyAlignment="1">
      <alignment horizontal="left" indent="5"/>
    </xf>
    <xf numFmtId="0" fontId="26" fillId="0" borderId="0" xfId="1" applyFont="1" applyAlignment="1" applyProtection="1"/>
    <xf numFmtId="0" fontId="45" fillId="0" borderId="0" xfId="0" applyFont="1" applyAlignment="1">
      <alignment wrapText="1"/>
    </xf>
    <xf numFmtId="0" fontId="31" fillId="0" borderId="7" xfId="0" applyFont="1" applyBorder="1"/>
    <xf numFmtId="0" fontId="0" fillId="0" borderId="7" xfId="0" applyBorder="1"/>
    <xf numFmtId="0" fontId="31" fillId="0" borderId="7" xfId="0" applyFont="1" applyBorder="1" applyAlignment="1">
      <alignment horizontal="center"/>
    </xf>
    <xf numFmtId="0" fontId="31" fillId="0" borderId="7" xfId="0" applyFont="1" applyBorder="1" applyAlignment="1">
      <alignment horizontal="right"/>
    </xf>
    <xf numFmtId="0" fontId="45" fillId="0" borderId="0" xfId="0" applyFont="1" applyAlignment="1">
      <alignment horizontal="left" wrapText="1"/>
    </xf>
    <xf numFmtId="0" fontId="65" fillId="0" borderId="0" xfId="0" applyFont="1"/>
    <xf numFmtId="0" fontId="45" fillId="0" borderId="0" xfId="0" applyFont="1" applyAlignment="1">
      <alignment horizontal="left"/>
    </xf>
    <xf numFmtId="0" fontId="66" fillId="0" borderId="0" xfId="0" applyFont="1"/>
    <xf numFmtId="0" fontId="0" fillId="0" borderId="0" xfId="0" applyAlignment="1"/>
    <xf numFmtId="0" fontId="0" fillId="0" borderId="0" xfId="0" applyBorder="1" applyAlignment="1"/>
    <xf numFmtId="0" fontId="0" fillId="0" borderId="0" xfId="0" applyAlignment="1">
      <alignment horizontal="center"/>
    </xf>
    <xf numFmtId="0" fontId="0" fillId="0" borderId="0" xfId="0" applyFont="1" applyFill="1" applyBorder="1"/>
    <xf numFmtId="0" fontId="67" fillId="0" borderId="0" xfId="0" applyFont="1"/>
    <xf numFmtId="0" fontId="67" fillId="0" borderId="0" xfId="0" applyFont="1" applyBorder="1"/>
    <xf numFmtId="0" fontId="68" fillId="0" borderId="0" xfId="0" applyFont="1" applyFill="1"/>
    <xf numFmtId="0" fontId="0" fillId="0" borderId="0" xfId="0"/>
    <xf numFmtId="0" fontId="0" fillId="0" borderId="0" xfId="0" applyFont="1"/>
    <xf numFmtId="0" fontId="0" fillId="0" borderId="0" xfId="0" applyAlignment="1"/>
    <xf numFmtId="0" fontId="0" fillId="0" borderId="0" xfId="0" applyNumberFormat="1" applyBorder="1" applyAlignment="1">
      <alignment vertical="top" wrapText="1"/>
    </xf>
    <xf numFmtId="0" fontId="0" fillId="0" borderId="18" xfId="0" applyNumberFormat="1" applyBorder="1" applyAlignment="1">
      <alignment vertical="top" wrapText="1"/>
    </xf>
    <xf numFmtId="0" fontId="67" fillId="0" borderId="0" xfId="0" applyFont="1" applyBorder="1" applyAlignment="1">
      <alignment vertical="center"/>
    </xf>
    <xf numFmtId="0" fontId="69" fillId="0" borderId="2" xfId="0" applyFont="1" applyBorder="1"/>
    <xf numFmtId="0" fontId="0" fillId="0" borderId="2" xfId="0" applyFont="1" applyBorder="1" applyAlignment="1"/>
    <xf numFmtId="0" fontId="0" fillId="0" borderId="0" xfId="0" applyFont="1" applyBorder="1" applyAlignment="1"/>
    <xf numFmtId="0" fontId="0" fillId="0" borderId="0" xfId="0"/>
    <xf numFmtId="0" fontId="0" fillId="0" borderId="0" xfId="0" applyFont="1"/>
    <xf numFmtId="0" fontId="0" fillId="0" borderId="0" xfId="0" applyAlignment="1"/>
    <xf numFmtId="0" fontId="69" fillId="0" borderId="0" xfId="0" applyFont="1"/>
    <xf numFmtId="0" fontId="0" fillId="0" borderId="0" xfId="0" applyFont="1" applyAlignment="1">
      <alignment horizontal="center"/>
    </xf>
    <xf numFmtId="0" fontId="77" fillId="0" borderId="0" xfId="0" applyFont="1" applyAlignment="1">
      <alignment horizontal="center"/>
    </xf>
    <xf numFmtId="0" fontId="0" fillId="0" borderId="11" xfId="0" applyBorder="1"/>
    <xf numFmtId="0" fontId="45" fillId="0" borderId="2" xfId="0" applyFont="1" applyBorder="1" applyAlignment="1">
      <alignment horizontal="left"/>
    </xf>
    <xf numFmtId="0" fontId="69" fillId="0" borderId="0" xfId="0" applyFont="1" applyAlignment="1">
      <alignment horizontal="left"/>
    </xf>
    <xf numFmtId="0" fontId="0" fillId="0" borderId="2" xfId="0" applyFont="1" applyBorder="1" applyAlignment="1">
      <alignment horizontal="left"/>
    </xf>
    <xf numFmtId="0" fontId="69" fillId="0" borderId="0" xfId="0" applyFont="1" applyBorder="1"/>
    <xf numFmtId="0" fontId="0" fillId="0" borderId="0" xfId="0" applyAlignment="1">
      <alignment wrapText="1"/>
    </xf>
    <xf numFmtId="0" fontId="0" fillId="0" borderId="0" xfId="0" applyAlignment="1">
      <alignment horizontal="center"/>
    </xf>
    <xf numFmtId="0" fontId="0" fillId="0" borderId="2" xfId="0" applyBorder="1" applyAlignment="1">
      <alignment horizontal="center"/>
    </xf>
    <xf numFmtId="0" fontId="0" fillId="0" borderId="0" xfId="0" applyFont="1" applyBorder="1" applyAlignment="1">
      <alignment horizontal="center"/>
    </xf>
    <xf numFmtId="0" fontId="45" fillId="0" borderId="2" xfId="0" applyFont="1" applyBorder="1" applyAlignment="1">
      <alignment horizontal="center"/>
    </xf>
    <xf numFmtId="0" fontId="0" fillId="0" borderId="0" xfId="0" applyBorder="1" applyAlignment="1">
      <alignment horizontal="center"/>
    </xf>
    <xf numFmtId="0" fontId="0" fillId="0" borderId="2" xfId="0" applyBorder="1" applyAlignment="1"/>
    <xf numFmtId="0" fontId="58" fillId="0" borderId="0" xfId="0" applyFont="1" applyAlignment="1">
      <alignment wrapText="1"/>
    </xf>
    <xf numFmtId="0" fontId="0" fillId="0" borderId="2" xfId="0" applyBorder="1" applyAlignment="1">
      <alignment horizontal="left"/>
    </xf>
    <xf numFmtId="0" fontId="78" fillId="0" borderId="0" xfId="0" applyFont="1" applyAlignment="1">
      <alignment wrapText="1"/>
    </xf>
    <xf numFmtId="0" fontId="0" fillId="0" borderId="0" xfId="0" applyFont="1" applyAlignment="1">
      <alignment horizontal="center"/>
    </xf>
    <xf numFmtId="0" fontId="0" fillId="0" borderId="0" xfId="0" applyAlignment="1">
      <alignment horizontal="center"/>
    </xf>
    <xf numFmtId="0" fontId="77" fillId="0" borderId="0" xfId="0" applyFont="1" applyAlignment="1">
      <alignment horizontal="center"/>
    </xf>
    <xf numFmtId="0" fontId="0" fillId="0" borderId="0" xfId="0" applyBorder="1" applyAlignment="1">
      <alignment horizontal="left"/>
    </xf>
    <xf numFmtId="0" fontId="0" fillId="0" borderId="0" xfId="0" applyFont="1" applyBorder="1" applyAlignment="1">
      <alignment horizontal="left"/>
    </xf>
    <xf numFmtId="0" fontId="48" fillId="0" borderId="0" xfId="0" applyFont="1" applyBorder="1"/>
    <xf numFmtId="0" fontId="0" fillId="0" borderId="2" xfId="0" applyFont="1" applyBorder="1" applyAlignment="1">
      <alignment horizontal="center"/>
    </xf>
    <xf numFmtId="0" fontId="0" fillId="0" borderId="0" xfId="0" applyAlignment="1">
      <alignment horizontal="left"/>
    </xf>
    <xf numFmtId="0" fontId="77" fillId="0" borderId="0" xfId="0" applyFont="1" applyAlignment="1">
      <alignment horizontal="left"/>
    </xf>
    <xf numFmtId="0" fontId="0" fillId="0" borderId="0" xfId="0" applyBorder="1" applyAlignment="1">
      <alignment horizontal="center"/>
    </xf>
    <xf numFmtId="0" fontId="45" fillId="0" borderId="0" xfId="0" applyFont="1" applyAlignment="1">
      <alignment horizontal="left" wrapText="1"/>
    </xf>
    <xf numFmtId="0" fontId="0" fillId="0" borderId="0" xfId="0" applyAlignment="1">
      <alignment horizontal="center"/>
    </xf>
    <xf numFmtId="0" fontId="77" fillId="0" borderId="0" xfId="0" applyFont="1" applyAlignment="1">
      <alignment horizontal="center"/>
    </xf>
    <xf numFmtId="0" fontId="35" fillId="0" borderId="0" xfId="0" applyFont="1" applyAlignment="1">
      <alignment horizontal="center" wrapText="1"/>
    </xf>
    <xf numFmtId="0" fontId="32" fillId="0" borderId="0" xfId="0" applyFont="1" applyAlignment="1">
      <alignment horizontal="left" wrapText="1"/>
    </xf>
    <xf numFmtId="0" fontId="74" fillId="0" borderId="0" xfId="0" applyFont="1" applyAlignment="1">
      <alignment horizontal="left" wrapText="1"/>
    </xf>
    <xf numFmtId="0" fontId="74" fillId="0" borderId="0" xfId="0" applyFont="1" applyAlignment="1">
      <alignment horizontal="left" vertical="top" wrapText="1"/>
    </xf>
    <xf numFmtId="0" fontId="60" fillId="0" borderId="0" xfId="0" applyFont="1" applyAlignment="1">
      <alignment horizontal="center" wrapText="1"/>
    </xf>
    <xf numFmtId="0" fontId="65" fillId="0" borderId="0" xfId="0" applyFont="1" applyAlignment="1">
      <alignment horizontal="left" vertical="top" wrapText="1"/>
    </xf>
    <xf numFmtId="0" fontId="44" fillId="0" borderId="0" xfId="0" applyFont="1" applyAlignment="1">
      <alignment horizontal="left" vertical="top" wrapText="1"/>
    </xf>
    <xf numFmtId="0" fontId="60" fillId="0" borderId="0" xfId="0" applyFont="1" applyAlignment="1">
      <alignment horizontal="center"/>
    </xf>
    <xf numFmtId="0" fontId="65" fillId="0" borderId="0" xfId="0" applyFont="1" applyAlignment="1">
      <alignment horizontal="left" wrapText="1"/>
    </xf>
    <xf numFmtId="0" fontId="66" fillId="0" borderId="0" xfId="0" applyFont="1" applyAlignment="1">
      <alignment horizontal="left" wrapText="1"/>
    </xf>
    <xf numFmtId="0" fontId="45" fillId="0" borderId="0" xfId="0" applyFont="1" applyAlignment="1">
      <alignment horizontal="left" vertical="top" wrapText="1"/>
    </xf>
    <xf numFmtId="0" fontId="76" fillId="0" borderId="15" xfId="0" applyFont="1" applyBorder="1" applyAlignment="1">
      <alignment horizontal="left" vertical="top" wrapText="1"/>
    </xf>
    <xf numFmtId="0" fontId="76" fillId="0" borderId="7" xfId="0" applyFont="1" applyBorder="1" applyAlignment="1">
      <alignment horizontal="left" vertical="top" wrapText="1"/>
    </xf>
    <xf numFmtId="0" fontId="76" fillId="0" borderId="16" xfId="0" applyFont="1" applyBorder="1" applyAlignment="1">
      <alignment horizontal="left" vertical="top" wrapText="1"/>
    </xf>
    <xf numFmtId="0" fontId="75" fillId="0" borderId="0" xfId="0" applyFont="1" applyAlignment="1">
      <alignment horizontal="center"/>
    </xf>
    <xf numFmtId="0" fontId="0" fillId="0" borderId="1" xfId="0" applyBorder="1" applyAlignment="1">
      <alignment horizontal="center"/>
    </xf>
    <xf numFmtId="0" fontId="45" fillId="0" borderId="0" xfId="0" applyFont="1" applyAlignment="1">
      <alignment horizontal="left" vertical="top"/>
    </xf>
    <xf numFmtId="0" fontId="19" fillId="0" borderId="0" xfId="1" applyFont="1" applyAlignment="1" applyProtection="1">
      <alignment horizontal="left" wrapText="1"/>
    </xf>
    <xf numFmtId="0" fontId="35" fillId="0" borderId="0" xfId="0" applyFont="1" applyAlignment="1">
      <alignment horizontal="center"/>
    </xf>
    <xf numFmtId="0" fontId="60" fillId="0" borderId="0" xfId="0" applyFont="1" applyAlignment="1">
      <alignment horizontal="left"/>
    </xf>
    <xf numFmtId="0" fontId="0" fillId="0" borderId="0" xfId="0" applyFont="1" applyBorder="1" applyAlignment="1">
      <alignment horizontal="center"/>
    </xf>
    <xf numFmtId="0" fontId="74" fillId="0" borderId="0" xfId="0" applyFont="1" applyAlignment="1">
      <alignment horizontal="left"/>
    </xf>
    <xf numFmtId="0" fontId="73" fillId="0" borderId="0" xfId="0" applyFont="1" applyAlignment="1">
      <alignment horizontal="center" wrapText="1"/>
    </xf>
    <xf numFmtId="0" fontId="0" fillId="0" borderId="17" xfId="0" applyBorder="1" applyAlignment="1">
      <alignment horizontal="left" vertical="top" wrapText="1"/>
    </xf>
    <xf numFmtId="0" fontId="0" fillId="0" borderId="0" xfId="0" applyBorder="1" applyAlignment="1">
      <alignment horizontal="left" vertical="top" wrapText="1"/>
    </xf>
    <xf numFmtId="0" fontId="0" fillId="0" borderId="18" xfId="0" applyBorder="1" applyAlignment="1">
      <alignment horizontal="left" vertical="top" wrapText="1"/>
    </xf>
    <xf numFmtId="0" fontId="44" fillId="0" borderId="0" xfId="0" applyFont="1" applyAlignment="1">
      <alignment horizontal="center"/>
    </xf>
    <xf numFmtId="0" fontId="31" fillId="0" borderId="0" xfId="0" applyFont="1" applyAlignment="1">
      <alignment horizontal="left" vertical="top" wrapText="1"/>
    </xf>
    <xf numFmtId="0" fontId="45" fillId="0" borderId="0" xfId="0" applyFont="1" applyBorder="1" applyAlignment="1">
      <alignment horizontal="center"/>
    </xf>
    <xf numFmtId="0" fontId="70" fillId="2" borderId="3" xfId="0" applyFont="1" applyFill="1" applyBorder="1" applyAlignment="1">
      <alignment horizontal="center"/>
    </xf>
    <xf numFmtId="0" fontId="70" fillId="2" borderId="1" xfId="0" applyFont="1" applyFill="1" applyBorder="1" applyAlignment="1">
      <alignment horizontal="center"/>
    </xf>
    <xf numFmtId="0" fontId="70" fillId="2" borderId="4" xfId="0" applyFont="1" applyFill="1" applyBorder="1" applyAlignment="1">
      <alignment horizontal="center"/>
    </xf>
    <xf numFmtId="0" fontId="32" fillId="0" borderId="0" xfId="0" applyFont="1" applyAlignment="1">
      <alignment horizontal="left" vertical="top" wrapText="1"/>
    </xf>
    <xf numFmtId="0" fontId="0" fillId="0" borderId="0" xfId="0" applyNumberFormat="1" applyBorder="1" applyAlignment="1">
      <alignment horizontal="left" vertical="top" wrapText="1"/>
    </xf>
    <xf numFmtId="0" fontId="70" fillId="2" borderId="15" xfId="0" applyFont="1" applyFill="1" applyBorder="1" applyAlignment="1">
      <alignment horizontal="center"/>
    </xf>
    <xf numFmtId="0" fontId="70" fillId="2" borderId="7" xfId="0" applyFont="1" applyFill="1" applyBorder="1" applyAlignment="1">
      <alignment horizontal="center"/>
    </xf>
    <xf numFmtId="0" fontId="70" fillId="2" borderId="16" xfId="0" applyFont="1" applyFill="1" applyBorder="1" applyAlignment="1">
      <alignment horizontal="center"/>
    </xf>
    <xf numFmtId="0" fontId="0" fillId="0" borderId="18" xfId="0" applyNumberFormat="1" applyBorder="1" applyAlignment="1">
      <alignment horizontal="left" vertical="top" wrapText="1"/>
    </xf>
    <xf numFmtId="0" fontId="72" fillId="2" borderId="5" xfId="0" applyFont="1" applyFill="1" applyBorder="1" applyAlignment="1">
      <alignment horizontal="center" vertical="center" wrapText="1"/>
    </xf>
    <xf numFmtId="0" fontId="72" fillId="2" borderId="2" xfId="0" applyFont="1" applyFill="1" applyBorder="1" applyAlignment="1">
      <alignment horizontal="center" vertical="center" wrapText="1"/>
    </xf>
    <xf numFmtId="0" fontId="72" fillId="2" borderId="6" xfId="0" applyFont="1" applyFill="1" applyBorder="1" applyAlignment="1">
      <alignment horizontal="center" vertical="center" wrapText="1"/>
    </xf>
    <xf numFmtId="0" fontId="54" fillId="0" borderId="0" xfId="0" applyFont="1" applyBorder="1" applyAlignment="1">
      <alignment horizontal="center"/>
    </xf>
    <xf numFmtId="0" fontId="71" fillId="0" borderId="0" xfId="0" applyFont="1" applyBorder="1" applyAlignment="1">
      <alignment horizontal="right"/>
    </xf>
    <xf numFmtId="0" fontId="48" fillId="0" borderId="0" xfId="0" applyFont="1" applyAlignment="1">
      <alignment horizontal="left" vertical="top" wrapText="1"/>
    </xf>
    <xf numFmtId="0" fontId="67" fillId="0" borderId="0" xfId="0" applyFont="1" applyBorder="1" applyAlignment="1">
      <alignment horizontal="center"/>
    </xf>
    <xf numFmtId="0" fontId="9" fillId="0" borderId="0" xfId="0" applyFont="1" applyAlignment="1">
      <alignment horizontal="center" vertical="center" wrapText="1"/>
    </xf>
    <xf numFmtId="0" fontId="51" fillId="0" borderId="0" xfId="0" applyFont="1" applyAlignment="1">
      <alignment horizontal="center" wrapText="1"/>
    </xf>
    <xf numFmtId="0" fontId="52" fillId="0" borderId="0" xfId="0" applyFont="1" applyAlignment="1">
      <alignment horizontal="center" wrapText="1"/>
    </xf>
    <xf numFmtId="0" fontId="41" fillId="0" borderId="20" xfId="0" applyFont="1" applyBorder="1" applyAlignment="1">
      <alignment horizontal="center"/>
    </xf>
    <xf numFmtId="0" fontId="41" fillId="0" borderId="21" xfId="0" applyFont="1" applyBorder="1" applyAlignment="1">
      <alignment horizontal="center"/>
    </xf>
    <xf numFmtId="0" fontId="41" fillId="0" borderId="22" xfId="0" applyFont="1" applyBorder="1" applyAlignment="1">
      <alignment horizontal="center"/>
    </xf>
    <xf numFmtId="0" fontId="41" fillId="0" borderId="23" xfId="0" applyFont="1" applyBorder="1" applyAlignment="1">
      <alignment horizontal="center"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5" xfId="0" applyFont="1" applyBorder="1" applyAlignment="1">
      <alignment horizontal="center" vertical="center"/>
    </xf>
    <xf numFmtId="0" fontId="41" fillId="0" borderId="2" xfId="0" applyFont="1" applyBorder="1" applyAlignment="1">
      <alignment horizontal="center" vertical="center"/>
    </xf>
    <xf numFmtId="0" fontId="41" fillId="0" borderId="6" xfId="0" applyFont="1" applyBorder="1" applyAlignment="1">
      <alignment horizontal="center" vertical="center"/>
    </xf>
    <xf numFmtId="0" fontId="41" fillId="0" borderId="24" xfId="0" applyFont="1" applyBorder="1" applyAlignment="1">
      <alignment horizontal="center" vertical="center"/>
    </xf>
    <xf numFmtId="0" fontId="41" fillId="0" borderId="25" xfId="0" applyFont="1" applyBorder="1" applyAlignment="1">
      <alignment horizontal="center" vertical="center"/>
    </xf>
    <xf numFmtId="0" fontId="41" fillId="0" borderId="26" xfId="0" applyFont="1" applyBorder="1" applyAlignment="1">
      <alignment horizontal="center"/>
    </xf>
    <xf numFmtId="0" fontId="41" fillId="0" borderId="2" xfId="0" applyFont="1" applyBorder="1" applyAlignment="1">
      <alignment horizontal="center"/>
    </xf>
    <xf numFmtId="0" fontId="41" fillId="0" borderId="6" xfId="0" applyFont="1" applyBorder="1" applyAlignment="1">
      <alignment horizontal="center"/>
    </xf>
    <xf numFmtId="0" fontId="37" fillId="0" borderId="0" xfId="0" applyFont="1" applyAlignment="1">
      <alignment horizontal="left" vertical="top" wrapText="1"/>
    </xf>
    <xf numFmtId="0" fontId="33" fillId="0" borderId="0" xfId="0" applyFont="1" applyAlignment="1">
      <alignment horizontal="left" vertical="top" wrapText="1"/>
    </xf>
    <xf numFmtId="0" fontId="0" fillId="0" borderId="0" xfId="0" applyFont="1" applyAlignment="1">
      <alignment horizontal="left"/>
    </xf>
    <xf numFmtId="0" fontId="0" fillId="0" borderId="2" xfId="0" applyBorder="1" applyAlignment="1">
      <alignment horizontal="center"/>
    </xf>
    <xf numFmtId="0" fontId="0" fillId="0" borderId="0" xfId="0" applyFont="1" applyAlignment="1">
      <alignment horizontal="center"/>
    </xf>
    <xf numFmtId="49" fontId="0" fillId="0" borderId="0" xfId="0" applyNumberFormat="1" applyAlignment="1">
      <alignment horizontal="center"/>
    </xf>
    <xf numFmtId="164" fontId="0" fillId="0" borderId="0" xfId="0" applyNumberFormat="1" applyFont="1" applyAlignment="1">
      <alignment horizontal="center"/>
    </xf>
    <xf numFmtId="165" fontId="0" fillId="0" borderId="0" xfId="0" applyNumberFormat="1" applyFont="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ict"/><Relationship Id="rId13" Type="http://schemas.openxmlformats.org/officeDocument/2006/relationships/image" Target="../media/image13.pict"/><Relationship Id="rId3" Type="http://schemas.openxmlformats.org/officeDocument/2006/relationships/image" Target="../media/image3.png"/><Relationship Id="rId7" Type="http://schemas.openxmlformats.org/officeDocument/2006/relationships/image" Target="../media/image7.pict"/><Relationship Id="rId12" Type="http://schemas.openxmlformats.org/officeDocument/2006/relationships/image" Target="../media/image12.pict"/><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ict"/><Relationship Id="rId11" Type="http://schemas.openxmlformats.org/officeDocument/2006/relationships/image" Target="../media/image11.pict"/><Relationship Id="rId5" Type="http://schemas.openxmlformats.org/officeDocument/2006/relationships/image" Target="../media/image5.jpeg"/><Relationship Id="rId15" Type="http://schemas.openxmlformats.org/officeDocument/2006/relationships/image" Target="../media/image15.pict"/><Relationship Id="rId10" Type="http://schemas.openxmlformats.org/officeDocument/2006/relationships/image" Target="../media/image10.pict"/><Relationship Id="rId4" Type="http://schemas.openxmlformats.org/officeDocument/2006/relationships/image" Target="../media/image4.png"/><Relationship Id="rId9" Type="http://schemas.openxmlformats.org/officeDocument/2006/relationships/image" Target="../media/image9.pict"/><Relationship Id="rId14" Type="http://schemas.openxmlformats.org/officeDocument/2006/relationships/image" Target="../media/image14.pict"/></Relationships>
</file>

<file path=xl/drawings/_rels/vmlDrawing1.v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66</xdr:col>
      <xdr:colOff>28575</xdr:colOff>
      <xdr:row>109</xdr:row>
      <xdr:rowOff>171450</xdr:rowOff>
    </xdr:to>
    <xdr:pic>
      <xdr:nvPicPr>
        <xdr:cNvPr id="1120" name="Picture 2" descr="o_85d2b7fdedcaf0ac_007.jpg"/>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blip>
        <a:srcRect l="4710" t="2333" r="4588" b="2010"/>
        <a:stretch>
          <a:fillRect/>
        </a:stretch>
      </xdr:blipFill>
      <xdr:spPr bwMode="auto">
        <a:xfrm>
          <a:off x="0" y="2857500"/>
          <a:ext cx="7829550" cy="10687050"/>
        </a:xfrm>
        <a:prstGeom prst="rect">
          <a:avLst/>
        </a:prstGeom>
        <a:noFill/>
        <a:ln w="9525">
          <a:noFill/>
          <a:miter lim="800000"/>
          <a:headEnd/>
          <a:tailEnd/>
        </a:ln>
      </xdr:spPr>
    </xdr:pic>
    <xdr:clientData/>
  </xdr:twoCellAnchor>
  <xdr:twoCellAnchor editAs="oneCell">
    <xdr:from>
      <xdr:col>0</xdr:col>
      <xdr:colOff>57150</xdr:colOff>
      <xdr:row>117</xdr:row>
      <xdr:rowOff>85725</xdr:rowOff>
    </xdr:from>
    <xdr:to>
      <xdr:col>66</xdr:col>
      <xdr:colOff>38100</xdr:colOff>
      <xdr:row>169</xdr:row>
      <xdr:rowOff>47625</xdr:rowOff>
    </xdr:to>
    <xdr:pic>
      <xdr:nvPicPr>
        <xdr:cNvPr id="1121" name="Picture 4" descr="o_85d2b7fdedcaf0ac_008.jpg"/>
        <xdr:cNvPicPr>
          <a:picLocks noChangeAspect="1"/>
        </xdr:cNvPicPr>
      </xdr:nvPicPr>
      <xdr:blipFill>
        <a:blip xmlns:r="http://schemas.openxmlformats.org/officeDocument/2006/relationships" r:embed="rId2" cstate="print">
          <a:clrChange>
            <a:clrFrom>
              <a:srgbClr val="FFFFFF"/>
            </a:clrFrom>
            <a:clrTo>
              <a:srgbClr val="FFFFFF">
                <a:alpha val="0"/>
              </a:srgbClr>
            </a:clrTo>
          </a:clrChange>
        </a:blip>
        <a:srcRect l="5147" t="3409" r="5270" b="2177"/>
        <a:stretch>
          <a:fillRect/>
        </a:stretch>
      </xdr:blipFill>
      <xdr:spPr bwMode="auto">
        <a:xfrm>
          <a:off x="57150" y="14982825"/>
          <a:ext cx="7781925" cy="10610850"/>
        </a:xfrm>
        <a:prstGeom prst="rect">
          <a:avLst/>
        </a:prstGeom>
        <a:noFill/>
        <a:ln w="9525">
          <a:noFill/>
          <a:miter lim="800000"/>
          <a:headEnd/>
          <a:tailEnd/>
        </a:ln>
      </xdr:spPr>
    </xdr:pic>
    <xdr:clientData/>
  </xdr:twoCellAnchor>
  <xdr:twoCellAnchor editAs="oneCell">
    <xdr:from>
      <xdr:col>0</xdr:col>
      <xdr:colOff>9525</xdr:colOff>
      <xdr:row>172</xdr:row>
      <xdr:rowOff>0</xdr:rowOff>
    </xdr:from>
    <xdr:to>
      <xdr:col>66</xdr:col>
      <xdr:colOff>19050</xdr:colOff>
      <xdr:row>226</xdr:row>
      <xdr:rowOff>19050</xdr:rowOff>
    </xdr:to>
    <xdr:pic>
      <xdr:nvPicPr>
        <xdr:cNvPr id="1122" name="Picture 5" descr="fw4.tiff"/>
        <xdr:cNvPicPr>
          <a:picLocks noChangeAspect="1"/>
        </xdr:cNvPicPr>
      </xdr:nvPicPr>
      <xdr:blipFill>
        <a:blip xmlns:r="http://schemas.openxmlformats.org/officeDocument/2006/relationships" r:embed="rId3" cstate="print">
          <a:clrChange>
            <a:clrFrom>
              <a:srgbClr val="FFFFFF"/>
            </a:clrFrom>
            <a:clrTo>
              <a:srgbClr val="FFFFFF">
                <a:alpha val="0"/>
              </a:srgbClr>
            </a:clrTo>
          </a:clrChange>
        </a:blip>
        <a:srcRect l="5025" t="3598" r="5025" b="2652"/>
        <a:stretch>
          <a:fillRect/>
        </a:stretch>
      </xdr:blipFill>
      <xdr:spPr bwMode="auto">
        <a:xfrm>
          <a:off x="9525" y="26117550"/>
          <a:ext cx="7810500" cy="10763250"/>
        </a:xfrm>
        <a:prstGeom prst="rect">
          <a:avLst/>
        </a:prstGeom>
        <a:noFill/>
        <a:ln w="9525">
          <a:noFill/>
          <a:miter lim="800000"/>
          <a:headEnd/>
          <a:tailEnd/>
        </a:ln>
      </xdr:spPr>
    </xdr:pic>
    <xdr:clientData/>
  </xdr:twoCellAnchor>
  <xdr:twoCellAnchor editAs="oneCell">
    <xdr:from>
      <xdr:col>0</xdr:col>
      <xdr:colOff>19050</xdr:colOff>
      <xdr:row>229</xdr:row>
      <xdr:rowOff>180975</xdr:rowOff>
    </xdr:from>
    <xdr:to>
      <xdr:col>66</xdr:col>
      <xdr:colOff>0</xdr:colOff>
      <xdr:row>282</xdr:row>
      <xdr:rowOff>66675</xdr:rowOff>
    </xdr:to>
    <xdr:pic>
      <xdr:nvPicPr>
        <xdr:cNvPr id="1123" name="Picture 6" descr="AZFormA4.tiff"/>
        <xdr:cNvPicPr>
          <a:picLocks noChangeAspect="1"/>
        </xdr:cNvPicPr>
      </xdr:nvPicPr>
      <xdr:blipFill>
        <a:blip xmlns:r="http://schemas.openxmlformats.org/officeDocument/2006/relationships" r:embed="rId4" cstate="print">
          <a:clrChange>
            <a:clrFrom>
              <a:srgbClr val="FFFFFF"/>
            </a:clrFrom>
            <a:clrTo>
              <a:srgbClr val="FFFFFF">
                <a:alpha val="0"/>
              </a:srgbClr>
            </a:clrTo>
          </a:clrChange>
        </a:blip>
        <a:srcRect l="5147" t="3693" r="4903" b="3030"/>
        <a:stretch>
          <a:fillRect/>
        </a:stretch>
      </xdr:blipFill>
      <xdr:spPr bwMode="auto">
        <a:xfrm>
          <a:off x="19050" y="37614225"/>
          <a:ext cx="7781925" cy="10439400"/>
        </a:xfrm>
        <a:prstGeom prst="rect">
          <a:avLst/>
        </a:prstGeom>
        <a:noFill/>
        <a:ln w="9525">
          <a:noFill/>
          <a:miter lim="800000"/>
          <a:headEnd/>
          <a:tailEnd/>
        </a:ln>
      </xdr:spPr>
    </xdr:pic>
    <xdr:clientData/>
  </xdr:twoCellAnchor>
  <xdr:twoCellAnchor>
    <xdr:from>
      <xdr:col>27</xdr:col>
      <xdr:colOff>28575</xdr:colOff>
      <xdr:row>288</xdr:row>
      <xdr:rowOff>180975</xdr:rowOff>
    </xdr:from>
    <xdr:to>
      <xdr:col>38</xdr:col>
      <xdr:colOff>19050</xdr:colOff>
      <xdr:row>293</xdr:row>
      <xdr:rowOff>152400</xdr:rowOff>
    </xdr:to>
    <xdr:pic>
      <xdr:nvPicPr>
        <xdr:cNvPr id="1124"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305175" y="49339500"/>
          <a:ext cx="1314450" cy="923925"/>
        </a:xfrm>
        <a:prstGeom prst="rect">
          <a:avLst/>
        </a:prstGeom>
        <a:noFill/>
        <a:ln w="9525">
          <a:noFill/>
          <a:miter lim="800000"/>
          <a:headEnd/>
          <a:tailEnd/>
        </a:ln>
      </xdr:spPr>
    </xdr:pic>
    <xdr:clientData/>
  </xdr:twoCellAnchor>
  <xdr:twoCellAnchor>
    <xdr:from>
      <xdr:col>27</xdr:col>
      <xdr:colOff>28575</xdr:colOff>
      <xdr:row>379</xdr:row>
      <xdr:rowOff>38100</xdr:rowOff>
    </xdr:from>
    <xdr:to>
      <xdr:col>38</xdr:col>
      <xdr:colOff>19050</xdr:colOff>
      <xdr:row>384</xdr:row>
      <xdr:rowOff>0</xdr:rowOff>
    </xdr:to>
    <xdr:pic>
      <xdr:nvPicPr>
        <xdr:cNvPr id="1125"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305175" y="80762475"/>
          <a:ext cx="1314450" cy="914400"/>
        </a:xfrm>
        <a:prstGeom prst="rect">
          <a:avLst/>
        </a:prstGeom>
        <a:noFill/>
        <a:ln w="9525">
          <a:noFill/>
          <a:miter lim="800000"/>
          <a:headEnd/>
          <a:tailEnd/>
        </a:ln>
      </xdr:spPr>
    </xdr:pic>
    <xdr:clientData/>
  </xdr:twoCellAnchor>
  <xdr:twoCellAnchor>
    <xdr:from>
      <xdr:col>26</xdr:col>
      <xdr:colOff>76200</xdr:colOff>
      <xdr:row>411</xdr:row>
      <xdr:rowOff>47625</xdr:rowOff>
    </xdr:from>
    <xdr:to>
      <xdr:col>37</xdr:col>
      <xdr:colOff>133350</xdr:colOff>
      <xdr:row>416</xdr:row>
      <xdr:rowOff>9525</xdr:rowOff>
    </xdr:to>
    <xdr:pic>
      <xdr:nvPicPr>
        <xdr:cNvPr id="1126"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90182700"/>
          <a:ext cx="1314450" cy="914400"/>
        </a:xfrm>
        <a:prstGeom prst="rect">
          <a:avLst/>
        </a:prstGeom>
        <a:noFill/>
        <a:ln w="9525">
          <a:noFill/>
          <a:miter lim="800000"/>
          <a:headEnd/>
          <a:tailEnd/>
        </a:ln>
      </xdr:spPr>
    </xdr:pic>
    <xdr:clientData/>
  </xdr:twoCellAnchor>
  <xdr:twoCellAnchor>
    <xdr:from>
      <xdr:col>27</xdr:col>
      <xdr:colOff>28575</xdr:colOff>
      <xdr:row>330</xdr:row>
      <xdr:rowOff>38100</xdr:rowOff>
    </xdr:from>
    <xdr:to>
      <xdr:col>38</xdr:col>
      <xdr:colOff>19050</xdr:colOff>
      <xdr:row>335</xdr:row>
      <xdr:rowOff>0</xdr:rowOff>
    </xdr:to>
    <xdr:pic>
      <xdr:nvPicPr>
        <xdr:cNvPr id="1127"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305175" y="68932425"/>
          <a:ext cx="1314450" cy="914400"/>
        </a:xfrm>
        <a:prstGeom prst="rect">
          <a:avLst/>
        </a:prstGeom>
        <a:noFill/>
        <a:ln w="9525">
          <a:noFill/>
          <a:miter lim="800000"/>
          <a:headEnd/>
          <a:tailEnd/>
        </a:ln>
      </xdr:spPr>
    </xdr:pic>
    <xdr:clientData/>
  </xdr:twoCellAnchor>
  <xdr:twoCellAnchor>
    <xdr:from>
      <xdr:col>1</xdr:col>
      <xdr:colOff>9525</xdr:colOff>
      <xdr:row>464</xdr:row>
      <xdr:rowOff>114300</xdr:rowOff>
    </xdr:from>
    <xdr:to>
      <xdr:col>66</xdr:col>
      <xdr:colOff>0</xdr:colOff>
      <xdr:row>464</xdr:row>
      <xdr:rowOff>114300</xdr:rowOff>
    </xdr:to>
    <xdr:sp macro="" textlink="">
      <xdr:nvSpPr>
        <xdr:cNvPr id="1128" name="Line 2"/>
        <xdr:cNvSpPr>
          <a:spLocks noChangeShapeType="1"/>
        </xdr:cNvSpPr>
      </xdr:nvSpPr>
      <xdr:spPr bwMode="auto">
        <a:xfrm>
          <a:off x="123825" y="93954600"/>
          <a:ext cx="7677150" cy="0"/>
        </a:xfrm>
        <a:prstGeom prst="line">
          <a:avLst/>
        </a:prstGeom>
        <a:noFill/>
        <a:ln w="57150" cmpd="thickThin">
          <a:solidFill>
            <a:srgbClr val="000000"/>
          </a:solidFill>
          <a:round/>
          <a:headEnd/>
          <a:tailEnd/>
        </a:ln>
      </xdr:spPr>
    </xdr:sp>
    <xdr:clientData/>
  </xdr:twoCellAnchor>
  <xdr:twoCellAnchor>
    <xdr:from>
      <xdr:col>1</xdr:col>
      <xdr:colOff>0</xdr:colOff>
      <xdr:row>469</xdr:row>
      <xdr:rowOff>123825</xdr:rowOff>
    </xdr:from>
    <xdr:to>
      <xdr:col>65</xdr:col>
      <xdr:colOff>66675</xdr:colOff>
      <xdr:row>469</xdr:row>
      <xdr:rowOff>123825</xdr:rowOff>
    </xdr:to>
    <xdr:sp macro="" textlink="">
      <xdr:nvSpPr>
        <xdr:cNvPr id="1129" name="Line 2"/>
        <xdr:cNvSpPr>
          <a:spLocks noChangeShapeType="1"/>
        </xdr:cNvSpPr>
      </xdr:nvSpPr>
      <xdr:spPr bwMode="auto">
        <a:xfrm>
          <a:off x="114300" y="97088325"/>
          <a:ext cx="7677150" cy="0"/>
        </a:xfrm>
        <a:prstGeom prst="line">
          <a:avLst/>
        </a:prstGeom>
        <a:noFill/>
        <a:ln w="57150">
          <a:solidFill>
            <a:srgbClr val="000000"/>
          </a:solidFill>
          <a:prstDash val="dashDot"/>
          <a:round/>
          <a:headEnd/>
          <a:tailEnd/>
        </a:ln>
      </xdr:spPr>
    </xdr:sp>
    <xdr:clientData/>
  </xdr:twoCellAnchor>
  <xdr:twoCellAnchor>
    <xdr:from>
      <xdr:col>1</xdr:col>
      <xdr:colOff>0</xdr:colOff>
      <xdr:row>475</xdr:row>
      <xdr:rowOff>0</xdr:rowOff>
    </xdr:from>
    <xdr:to>
      <xdr:col>65</xdr:col>
      <xdr:colOff>66675</xdr:colOff>
      <xdr:row>475</xdr:row>
      <xdr:rowOff>0</xdr:rowOff>
    </xdr:to>
    <xdr:sp macro="" textlink="">
      <xdr:nvSpPr>
        <xdr:cNvPr id="1130" name="Line 2"/>
        <xdr:cNvSpPr>
          <a:spLocks noChangeShapeType="1"/>
        </xdr:cNvSpPr>
      </xdr:nvSpPr>
      <xdr:spPr bwMode="auto">
        <a:xfrm>
          <a:off x="114300" y="100317300"/>
          <a:ext cx="7677150" cy="0"/>
        </a:xfrm>
        <a:prstGeom prst="line">
          <a:avLst/>
        </a:prstGeom>
        <a:noFill/>
        <a:ln w="57150" cmpd="thickThin">
          <a:solidFill>
            <a:srgbClr val="000000"/>
          </a:solidFill>
          <a:round/>
          <a:headEnd/>
          <a:tailEnd/>
        </a:ln>
      </xdr:spPr>
    </xdr:sp>
    <xdr:clientData/>
  </xdr:twoCellAnchor>
  <xdr:twoCellAnchor>
    <xdr:from>
      <xdr:col>26</xdr:col>
      <xdr:colOff>76200</xdr:colOff>
      <xdr:row>483</xdr:row>
      <xdr:rowOff>0</xdr:rowOff>
    </xdr:from>
    <xdr:to>
      <xdr:col>37</xdr:col>
      <xdr:colOff>133350</xdr:colOff>
      <xdr:row>487</xdr:row>
      <xdr:rowOff>152400</xdr:rowOff>
    </xdr:to>
    <xdr:pic>
      <xdr:nvPicPr>
        <xdr:cNvPr id="1131"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01850825"/>
          <a:ext cx="1314450" cy="914400"/>
        </a:xfrm>
        <a:prstGeom prst="rect">
          <a:avLst/>
        </a:prstGeom>
        <a:noFill/>
        <a:ln w="9525">
          <a:noFill/>
          <a:miter lim="800000"/>
          <a:headEnd/>
          <a:tailEnd/>
        </a:ln>
      </xdr:spPr>
    </xdr:pic>
    <xdr:clientData/>
  </xdr:twoCellAnchor>
  <xdr:twoCellAnchor>
    <xdr:from>
      <xdr:col>26</xdr:col>
      <xdr:colOff>67236</xdr:colOff>
      <xdr:row>540</xdr:row>
      <xdr:rowOff>67235</xdr:rowOff>
    </xdr:from>
    <xdr:to>
      <xdr:col>27</xdr:col>
      <xdr:colOff>33618</xdr:colOff>
      <xdr:row>540</xdr:row>
      <xdr:rowOff>156882</xdr:rowOff>
    </xdr:to>
    <xdr:sp macro="" textlink="">
      <xdr:nvSpPr>
        <xdr:cNvPr id="16" name="Rectangle 15"/>
        <xdr:cNvSpPr/>
      </xdr:nvSpPr>
      <xdr:spPr>
        <a:xfrm>
          <a:off x="3193677" y="111263206"/>
          <a:ext cx="78441" cy="8964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26</xdr:col>
      <xdr:colOff>76200</xdr:colOff>
      <xdr:row>624</xdr:row>
      <xdr:rowOff>0</xdr:rowOff>
    </xdr:from>
    <xdr:to>
      <xdr:col>37</xdr:col>
      <xdr:colOff>133350</xdr:colOff>
      <xdr:row>628</xdr:row>
      <xdr:rowOff>152400</xdr:rowOff>
    </xdr:to>
    <xdr:pic>
      <xdr:nvPicPr>
        <xdr:cNvPr id="1133"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34292975"/>
          <a:ext cx="1314450" cy="914400"/>
        </a:xfrm>
        <a:prstGeom prst="rect">
          <a:avLst/>
        </a:prstGeom>
        <a:noFill/>
        <a:ln w="9525">
          <a:noFill/>
          <a:miter lim="800000"/>
          <a:headEnd/>
          <a:tailEnd/>
        </a:ln>
      </xdr:spPr>
    </xdr:pic>
    <xdr:clientData/>
  </xdr:twoCellAnchor>
  <xdr:twoCellAnchor>
    <xdr:from>
      <xdr:col>26</xdr:col>
      <xdr:colOff>76200</xdr:colOff>
      <xdr:row>656</xdr:row>
      <xdr:rowOff>0</xdr:rowOff>
    </xdr:from>
    <xdr:to>
      <xdr:col>37</xdr:col>
      <xdr:colOff>133350</xdr:colOff>
      <xdr:row>660</xdr:row>
      <xdr:rowOff>152400</xdr:rowOff>
    </xdr:to>
    <xdr:pic>
      <xdr:nvPicPr>
        <xdr:cNvPr id="1134"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44256125"/>
          <a:ext cx="1314450" cy="914400"/>
        </a:xfrm>
        <a:prstGeom prst="rect">
          <a:avLst/>
        </a:prstGeom>
        <a:noFill/>
        <a:ln w="9525">
          <a:noFill/>
          <a:miter lim="800000"/>
          <a:headEnd/>
          <a:tailEnd/>
        </a:ln>
      </xdr:spPr>
    </xdr:pic>
    <xdr:clientData/>
  </xdr:twoCellAnchor>
  <xdr:twoCellAnchor>
    <xdr:from>
      <xdr:col>26</xdr:col>
      <xdr:colOff>76200</xdr:colOff>
      <xdr:row>701</xdr:row>
      <xdr:rowOff>0</xdr:rowOff>
    </xdr:from>
    <xdr:to>
      <xdr:col>37</xdr:col>
      <xdr:colOff>133350</xdr:colOff>
      <xdr:row>705</xdr:row>
      <xdr:rowOff>152400</xdr:rowOff>
    </xdr:to>
    <xdr:pic>
      <xdr:nvPicPr>
        <xdr:cNvPr id="1135"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52923875"/>
          <a:ext cx="1314450" cy="914400"/>
        </a:xfrm>
        <a:prstGeom prst="rect">
          <a:avLst/>
        </a:prstGeom>
        <a:noFill/>
        <a:ln w="9525">
          <a:noFill/>
          <a:miter lim="800000"/>
          <a:headEnd/>
          <a:tailEnd/>
        </a:ln>
      </xdr:spPr>
    </xdr:pic>
    <xdr:clientData/>
  </xdr:twoCellAnchor>
  <xdr:twoCellAnchor>
    <xdr:from>
      <xdr:col>26</xdr:col>
      <xdr:colOff>76200</xdr:colOff>
      <xdr:row>747</xdr:row>
      <xdr:rowOff>0</xdr:rowOff>
    </xdr:from>
    <xdr:to>
      <xdr:col>37</xdr:col>
      <xdr:colOff>133350</xdr:colOff>
      <xdr:row>751</xdr:row>
      <xdr:rowOff>152400</xdr:rowOff>
    </xdr:to>
    <xdr:pic>
      <xdr:nvPicPr>
        <xdr:cNvPr id="1136"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64449125"/>
          <a:ext cx="1314450" cy="914400"/>
        </a:xfrm>
        <a:prstGeom prst="rect">
          <a:avLst/>
        </a:prstGeom>
        <a:noFill/>
        <a:ln w="9525">
          <a:noFill/>
          <a:miter lim="800000"/>
          <a:headEnd/>
          <a:tailEnd/>
        </a:ln>
      </xdr:spPr>
    </xdr:pic>
    <xdr:clientData/>
  </xdr:twoCellAnchor>
  <xdr:twoCellAnchor>
    <xdr:from>
      <xdr:col>26</xdr:col>
      <xdr:colOff>76200</xdr:colOff>
      <xdr:row>792</xdr:row>
      <xdr:rowOff>0</xdr:rowOff>
    </xdr:from>
    <xdr:to>
      <xdr:col>37</xdr:col>
      <xdr:colOff>133350</xdr:colOff>
      <xdr:row>796</xdr:row>
      <xdr:rowOff>152400</xdr:rowOff>
    </xdr:to>
    <xdr:pic>
      <xdr:nvPicPr>
        <xdr:cNvPr id="1137"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72716825"/>
          <a:ext cx="1314450" cy="914400"/>
        </a:xfrm>
        <a:prstGeom prst="rect">
          <a:avLst/>
        </a:prstGeom>
        <a:noFill/>
        <a:ln w="9525">
          <a:noFill/>
          <a:miter lim="800000"/>
          <a:headEnd/>
          <a:tailEnd/>
        </a:ln>
      </xdr:spPr>
    </xdr:pic>
    <xdr:clientData/>
  </xdr:twoCellAnchor>
  <xdr:twoCellAnchor>
    <xdr:from>
      <xdr:col>26</xdr:col>
      <xdr:colOff>76200</xdr:colOff>
      <xdr:row>825</xdr:row>
      <xdr:rowOff>0</xdr:rowOff>
    </xdr:from>
    <xdr:to>
      <xdr:col>37</xdr:col>
      <xdr:colOff>133350</xdr:colOff>
      <xdr:row>829</xdr:row>
      <xdr:rowOff>152400</xdr:rowOff>
    </xdr:to>
    <xdr:pic>
      <xdr:nvPicPr>
        <xdr:cNvPr id="1138" name="Picture 1" descr="Fresh Harvest Logo"/>
        <xdr:cNvPicPr>
          <a:picLocks noChangeAspect="1" noChangeArrowheads="1"/>
        </xdr:cNvPicPr>
      </xdr:nvPicPr>
      <xdr:blipFill>
        <a:blip xmlns:r="http://schemas.openxmlformats.org/officeDocument/2006/relationships" r:embed="rId5" cstate="print"/>
        <a:srcRect t="4140" b="8919"/>
        <a:stretch>
          <a:fillRect/>
        </a:stretch>
      </xdr:blipFill>
      <xdr:spPr bwMode="auto">
        <a:xfrm>
          <a:off x="3238500" y="179860575"/>
          <a:ext cx="1314450" cy="914400"/>
        </a:xfrm>
        <a:prstGeom prst="rect">
          <a:avLst/>
        </a:prstGeom>
        <a:noFill/>
        <a:ln w="9525">
          <a:noFill/>
          <a:miter lim="800000"/>
          <a:headEnd/>
          <a:tailEnd/>
        </a:ln>
      </xdr:spPr>
    </xdr:pic>
    <xdr:clientData/>
  </xdr:twoCellAnchor>
  <xdr:twoCellAnchor>
    <xdr:from>
      <xdr:col>2</xdr:col>
      <xdr:colOff>0</xdr:colOff>
      <xdr:row>4</xdr:row>
      <xdr:rowOff>0</xdr:rowOff>
    </xdr:from>
    <xdr:to>
      <xdr:col>21</xdr:col>
      <xdr:colOff>0</xdr:colOff>
      <xdr:row>21</xdr:row>
      <xdr:rowOff>0</xdr:rowOff>
    </xdr:to>
    <xdr:pic>
      <xdr:nvPicPr>
        <xdr:cNvPr id="20" name="Picture 1" descr="Picture"/>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xdr:from>
      <xdr:col>2</xdr:col>
      <xdr:colOff>0</xdr:colOff>
      <xdr:row>22</xdr:row>
      <xdr:rowOff>0</xdr:rowOff>
    </xdr:from>
    <xdr:to>
      <xdr:col>22</xdr:col>
      <xdr:colOff>0</xdr:colOff>
      <xdr:row>39</xdr:row>
      <xdr:rowOff>0</xdr:rowOff>
    </xdr:to>
    <xdr:pic>
      <xdr:nvPicPr>
        <xdr:cNvPr id="21" name="Picture 1" descr="Picture"/>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xdr:from>
      <xdr:col>23</xdr:col>
      <xdr:colOff>0</xdr:colOff>
      <xdr:row>22</xdr:row>
      <xdr:rowOff>0</xdr:rowOff>
    </xdr:from>
    <xdr:to>
      <xdr:col>43</xdr:col>
      <xdr:colOff>0</xdr:colOff>
      <xdr:row>39</xdr:row>
      <xdr:rowOff>0</xdr:rowOff>
    </xdr:to>
    <xdr:pic>
      <xdr:nvPicPr>
        <xdr:cNvPr id="22" name="Picture 1" descr="Picture"/>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twoCellAnchor>
    <xdr:from>
      <xdr:col>2</xdr:col>
      <xdr:colOff>0</xdr:colOff>
      <xdr:row>40</xdr:row>
      <xdr:rowOff>0</xdr:rowOff>
    </xdr:from>
    <xdr:to>
      <xdr:col>22</xdr:col>
      <xdr:colOff>0</xdr:colOff>
      <xdr:row>57</xdr:row>
      <xdr:rowOff>0</xdr:rowOff>
    </xdr:to>
    <xdr:pic>
      <xdr:nvPicPr>
        <xdr:cNvPr id="23" name="Picture 1" descr="Picture"/>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twoCellAnchor>
  <xdr:twoCellAnchor>
    <xdr:from>
      <xdr:col>23</xdr:col>
      <xdr:colOff>0</xdr:colOff>
      <xdr:row>40</xdr:row>
      <xdr:rowOff>0</xdr:rowOff>
    </xdr:from>
    <xdr:to>
      <xdr:col>43</xdr:col>
      <xdr:colOff>0</xdr:colOff>
      <xdr:row>57</xdr:row>
      <xdr:rowOff>0</xdr:rowOff>
    </xdr:to>
    <xdr:pic>
      <xdr:nvPicPr>
        <xdr:cNvPr id="24" name="Picture 1" descr="Picture"/>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twoCellAnchor>
  <xdr:twoCellAnchor>
    <xdr:from>
      <xdr:col>12</xdr:col>
      <xdr:colOff>0</xdr:colOff>
      <xdr:row>94</xdr:row>
      <xdr:rowOff>0</xdr:rowOff>
    </xdr:from>
    <xdr:to>
      <xdr:col>33</xdr:col>
      <xdr:colOff>0</xdr:colOff>
      <xdr:row>95</xdr:row>
      <xdr:rowOff>0</xdr:rowOff>
    </xdr:to>
    <xdr:pic>
      <xdr:nvPicPr>
        <xdr:cNvPr id="25" name="Picture 1" descr="Picture"/>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twoCellAnchor>
  <xdr:twoCellAnchor>
    <xdr:from>
      <xdr:col>17</xdr:col>
      <xdr:colOff>0</xdr:colOff>
      <xdr:row>101</xdr:row>
      <xdr:rowOff>0</xdr:rowOff>
    </xdr:from>
    <xdr:to>
      <xdr:col>43</xdr:col>
      <xdr:colOff>0</xdr:colOff>
      <xdr:row>102</xdr:row>
      <xdr:rowOff>0</xdr:rowOff>
    </xdr:to>
    <xdr:pic>
      <xdr:nvPicPr>
        <xdr:cNvPr id="26"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20</xdr:col>
      <xdr:colOff>0</xdr:colOff>
      <xdr:row>222</xdr:row>
      <xdr:rowOff>0</xdr:rowOff>
    </xdr:from>
    <xdr:to>
      <xdr:col>44</xdr:col>
      <xdr:colOff>0</xdr:colOff>
      <xdr:row>223</xdr:row>
      <xdr:rowOff>0</xdr:rowOff>
    </xdr:to>
    <xdr:pic>
      <xdr:nvPicPr>
        <xdr:cNvPr id="27" name="Picture 1" descr="Picture"/>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twoCellAnchor>
  <xdr:twoCellAnchor>
    <xdr:from>
      <xdr:col>1</xdr:col>
      <xdr:colOff>0</xdr:colOff>
      <xdr:row>250</xdr:row>
      <xdr:rowOff>0</xdr:rowOff>
    </xdr:from>
    <xdr:to>
      <xdr:col>28</xdr:col>
      <xdr:colOff>0</xdr:colOff>
      <xdr:row>251</xdr:row>
      <xdr:rowOff>0</xdr:rowOff>
    </xdr:to>
    <xdr:pic>
      <xdr:nvPicPr>
        <xdr:cNvPr id="28" name="Picture 1" descr="Picture"/>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twoCellAnchor>
  <xdr:twoCellAnchor>
    <xdr:from>
      <xdr:col>1</xdr:col>
      <xdr:colOff>0</xdr:colOff>
      <xdr:row>318</xdr:row>
      <xdr:rowOff>0</xdr:rowOff>
    </xdr:from>
    <xdr:to>
      <xdr:col>24</xdr:col>
      <xdr:colOff>0</xdr:colOff>
      <xdr:row>319</xdr:row>
      <xdr:rowOff>0</xdr:rowOff>
    </xdr:to>
    <xdr:pic>
      <xdr:nvPicPr>
        <xdr:cNvPr id="29"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1</xdr:col>
      <xdr:colOff>0</xdr:colOff>
      <xdr:row>322</xdr:row>
      <xdr:rowOff>0</xdr:rowOff>
    </xdr:from>
    <xdr:to>
      <xdr:col>24</xdr:col>
      <xdr:colOff>0</xdr:colOff>
      <xdr:row>323</xdr:row>
      <xdr:rowOff>0</xdr:rowOff>
    </xdr:to>
    <xdr:pic>
      <xdr:nvPicPr>
        <xdr:cNvPr id="30"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71</xdr:col>
      <xdr:colOff>0</xdr:colOff>
      <xdr:row>325</xdr:row>
      <xdr:rowOff>0</xdr:rowOff>
    </xdr:from>
    <xdr:to>
      <xdr:col>72</xdr:col>
      <xdr:colOff>0</xdr:colOff>
      <xdr:row>326</xdr:row>
      <xdr:rowOff>0</xdr:rowOff>
    </xdr:to>
    <xdr:pic>
      <xdr:nvPicPr>
        <xdr:cNvPr id="31"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71</xdr:col>
      <xdr:colOff>0</xdr:colOff>
      <xdr:row>326</xdr:row>
      <xdr:rowOff>0</xdr:rowOff>
    </xdr:from>
    <xdr:to>
      <xdr:col>72</xdr:col>
      <xdr:colOff>0</xdr:colOff>
      <xdr:row>327</xdr:row>
      <xdr:rowOff>0</xdr:rowOff>
    </xdr:to>
    <xdr:pic>
      <xdr:nvPicPr>
        <xdr:cNvPr id="32"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1</xdr:col>
      <xdr:colOff>0</xdr:colOff>
      <xdr:row>371</xdr:row>
      <xdr:rowOff>0</xdr:rowOff>
    </xdr:from>
    <xdr:to>
      <xdr:col>24</xdr:col>
      <xdr:colOff>0</xdr:colOff>
      <xdr:row>372</xdr:row>
      <xdr:rowOff>0</xdr:rowOff>
    </xdr:to>
    <xdr:pic>
      <xdr:nvPicPr>
        <xdr:cNvPr id="33"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71</xdr:col>
      <xdr:colOff>0</xdr:colOff>
      <xdr:row>374</xdr:row>
      <xdr:rowOff>0</xdr:rowOff>
    </xdr:from>
    <xdr:to>
      <xdr:col>72</xdr:col>
      <xdr:colOff>0</xdr:colOff>
      <xdr:row>375</xdr:row>
      <xdr:rowOff>0</xdr:rowOff>
    </xdr:to>
    <xdr:pic>
      <xdr:nvPicPr>
        <xdr:cNvPr id="34"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1</xdr:col>
      <xdr:colOff>0</xdr:colOff>
      <xdr:row>375</xdr:row>
      <xdr:rowOff>0</xdr:rowOff>
    </xdr:from>
    <xdr:to>
      <xdr:col>24</xdr:col>
      <xdr:colOff>0</xdr:colOff>
      <xdr:row>376</xdr:row>
      <xdr:rowOff>0</xdr:rowOff>
    </xdr:to>
    <xdr:pic>
      <xdr:nvPicPr>
        <xdr:cNvPr id="35"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71</xdr:col>
      <xdr:colOff>0</xdr:colOff>
      <xdr:row>452</xdr:row>
      <xdr:rowOff>0</xdr:rowOff>
    </xdr:from>
    <xdr:to>
      <xdr:col>72</xdr:col>
      <xdr:colOff>0</xdr:colOff>
      <xdr:row>453</xdr:row>
      <xdr:rowOff>0</xdr:rowOff>
    </xdr:to>
    <xdr:pic>
      <xdr:nvPicPr>
        <xdr:cNvPr id="36"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1</xdr:col>
      <xdr:colOff>0</xdr:colOff>
      <xdr:row>453</xdr:row>
      <xdr:rowOff>0</xdr:rowOff>
    </xdr:from>
    <xdr:to>
      <xdr:col>22</xdr:col>
      <xdr:colOff>0</xdr:colOff>
      <xdr:row>454</xdr:row>
      <xdr:rowOff>0</xdr:rowOff>
    </xdr:to>
    <xdr:pic>
      <xdr:nvPicPr>
        <xdr:cNvPr id="37"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1</xdr:col>
      <xdr:colOff>0</xdr:colOff>
      <xdr:row>476</xdr:row>
      <xdr:rowOff>0</xdr:rowOff>
    </xdr:from>
    <xdr:to>
      <xdr:col>2</xdr:col>
      <xdr:colOff>0</xdr:colOff>
      <xdr:row>477</xdr:row>
      <xdr:rowOff>0</xdr:rowOff>
    </xdr:to>
    <xdr:pic>
      <xdr:nvPicPr>
        <xdr:cNvPr id="38"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1</xdr:col>
      <xdr:colOff>0</xdr:colOff>
      <xdr:row>499</xdr:row>
      <xdr:rowOff>0</xdr:rowOff>
    </xdr:from>
    <xdr:to>
      <xdr:col>22</xdr:col>
      <xdr:colOff>0</xdr:colOff>
      <xdr:row>500</xdr:row>
      <xdr:rowOff>0</xdr:rowOff>
    </xdr:to>
    <xdr:pic>
      <xdr:nvPicPr>
        <xdr:cNvPr id="39"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69</xdr:col>
      <xdr:colOff>0</xdr:colOff>
      <xdr:row>504</xdr:row>
      <xdr:rowOff>0</xdr:rowOff>
    </xdr:from>
    <xdr:to>
      <xdr:col>70</xdr:col>
      <xdr:colOff>0</xdr:colOff>
      <xdr:row>505</xdr:row>
      <xdr:rowOff>0</xdr:rowOff>
    </xdr:to>
    <xdr:pic>
      <xdr:nvPicPr>
        <xdr:cNvPr id="40"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69</xdr:col>
      <xdr:colOff>0</xdr:colOff>
      <xdr:row>505</xdr:row>
      <xdr:rowOff>0</xdr:rowOff>
    </xdr:from>
    <xdr:to>
      <xdr:col>70</xdr:col>
      <xdr:colOff>0</xdr:colOff>
      <xdr:row>506</xdr:row>
      <xdr:rowOff>0</xdr:rowOff>
    </xdr:to>
    <xdr:pic>
      <xdr:nvPicPr>
        <xdr:cNvPr id="41"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68</xdr:col>
      <xdr:colOff>0</xdr:colOff>
      <xdr:row>675</xdr:row>
      <xdr:rowOff>0</xdr:rowOff>
    </xdr:from>
    <xdr:to>
      <xdr:col>69</xdr:col>
      <xdr:colOff>0</xdr:colOff>
      <xdr:row>676</xdr:row>
      <xdr:rowOff>0</xdr:rowOff>
    </xdr:to>
    <xdr:pic>
      <xdr:nvPicPr>
        <xdr:cNvPr id="42"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68</xdr:col>
      <xdr:colOff>0</xdr:colOff>
      <xdr:row>676</xdr:row>
      <xdr:rowOff>0</xdr:rowOff>
    </xdr:from>
    <xdr:to>
      <xdr:col>69</xdr:col>
      <xdr:colOff>0</xdr:colOff>
      <xdr:row>677</xdr:row>
      <xdr:rowOff>0</xdr:rowOff>
    </xdr:to>
    <xdr:pic>
      <xdr:nvPicPr>
        <xdr:cNvPr id="43"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3</xdr:col>
      <xdr:colOff>0</xdr:colOff>
      <xdr:row>691</xdr:row>
      <xdr:rowOff>0</xdr:rowOff>
    </xdr:from>
    <xdr:to>
      <xdr:col>28</xdr:col>
      <xdr:colOff>0</xdr:colOff>
      <xdr:row>692</xdr:row>
      <xdr:rowOff>0</xdr:rowOff>
    </xdr:to>
    <xdr:pic>
      <xdr:nvPicPr>
        <xdr:cNvPr id="44"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3</xdr:col>
      <xdr:colOff>0</xdr:colOff>
      <xdr:row>696</xdr:row>
      <xdr:rowOff>0</xdr:rowOff>
    </xdr:from>
    <xdr:to>
      <xdr:col>28</xdr:col>
      <xdr:colOff>0</xdr:colOff>
      <xdr:row>697</xdr:row>
      <xdr:rowOff>0</xdr:rowOff>
    </xdr:to>
    <xdr:pic>
      <xdr:nvPicPr>
        <xdr:cNvPr id="45"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68</xdr:col>
      <xdr:colOff>0</xdr:colOff>
      <xdr:row>765</xdr:row>
      <xdr:rowOff>0</xdr:rowOff>
    </xdr:from>
    <xdr:to>
      <xdr:col>69</xdr:col>
      <xdr:colOff>0</xdr:colOff>
      <xdr:row>766</xdr:row>
      <xdr:rowOff>0</xdr:rowOff>
    </xdr:to>
    <xdr:pic>
      <xdr:nvPicPr>
        <xdr:cNvPr id="46"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68</xdr:col>
      <xdr:colOff>0</xdr:colOff>
      <xdr:row>766</xdr:row>
      <xdr:rowOff>0</xdr:rowOff>
    </xdr:from>
    <xdr:to>
      <xdr:col>69</xdr:col>
      <xdr:colOff>0</xdr:colOff>
      <xdr:row>767</xdr:row>
      <xdr:rowOff>0</xdr:rowOff>
    </xdr:to>
    <xdr:pic>
      <xdr:nvPicPr>
        <xdr:cNvPr id="47"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3</xdr:col>
      <xdr:colOff>0</xdr:colOff>
      <xdr:row>781</xdr:row>
      <xdr:rowOff>0</xdr:rowOff>
    </xdr:from>
    <xdr:to>
      <xdr:col>28</xdr:col>
      <xdr:colOff>0</xdr:colOff>
      <xdr:row>782</xdr:row>
      <xdr:rowOff>0</xdr:rowOff>
    </xdr:to>
    <xdr:pic>
      <xdr:nvPicPr>
        <xdr:cNvPr id="48"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3</xdr:col>
      <xdr:colOff>0</xdr:colOff>
      <xdr:row>787</xdr:row>
      <xdr:rowOff>0</xdr:rowOff>
    </xdr:from>
    <xdr:to>
      <xdr:col>28</xdr:col>
      <xdr:colOff>0</xdr:colOff>
      <xdr:row>788</xdr:row>
      <xdr:rowOff>0</xdr:rowOff>
    </xdr:to>
    <xdr:pic>
      <xdr:nvPicPr>
        <xdr:cNvPr id="49"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68</xdr:col>
      <xdr:colOff>0</xdr:colOff>
      <xdr:row>818</xdr:row>
      <xdr:rowOff>0</xdr:rowOff>
    </xdr:from>
    <xdr:to>
      <xdr:col>69</xdr:col>
      <xdr:colOff>0</xdr:colOff>
      <xdr:row>819</xdr:row>
      <xdr:rowOff>0</xdr:rowOff>
    </xdr:to>
    <xdr:pic>
      <xdr:nvPicPr>
        <xdr:cNvPr id="50"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68</xdr:col>
      <xdr:colOff>0</xdr:colOff>
      <xdr:row>819</xdr:row>
      <xdr:rowOff>0</xdr:rowOff>
    </xdr:from>
    <xdr:to>
      <xdr:col>69</xdr:col>
      <xdr:colOff>0</xdr:colOff>
      <xdr:row>820</xdr:row>
      <xdr:rowOff>0</xdr:rowOff>
    </xdr:to>
    <xdr:pic>
      <xdr:nvPicPr>
        <xdr:cNvPr id="51"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3</xdr:col>
      <xdr:colOff>0</xdr:colOff>
      <xdr:row>820</xdr:row>
      <xdr:rowOff>0</xdr:rowOff>
    </xdr:from>
    <xdr:to>
      <xdr:col>27</xdr:col>
      <xdr:colOff>0</xdr:colOff>
      <xdr:row>821</xdr:row>
      <xdr:rowOff>0</xdr:rowOff>
    </xdr:to>
    <xdr:pic>
      <xdr:nvPicPr>
        <xdr:cNvPr id="52"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68</xdr:col>
      <xdr:colOff>0</xdr:colOff>
      <xdr:row>983</xdr:row>
      <xdr:rowOff>0</xdr:rowOff>
    </xdr:from>
    <xdr:to>
      <xdr:col>69</xdr:col>
      <xdr:colOff>0</xdr:colOff>
      <xdr:row>984</xdr:row>
      <xdr:rowOff>0</xdr:rowOff>
    </xdr:to>
    <xdr:pic>
      <xdr:nvPicPr>
        <xdr:cNvPr id="53"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68</xdr:col>
      <xdr:colOff>0</xdr:colOff>
      <xdr:row>984</xdr:row>
      <xdr:rowOff>0</xdr:rowOff>
    </xdr:from>
    <xdr:to>
      <xdr:col>69</xdr:col>
      <xdr:colOff>0</xdr:colOff>
      <xdr:row>985</xdr:row>
      <xdr:rowOff>0</xdr:rowOff>
    </xdr:to>
    <xdr:pic>
      <xdr:nvPicPr>
        <xdr:cNvPr id="54"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1</xdr:col>
      <xdr:colOff>0</xdr:colOff>
      <xdr:row>1002</xdr:row>
      <xdr:rowOff>0</xdr:rowOff>
    </xdr:from>
    <xdr:to>
      <xdr:col>29</xdr:col>
      <xdr:colOff>0</xdr:colOff>
      <xdr:row>1003</xdr:row>
      <xdr:rowOff>0</xdr:rowOff>
    </xdr:to>
    <xdr:pic>
      <xdr:nvPicPr>
        <xdr:cNvPr id="55"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Alexxio@freshharvest.info" TargetMode="Externa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V1015"/>
  <sheetViews>
    <sheetView tabSelected="1" zoomScaleNormal="100" workbookViewId="0">
      <selection activeCell="BX486" sqref="BX486"/>
    </sheetView>
  </sheetViews>
  <sheetFormatPr defaultRowHeight="15" x14ac:dyDescent="0.25"/>
  <cols>
    <col min="1" max="3" width="1.7109375" style="6" customWidth="1"/>
    <col min="4" max="4" width="2.5703125" style="6" customWidth="1"/>
    <col min="5" max="5" width="2" style="6" customWidth="1"/>
    <col min="6" max="12" width="1.7109375" style="6" customWidth="1"/>
    <col min="13" max="13" width="1.28515625" style="6" customWidth="1"/>
    <col min="14" max="18" width="1.7109375" style="6" customWidth="1"/>
    <col min="19" max="19" width="2.140625" style="6" customWidth="1"/>
    <col min="20" max="20" width="2.42578125" style="6" customWidth="1"/>
    <col min="21" max="22" width="1.7109375" style="6" customWidth="1"/>
    <col min="23" max="23" width="2.140625" style="6" customWidth="1"/>
    <col min="24" max="24" width="2.28515625" style="6" customWidth="1"/>
    <col min="25" max="29" width="1.7109375" style="6" customWidth="1"/>
    <col min="30" max="31" width="1.28515625" style="6" customWidth="1"/>
    <col min="32" max="36" width="1.7109375" style="6" customWidth="1"/>
    <col min="37" max="37" width="2.5703125" style="6" customWidth="1"/>
    <col min="38" max="38" width="2.7109375" style="6" customWidth="1"/>
    <col min="39" max="39" width="2.85546875" style="6" customWidth="1"/>
    <col min="40" max="41" width="1.7109375" style="6" customWidth="1"/>
    <col min="42" max="42" width="1.85546875" style="6" customWidth="1"/>
    <col min="43" max="46" width="1.7109375" style="6" customWidth="1"/>
    <col min="47" max="47" width="1.85546875" style="6" customWidth="1"/>
    <col min="48" max="48" width="2.140625" style="6" customWidth="1"/>
    <col min="49" max="49" width="1.5703125" style="6" customWidth="1"/>
    <col min="50" max="54" width="1.7109375" style="6" customWidth="1"/>
    <col min="55" max="55" width="0.85546875" style="6" customWidth="1"/>
    <col min="56" max="57" width="1.7109375" style="6" customWidth="1"/>
    <col min="58" max="58" width="1.42578125" style="6" customWidth="1"/>
    <col min="59" max="65" width="1.7109375" style="6" customWidth="1"/>
    <col min="66" max="66" width="1.140625" style="6" customWidth="1"/>
    <col min="67" max="71" width="1.7109375" style="6" customWidth="1"/>
    <col min="72" max="72" width="9.140625" style="6"/>
    <col min="73" max="73" width="13.42578125" bestFit="1" customWidth="1"/>
  </cols>
  <sheetData>
    <row r="1" spans="1:72" s="138" customFormat="1" x14ac:dyDescent="0.25">
      <c r="A1" s="139"/>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c r="AD1" s="139"/>
      <c r="AE1" s="139"/>
      <c r="AF1" s="139"/>
      <c r="AG1" s="139"/>
      <c r="AH1" s="139"/>
      <c r="AI1" s="139"/>
      <c r="AJ1" s="139"/>
      <c r="AK1" s="139"/>
      <c r="AL1" s="139"/>
      <c r="AM1" s="139"/>
      <c r="AN1" s="139"/>
      <c r="AO1" s="139"/>
      <c r="AP1" s="139"/>
      <c r="AQ1" s="139"/>
      <c r="AR1" s="139"/>
      <c r="AS1" s="139"/>
      <c r="AT1" s="139"/>
      <c r="AU1" s="139"/>
      <c r="AV1" s="139"/>
      <c r="AW1" s="139"/>
      <c r="AX1" s="139"/>
      <c r="AY1" s="139"/>
      <c r="AZ1" s="139"/>
      <c r="BA1" s="139"/>
      <c r="BB1" s="139"/>
      <c r="BC1" s="139"/>
      <c r="BD1" s="139"/>
      <c r="BE1" s="139"/>
      <c r="BF1" s="139"/>
      <c r="BG1" s="139"/>
      <c r="BH1" s="139"/>
      <c r="BI1" s="139"/>
      <c r="BJ1" s="139"/>
      <c r="BK1" s="139"/>
      <c r="BL1" s="139"/>
      <c r="BM1" s="139"/>
      <c r="BN1" s="139"/>
      <c r="BO1" s="139"/>
      <c r="BP1" s="139"/>
      <c r="BQ1" s="139"/>
      <c r="BR1" s="139"/>
      <c r="BS1" s="139"/>
      <c r="BT1" s="139"/>
    </row>
    <row r="2" spans="1:72" s="138" customFormat="1" x14ac:dyDescent="0.25">
      <c r="A2" s="139"/>
      <c r="B2" s="139"/>
      <c r="C2" s="138" t="s">
        <v>312</v>
      </c>
      <c r="D2" s="139"/>
      <c r="E2" s="139"/>
      <c r="F2" s="139"/>
      <c r="G2" s="139"/>
      <c r="H2" s="139"/>
      <c r="I2" s="138" t="s">
        <v>323</v>
      </c>
      <c r="J2" s="139"/>
      <c r="K2" s="139"/>
      <c r="L2" s="139"/>
      <c r="M2" s="139"/>
      <c r="N2" s="139"/>
      <c r="O2" s="139"/>
      <c r="P2" s="139"/>
      <c r="Q2" s="139"/>
      <c r="R2" s="139"/>
      <c r="S2" s="139"/>
      <c r="T2" s="139"/>
      <c r="U2" s="139"/>
      <c r="W2" s="12"/>
      <c r="X2" s="12"/>
      <c r="Y2" s="12"/>
      <c r="Z2" s="12"/>
      <c r="AA2" s="12"/>
      <c r="AB2" s="12"/>
      <c r="AC2" s="12"/>
      <c r="AD2" s="12"/>
      <c r="AE2" s="12"/>
      <c r="AF2" s="12"/>
      <c r="AG2" s="12"/>
      <c r="AH2" s="12"/>
      <c r="AI2" s="12"/>
      <c r="AJ2" s="12"/>
      <c r="AK2" s="12"/>
      <c r="AL2" s="12"/>
      <c r="AM2" s="12"/>
      <c r="AN2" s="12"/>
      <c r="AO2" s="12"/>
      <c r="AP2" s="12"/>
      <c r="AQ2" s="12"/>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row>
    <row r="3" spans="1:72" s="138" customFormat="1" x14ac:dyDescent="0.25">
      <c r="A3" s="139"/>
      <c r="B3" s="139"/>
      <c r="C3" s="139"/>
      <c r="D3" s="139"/>
      <c r="E3" s="139"/>
      <c r="F3" s="139"/>
      <c r="G3" s="139"/>
      <c r="H3" s="139"/>
      <c r="I3" s="138" t="s">
        <v>324</v>
      </c>
      <c r="J3" s="139"/>
      <c r="K3" s="139"/>
      <c r="L3" s="139"/>
      <c r="M3" s="139"/>
      <c r="N3" s="139"/>
      <c r="O3" s="139"/>
      <c r="P3" s="139"/>
      <c r="Q3" s="139"/>
      <c r="R3" s="139"/>
      <c r="S3" s="139"/>
      <c r="T3" s="139"/>
      <c r="U3" s="139"/>
      <c r="V3" s="12"/>
      <c r="W3" s="12"/>
      <c r="X3" s="12"/>
      <c r="Y3" s="12"/>
      <c r="Z3" s="12"/>
      <c r="AA3" s="12"/>
      <c r="AB3" s="12"/>
      <c r="AC3" s="12"/>
      <c r="AD3" s="12"/>
      <c r="AE3" s="12"/>
      <c r="AF3" s="12"/>
      <c r="AG3" s="12"/>
      <c r="AH3" s="12"/>
      <c r="AI3" s="12"/>
      <c r="AJ3" s="12"/>
      <c r="AK3" s="12"/>
      <c r="AL3" s="12"/>
      <c r="AM3" s="12"/>
      <c r="AN3" s="12"/>
      <c r="AO3" s="12"/>
      <c r="AP3" s="12"/>
      <c r="AQ3" s="12"/>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39"/>
      <c r="BS3" s="139"/>
      <c r="BT3" s="139"/>
    </row>
    <row r="4" spans="1:72" s="138" customFormat="1" x14ac:dyDescent="0.25">
      <c r="A4" s="139"/>
      <c r="B4" s="139"/>
      <c r="C4" s="139"/>
      <c r="D4" s="139"/>
      <c r="E4" s="139"/>
      <c r="F4" s="139"/>
      <c r="G4" s="139"/>
      <c r="H4" s="139"/>
      <c r="I4" s="139"/>
      <c r="J4" s="139"/>
      <c r="K4" s="139"/>
      <c r="L4" s="139"/>
      <c r="M4" s="139"/>
      <c r="N4" s="139"/>
      <c r="O4" s="139"/>
      <c r="P4" s="139"/>
      <c r="Q4" s="139"/>
      <c r="R4" s="139"/>
      <c r="S4" s="139"/>
      <c r="T4" s="139"/>
      <c r="U4" s="139"/>
      <c r="V4" s="12"/>
      <c r="W4" s="12"/>
      <c r="X4" s="12"/>
      <c r="Y4" s="12"/>
      <c r="Z4" s="12"/>
      <c r="AA4" s="12"/>
      <c r="AB4" s="12"/>
      <c r="AC4" s="12"/>
      <c r="AD4" s="12"/>
      <c r="AE4" s="12"/>
      <c r="AF4" s="12"/>
      <c r="AG4" s="12"/>
      <c r="AH4" s="12"/>
      <c r="AI4" s="12"/>
      <c r="AJ4" s="12"/>
      <c r="AK4" s="12"/>
      <c r="AL4" s="12"/>
      <c r="AM4" s="12"/>
      <c r="AN4" s="12"/>
      <c r="AO4" s="12"/>
      <c r="AP4" s="12"/>
      <c r="AQ4" s="12"/>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row>
    <row r="5" spans="1:72" s="138" customFormat="1" x14ac:dyDescent="0.25">
      <c r="A5" s="139"/>
      <c r="B5" s="139"/>
      <c r="C5" s="170" t="s">
        <v>325</v>
      </c>
      <c r="D5" s="170"/>
      <c r="E5" s="170"/>
      <c r="F5" s="170"/>
      <c r="G5" s="170"/>
      <c r="H5" s="170"/>
      <c r="I5" s="170"/>
      <c r="J5" s="170"/>
      <c r="K5" s="170"/>
      <c r="L5" s="170"/>
      <c r="M5" s="170"/>
      <c r="N5" s="170"/>
      <c r="O5" s="170"/>
      <c r="P5" s="170"/>
      <c r="Q5" s="170"/>
      <c r="R5" s="170"/>
      <c r="S5" s="170"/>
      <c r="T5" s="170"/>
      <c r="U5" s="170"/>
      <c r="V5" s="12"/>
      <c r="W5" s="12"/>
      <c r="X5" s="171" t="s">
        <v>325</v>
      </c>
      <c r="Y5" s="171"/>
      <c r="Z5" s="171"/>
      <c r="AA5" s="171"/>
      <c r="AB5" s="171"/>
      <c r="AC5" s="171"/>
      <c r="AD5" s="171"/>
      <c r="AE5" s="171"/>
      <c r="AF5" s="171"/>
      <c r="AG5" s="171"/>
      <c r="AH5" s="171"/>
      <c r="AI5" s="171"/>
      <c r="AJ5" s="171"/>
      <c r="AK5" s="171"/>
      <c r="AL5" s="171"/>
      <c r="AM5" s="171"/>
      <c r="AN5" s="171"/>
      <c r="AO5" s="171"/>
      <c r="AP5" s="171"/>
      <c r="AQ5" s="171"/>
      <c r="AR5" s="139"/>
      <c r="AS5" s="139"/>
      <c r="AT5" s="171" t="s">
        <v>325</v>
      </c>
      <c r="AU5" s="171"/>
      <c r="AV5" s="171"/>
      <c r="AW5" s="171"/>
      <c r="AX5" s="171"/>
      <c r="AY5" s="171"/>
      <c r="AZ5" s="171"/>
      <c r="BA5" s="171"/>
      <c r="BB5" s="171"/>
      <c r="BC5" s="171"/>
      <c r="BD5" s="171"/>
      <c r="BE5" s="171"/>
      <c r="BF5" s="171"/>
      <c r="BG5" s="171"/>
      <c r="BH5" s="171"/>
      <c r="BI5" s="171"/>
      <c r="BJ5" s="171"/>
      <c r="BK5" s="171"/>
      <c r="BL5" s="171"/>
      <c r="BM5" s="171"/>
      <c r="BN5" s="139"/>
      <c r="BO5" s="139"/>
      <c r="BP5" s="139"/>
      <c r="BQ5" s="139"/>
      <c r="BR5" s="139"/>
      <c r="BS5" s="139"/>
      <c r="BT5" s="139"/>
    </row>
    <row r="6" spans="1:72" s="138" customFormat="1" x14ac:dyDescent="0.25">
      <c r="A6" s="139"/>
      <c r="B6" s="139"/>
      <c r="C6" s="170"/>
      <c r="D6" s="170"/>
      <c r="E6" s="170"/>
      <c r="F6" s="170"/>
      <c r="G6" s="170"/>
      <c r="H6" s="170"/>
      <c r="I6" s="170"/>
      <c r="J6" s="170"/>
      <c r="K6" s="170"/>
      <c r="L6" s="170"/>
      <c r="M6" s="170"/>
      <c r="N6" s="170"/>
      <c r="O6" s="170"/>
      <c r="P6" s="170"/>
      <c r="Q6" s="170"/>
      <c r="R6" s="170"/>
      <c r="S6" s="170"/>
      <c r="T6" s="170"/>
      <c r="U6" s="170"/>
      <c r="V6" s="12"/>
      <c r="W6" s="12"/>
      <c r="X6" s="171"/>
      <c r="Y6" s="171"/>
      <c r="Z6" s="171"/>
      <c r="AA6" s="171"/>
      <c r="AB6" s="171"/>
      <c r="AC6" s="171"/>
      <c r="AD6" s="171"/>
      <c r="AE6" s="171"/>
      <c r="AF6" s="171"/>
      <c r="AG6" s="171"/>
      <c r="AH6" s="171"/>
      <c r="AI6" s="171"/>
      <c r="AJ6" s="171"/>
      <c r="AK6" s="171"/>
      <c r="AL6" s="171"/>
      <c r="AM6" s="171"/>
      <c r="AN6" s="171"/>
      <c r="AO6" s="171"/>
      <c r="AP6" s="171"/>
      <c r="AQ6" s="171"/>
      <c r="AR6" s="139"/>
      <c r="AS6" s="139"/>
      <c r="AT6" s="171"/>
      <c r="AU6" s="171"/>
      <c r="AV6" s="171"/>
      <c r="AW6" s="171"/>
      <c r="AX6" s="171"/>
      <c r="AY6" s="171"/>
      <c r="AZ6" s="171"/>
      <c r="BA6" s="171"/>
      <c r="BB6" s="171"/>
      <c r="BC6" s="171"/>
      <c r="BD6" s="171"/>
      <c r="BE6" s="171"/>
      <c r="BF6" s="171"/>
      <c r="BG6" s="171"/>
      <c r="BH6" s="171"/>
      <c r="BI6" s="171"/>
      <c r="BJ6" s="171"/>
      <c r="BK6" s="171"/>
      <c r="BL6" s="171"/>
      <c r="BM6" s="171"/>
      <c r="BN6" s="139"/>
      <c r="BO6" s="139"/>
      <c r="BP6" s="139"/>
      <c r="BQ6" s="139"/>
      <c r="BR6" s="139"/>
      <c r="BS6" s="139"/>
      <c r="BT6" s="139"/>
    </row>
    <row r="7" spans="1:72" s="138" customFormat="1" x14ac:dyDescent="0.25">
      <c r="A7" s="139"/>
      <c r="B7" s="139"/>
      <c r="C7" s="170"/>
      <c r="D7" s="170"/>
      <c r="E7" s="170"/>
      <c r="F7" s="170"/>
      <c r="G7" s="170"/>
      <c r="H7" s="170"/>
      <c r="I7" s="170"/>
      <c r="J7" s="170"/>
      <c r="K7" s="170"/>
      <c r="L7" s="170"/>
      <c r="M7" s="170"/>
      <c r="N7" s="170"/>
      <c r="O7" s="170"/>
      <c r="P7" s="170"/>
      <c r="Q7" s="170"/>
      <c r="R7" s="170"/>
      <c r="S7" s="170"/>
      <c r="T7" s="170"/>
      <c r="U7" s="170"/>
      <c r="V7" s="12"/>
      <c r="W7" s="12"/>
      <c r="X7" s="171"/>
      <c r="Y7" s="171"/>
      <c r="Z7" s="171"/>
      <c r="AA7" s="171"/>
      <c r="AB7" s="171"/>
      <c r="AC7" s="171"/>
      <c r="AD7" s="171"/>
      <c r="AE7" s="171"/>
      <c r="AF7" s="171"/>
      <c r="AG7" s="171"/>
      <c r="AH7" s="171"/>
      <c r="AI7" s="171"/>
      <c r="AJ7" s="171"/>
      <c r="AK7" s="171"/>
      <c r="AL7" s="171"/>
      <c r="AM7" s="171"/>
      <c r="AN7" s="171"/>
      <c r="AO7" s="171"/>
      <c r="AP7" s="171"/>
      <c r="AQ7" s="171"/>
      <c r="AR7" s="139"/>
      <c r="AS7" s="139"/>
      <c r="AT7" s="171"/>
      <c r="AU7" s="171"/>
      <c r="AV7" s="171"/>
      <c r="AW7" s="171"/>
      <c r="AX7" s="171"/>
      <c r="AY7" s="171"/>
      <c r="AZ7" s="171"/>
      <c r="BA7" s="171"/>
      <c r="BB7" s="171"/>
      <c r="BC7" s="171"/>
      <c r="BD7" s="171"/>
      <c r="BE7" s="171"/>
      <c r="BF7" s="171"/>
      <c r="BG7" s="171"/>
      <c r="BH7" s="171"/>
      <c r="BI7" s="171"/>
      <c r="BJ7" s="171"/>
      <c r="BK7" s="171"/>
      <c r="BL7" s="171"/>
      <c r="BM7" s="171"/>
      <c r="BN7" s="139"/>
      <c r="BO7" s="139"/>
      <c r="BP7" s="139"/>
      <c r="BQ7" s="139"/>
      <c r="BR7" s="139"/>
      <c r="BS7" s="139"/>
      <c r="BT7" s="139"/>
    </row>
    <row r="8" spans="1:72" s="138" customFormat="1" x14ac:dyDescent="0.25">
      <c r="A8" s="139"/>
      <c r="B8" s="139"/>
      <c r="C8" s="170"/>
      <c r="D8" s="170"/>
      <c r="E8" s="170"/>
      <c r="F8" s="170"/>
      <c r="G8" s="170"/>
      <c r="H8" s="170"/>
      <c r="I8" s="170"/>
      <c r="J8" s="170"/>
      <c r="K8" s="170"/>
      <c r="L8" s="170"/>
      <c r="M8" s="170"/>
      <c r="N8" s="170"/>
      <c r="O8" s="170"/>
      <c r="P8" s="170"/>
      <c r="Q8" s="170"/>
      <c r="R8" s="170"/>
      <c r="S8" s="170"/>
      <c r="T8" s="170"/>
      <c r="U8" s="170"/>
      <c r="V8" s="12"/>
      <c r="W8" s="12"/>
      <c r="X8" s="171"/>
      <c r="Y8" s="171"/>
      <c r="Z8" s="171"/>
      <c r="AA8" s="171"/>
      <c r="AB8" s="171"/>
      <c r="AC8" s="171"/>
      <c r="AD8" s="171"/>
      <c r="AE8" s="171"/>
      <c r="AF8" s="171"/>
      <c r="AG8" s="171"/>
      <c r="AH8" s="171"/>
      <c r="AI8" s="171"/>
      <c r="AJ8" s="171"/>
      <c r="AK8" s="171"/>
      <c r="AL8" s="171"/>
      <c r="AM8" s="171"/>
      <c r="AN8" s="171"/>
      <c r="AO8" s="171"/>
      <c r="AP8" s="171"/>
      <c r="AQ8" s="171"/>
      <c r="AR8" s="139"/>
      <c r="AS8" s="139"/>
      <c r="AT8" s="171"/>
      <c r="AU8" s="171"/>
      <c r="AV8" s="171"/>
      <c r="AW8" s="171"/>
      <c r="AX8" s="171"/>
      <c r="AY8" s="171"/>
      <c r="AZ8" s="171"/>
      <c r="BA8" s="171"/>
      <c r="BB8" s="171"/>
      <c r="BC8" s="171"/>
      <c r="BD8" s="171"/>
      <c r="BE8" s="171"/>
      <c r="BF8" s="171"/>
      <c r="BG8" s="171"/>
      <c r="BH8" s="171"/>
      <c r="BI8" s="171"/>
      <c r="BJ8" s="171"/>
      <c r="BK8" s="171"/>
      <c r="BL8" s="171"/>
      <c r="BM8" s="171"/>
      <c r="BN8" s="139"/>
      <c r="BO8" s="139"/>
      <c r="BP8" s="139"/>
      <c r="BQ8" s="139"/>
      <c r="BR8" s="139"/>
      <c r="BS8" s="139"/>
      <c r="BT8" s="139"/>
    </row>
    <row r="9" spans="1:72" s="138" customFormat="1" x14ac:dyDescent="0.25">
      <c r="A9" s="139"/>
      <c r="B9" s="139"/>
      <c r="C9" s="170"/>
      <c r="D9" s="170"/>
      <c r="E9" s="170"/>
      <c r="F9" s="170"/>
      <c r="G9" s="170"/>
      <c r="H9" s="170"/>
      <c r="I9" s="170"/>
      <c r="J9" s="170"/>
      <c r="K9" s="170"/>
      <c r="L9" s="170"/>
      <c r="M9" s="170"/>
      <c r="N9" s="170"/>
      <c r="O9" s="170"/>
      <c r="P9" s="170"/>
      <c r="Q9" s="170"/>
      <c r="R9" s="170"/>
      <c r="S9" s="170"/>
      <c r="T9" s="170"/>
      <c r="U9" s="170"/>
      <c r="V9" s="12"/>
      <c r="W9" s="12"/>
      <c r="X9" s="171"/>
      <c r="Y9" s="171"/>
      <c r="Z9" s="171"/>
      <c r="AA9" s="171"/>
      <c r="AB9" s="171"/>
      <c r="AC9" s="171"/>
      <c r="AD9" s="171"/>
      <c r="AE9" s="171"/>
      <c r="AF9" s="171"/>
      <c r="AG9" s="171"/>
      <c r="AH9" s="171"/>
      <c r="AI9" s="171"/>
      <c r="AJ9" s="171"/>
      <c r="AK9" s="171"/>
      <c r="AL9" s="171"/>
      <c r="AM9" s="171"/>
      <c r="AN9" s="171"/>
      <c r="AO9" s="171"/>
      <c r="AP9" s="171"/>
      <c r="AQ9" s="171"/>
      <c r="AR9" s="139"/>
      <c r="AS9" s="139"/>
      <c r="AT9" s="171"/>
      <c r="AU9" s="171"/>
      <c r="AV9" s="171"/>
      <c r="AW9" s="171"/>
      <c r="AX9" s="171"/>
      <c r="AY9" s="171"/>
      <c r="AZ9" s="171"/>
      <c r="BA9" s="171"/>
      <c r="BB9" s="171"/>
      <c r="BC9" s="171"/>
      <c r="BD9" s="171"/>
      <c r="BE9" s="171"/>
      <c r="BF9" s="171"/>
      <c r="BG9" s="171"/>
      <c r="BH9" s="171"/>
      <c r="BI9" s="171"/>
      <c r="BJ9" s="171"/>
      <c r="BK9" s="171"/>
      <c r="BL9" s="171"/>
      <c r="BM9" s="171"/>
      <c r="BN9" s="139"/>
      <c r="BO9" s="139"/>
      <c r="BP9" s="139"/>
      <c r="BQ9" s="139"/>
      <c r="BR9" s="139"/>
      <c r="BS9" s="139"/>
      <c r="BT9" s="139"/>
    </row>
    <row r="10" spans="1:72" s="138" customFormat="1" x14ac:dyDescent="0.25">
      <c r="A10" s="139"/>
      <c r="B10" s="139"/>
      <c r="C10" s="170"/>
      <c r="D10" s="170"/>
      <c r="E10" s="170"/>
      <c r="F10" s="170"/>
      <c r="G10" s="170"/>
      <c r="H10" s="170"/>
      <c r="I10" s="170"/>
      <c r="J10" s="170"/>
      <c r="K10" s="170"/>
      <c r="L10" s="170"/>
      <c r="M10" s="170"/>
      <c r="N10" s="170"/>
      <c r="O10" s="170"/>
      <c r="P10" s="170"/>
      <c r="Q10" s="170"/>
      <c r="R10" s="170"/>
      <c r="S10" s="170"/>
      <c r="T10" s="170"/>
      <c r="U10" s="170"/>
      <c r="V10" s="12"/>
      <c r="W10" s="12"/>
      <c r="X10" s="171"/>
      <c r="Y10" s="171"/>
      <c r="Z10" s="171"/>
      <c r="AA10" s="171"/>
      <c r="AB10" s="171"/>
      <c r="AC10" s="171"/>
      <c r="AD10" s="171"/>
      <c r="AE10" s="171"/>
      <c r="AF10" s="171"/>
      <c r="AG10" s="171"/>
      <c r="AH10" s="171"/>
      <c r="AI10" s="171"/>
      <c r="AJ10" s="171"/>
      <c r="AK10" s="171"/>
      <c r="AL10" s="171"/>
      <c r="AM10" s="171"/>
      <c r="AN10" s="171"/>
      <c r="AO10" s="171"/>
      <c r="AP10" s="171"/>
      <c r="AQ10" s="171"/>
      <c r="AR10" s="139"/>
      <c r="AS10" s="139"/>
      <c r="AT10" s="171"/>
      <c r="AU10" s="171"/>
      <c r="AV10" s="171"/>
      <c r="AW10" s="171"/>
      <c r="AX10" s="171"/>
      <c r="AY10" s="171"/>
      <c r="AZ10" s="171"/>
      <c r="BA10" s="171"/>
      <c r="BB10" s="171"/>
      <c r="BC10" s="171"/>
      <c r="BD10" s="171"/>
      <c r="BE10" s="171"/>
      <c r="BF10" s="171"/>
      <c r="BG10" s="171"/>
      <c r="BH10" s="171"/>
      <c r="BI10" s="171"/>
      <c r="BJ10" s="171"/>
      <c r="BK10" s="171"/>
      <c r="BL10" s="171"/>
      <c r="BM10" s="171"/>
      <c r="BN10" s="139"/>
      <c r="BO10" s="139"/>
      <c r="BP10" s="139"/>
      <c r="BQ10" s="139"/>
      <c r="BR10" s="139"/>
      <c r="BS10" s="139"/>
      <c r="BT10" s="139"/>
    </row>
    <row r="11" spans="1:72" s="138" customFormat="1" x14ac:dyDescent="0.25">
      <c r="A11" s="139"/>
      <c r="B11" s="139"/>
      <c r="C11" s="170"/>
      <c r="D11" s="170"/>
      <c r="E11" s="170"/>
      <c r="F11" s="170"/>
      <c r="G11" s="170"/>
      <c r="H11" s="170"/>
      <c r="I11" s="170"/>
      <c r="J11" s="170"/>
      <c r="K11" s="170"/>
      <c r="L11" s="170"/>
      <c r="M11" s="170"/>
      <c r="N11" s="170"/>
      <c r="O11" s="170"/>
      <c r="P11" s="170"/>
      <c r="Q11" s="170"/>
      <c r="R11" s="170"/>
      <c r="S11" s="170"/>
      <c r="T11" s="170"/>
      <c r="U11" s="170"/>
      <c r="V11" s="12"/>
      <c r="W11" s="12"/>
      <c r="X11" s="171"/>
      <c r="Y11" s="171"/>
      <c r="Z11" s="171"/>
      <c r="AA11" s="171"/>
      <c r="AB11" s="171"/>
      <c r="AC11" s="171"/>
      <c r="AD11" s="171"/>
      <c r="AE11" s="171"/>
      <c r="AF11" s="171"/>
      <c r="AG11" s="171"/>
      <c r="AH11" s="171"/>
      <c r="AI11" s="171"/>
      <c r="AJ11" s="171"/>
      <c r="AK11" s="171"/>
      <c r="AL11" s="171"/>
      <c r="AM11" s="171"/>
      <c r="AN11" s="171"/>
      <c r="AO11" s="171"/>
      <c r="AP11" s="171"/>
      <c r="AQ11" s="171"/>
      <c r="AR11" s="139"/>
      <c r="AS11" s="139"/>
      <c r="AT11" s="171"/>
      <c r="AU11" s="171"/>
      <c r="AV11" s="171"/>
      <c r="AW11" s="171"/>
      <c r="AX11" s="171"/>
      <c r="AY11" s="171"/>
      <c r="AZ11" s="171"/>
      <c r="BA11" s="171"/>
      <c r="BB11" s="171"/>
      <c r="BC11" s="171"/>
      <c r="BD11" s="171"/>
      <c r="BE11" s="171"/>
      <c r="BF11" s="171"/>
      <c r="BG11" s="171"/>
      <c r="BH11" s="171"/>
      <c r="BI11" s="171"/>
      <c r="BJ11" s="171"/>
      <c r="BK11" s="171"/>
      <c r="BL11" s="171"/>
      <c r="BM11" s="171"/>
      <c r="BN11" s="139"/>
      <c r="BO11" s="139"/>
      <c r="BP11" s="139"/>
      <c r="BQ11" s="139"/>
      <c r="BR11" s="139"/>
      <c r="BS11" s="139"/>
      <c r="BT11" s="139"/>
    </row>
    <row r="12" spans="1:72" s="138" customFormat="1" x14ac:dyDescent="0.25">
      <c r="A12" s="139"/>
      <c r="B12" s="139"/>
      <c r="C12" s="170"/>
      <c r="D12" s="170"/>
      <c r="E12" s="170"/>
      <c r="F12" s="170"/>
      <c r="G12" s="170"/>
      <c r="H12" s="170"/>
      <c r="I12" s="170"/>
      <c r="J12" s="170"/>
      <c r="K12" s="170"/>
      <c r="L12" s="170"/>
      <c r="M12" s="170"/>
      <c r="N12" s="170"/>
      <c r="O12" s="170"/>
      <c r="P12" s="170"/>
      <c r="Q12" s="170"/>
      <c r="R12" s="170"/>
      <c r="S12" s="170"/>
      <c r="T12" s="170"/>
      <c r="U12" s="170"/>
      <c r="V12" s="12"/>
      <c r="W12" s="12"/>
      <c r="X12" s="171"/>
      <c r="Y12" s="171"/>
      <c r="Z12" s="171"/>
      <c r="AA12" s="171"/>
      <c r="AB12" s="171"/>
      <c r="AC12" s="171"/>
      <c r="AD12" s="171"/>
      <c r="AE12" s="171"/>
      <c r="AF12" s="171"/>
      <c r="AG12" s="171"/>
      <c r="AH12" s="171"/>
      <c r="AI12" s="171"/>
      <c r="AJ12" s="171"/>
      <c r="AK12" s="171"/>
      <c r="AL12" s="171"/>
      <c r="AM12" s="171"/>
      <c r="AN12" s="171"/>
      <c r="AO12" s="171"/>
      <c r="AP12" s="171"/>
      <c r="AQ12" s="171"/>
      <c r="AR12" s="139"/>
      <c r="AS12" s="139"/>
      <c r="AT12" s="171"/>
      <c r="AU12" s="171"/>
      <c r="AV12" s="171"/>
      <c r="AW12" s="171"/>
      <c r="AX12" s="171"/>
      <c r="AY12" s="171"/>
      <c r="AZ12" s="171"/>
      <c r="BA12" s="171"/>
      <c r="BB12" s="171"/>
      <c r="BC12" s="171"/>
      <c r="BD12" s="171"/>
      <c r="BE12" s="171"/>
      <c r="BF12" s="171"/>
      <c r="BG12" s="171"/>
      <c r="BH12" s="171"/>
      <c r="BI12" s="171"/>
      <c r="BJ12" s="171"/>
      <c r="BK12" s="171"/>
      <c r="BL12" s="171"/>
      <c r="BM12" s="171"/>
      <c r="BN12" s="139"/>
      <c r="BO12" s="139"/>
      <c r="BP12" s="139"/>
      <c r="BQ12" s="139"/>
      <c r="BR12" s="139"/>
      <c r="BS12" s="139"/>
      <c r="BT12" s="139"/>
    </row>
    <row r="13" spans="1:72" s="138" customFormat="1" x14ac:dyDescent="0.25">
      <c r="A13" s="139"/>
      <c r="B13" s="139"/>
      <c r="C13" s="170"/>
      <c r="D13" s="170"/>
      <c r="E13" s="170"/>
      <c r="F13" s="170"/>
      <c r="G13" s="170"/>
      <c r="H13" s="170"/>
      <c r="I13" s="170"/>
      <c r="J13" s="170"/>
      <c r="K13" s="170"/>
      <c r="L13" s="170"/>
      <c r="M13" s="170"/>
      <c r="N13" s="170"/>
      <c r="O13" s="170"/>
      <c r="P13" s="170"/>
      <c r="Q13" s="170"/>
      <c r="R13" s="170"/>
      <c r="S13" s="170"/>
      <c r="T13" s="170"/>
      <c r="U13" s="170"/>
      <c r="V13" s="12"/>
      <c r="W13" s="12"/>
      <c r="X13" s="171"/>
      <c r="Y13" s="171"/>
      <c r="Z13" s="171"/>
      <c r="AA13" s="171"/>
      <c r="AB13" s="171"/>
      <c r="AC13" s="171"/>
      <c r="AD13" s="171"/>
      <c r="AE13" s="171"/>
      <c r="AF13" s="171"/>
      <c r="AG13" s="171"/>
      <c r="AH13" s="171"/>
      <c r="AI13" s="171"/>
      <c r="AJ13" s="171"/>
      <c r="AK13" s="171"/>
      <c r="AL13" s="171"/>
      <c r="AM13" s="171"/>
      <c r="AN13" s="171"/>
      <c r="AO13" s="171"/>
      <c r="AP13" s="171"/>
      <c r="AQ13" s="171"/>
      <c r="AR13" s="139"/>
      <c r="AS13" s="139"/>
      <c r="AT13" s="171"/>
      <c r="AU13" s="171"/>
      <c r="AV13" s="171"/>
      <c r="AW13" s="171"/>
      <c r="AX13" s="171"/>
      <c r="AY13" s="171"/>
      <c r="AZ13" s="171"/>
      <c r="BA13" s="171"/>
      <c r="BB13" s="171"/>
      <c r="BC13" s="171"/>
      <c r="BD13" s="171"/>
      <c r="BE13" s="171"/>
      <c r="BF13" s="171"/>
      <c r="BG13" s="171"/>
      <c r="BH13" s="171"/>
      <c r="BI13" s="171"/>
      <c r="BJ13" s="171"/>
      <c r="BK13" s="171"/>
      <c r="BL13" s="171"/>
      <c r="BM13" s="171"/>
      <c r="BN13" s="139"/>
      <c r="BO13" s="139"/>
      <c r="BP13" s="139"/>
      <c r="BQ13" s="139"/>
      <c r="BR13" s="139"/>
      <c r="BS13" s="139"/>
      <c r="BT13" s="139"/>
    </row>
    <row r="14" spans="1:72" s="138" customFormat="1" x14ac:dyDescent="0.25">
      <c r="A14" s="139"/>
      <c r="B14" s="139"/>
      <c r="C14" s="170"/>
      <c r="D14" s="170"/>
      <c r="E14" s="170"/>
      <c r="F14" s="170"/>
      <c r="G14" s="170"/>
      <c r="H14" s="170"/>
      <c r="I14" s="170"/>
      <c r="J14" s="170"/>
      <c r="K14" s="170"/>
      <c r="L14" s="170"/>
      <c r="M14" s="170"/>
      <c r="N14" s="170"/>
      <c r="O14" s="170"/>
      <c r="P14" s="170"/>
      <c r="Q14" s="170"/>
      <c r="R14" s="170"/>
      <c r="S14" s="170"/>
      <c r="T14" s="170"/>
      <c r="U14" s="170"/>
      <c r="V14" s="12"/>
      <c r="W14" s="12"/>
      <c r="X14" s="171"/>
      <c r="Y14" s="171"/>
      <c r="Z14" s="171"/>
      <c r="AA14" s="171"/>
      <c r="AB14" s="171"/>
      <c r="AC14" s="171"/>
      <c r="AD14" s="171"/>
      <c r="AE14" s="171"/>
      <c r="AF14" s="171"/>
      <c r="AG14" s="171"/>
      <c r="AH14" s="171"/>
      <c r="AI14" s="171"/>
      <c r="AJ14" s="171"/>
      <c r="AK14" s="171"/>
      <c r="AL14" s="171"/>
      <c r="AM14" s="171"/>
      <c r="AN14" s="171"/>
      <c r="AO14" s="171"/>
      <c r="AP14" s="171"/>
      <c r="AQ14" s="171"/>
      <c r="AR14" s="139"/>
      <c r="AS14" s="139"/>
      <c r="AT14" s="171"/>
      <c r="AU14" s="171"/>
      <c r="AV14" s="171"/>
      <c r="AW14" s="171"/>
      <c r="AX14" s="171"/>
      <c r="AY14" s="171"/>
      <c r="AZ14" s="171"/>
      <c r="BA14" s="171"/>
      <c r="BB14" s="171"/>
      <c r="BC14" s="171"/>
      <c r="BD14" s="171"/>
      <c r="BE14" s="171"/>
      <c r="BF14" s="171"/>
      <c r="BG14" s="171"/>
      <c r="BH14" s="171"/>
      <c r="BI14" s="171"/>
      <c r="BJ14" s="171"/>
      <c r="BK14" s="171"/>
      <c r="BL14" s="171"/>
      <c r="BM14" s="171"/>
      <c r="BN14" s="139"/>
      <c r="BO14" s="139"/>
      <c r="BP14" s="139"/>
      <c r="BQ14" s="139"/>
      <c r="BR14" s="139"/>
      <c r="BS14" s="139"/>
      <c r="BT14" s="139"/>
    </row>
    <row r="15" spans="1:72" s="138" customFormat="1" x14ac:dyDescent="0.25">
      <c r="A15" s="139"/>
      <c r="B15" s="139"/>
      <c r="C15" s="170"/>
      <c r="D15" s="170"/>
      <c r="E15" s="170"/>
      <c r="F15" s="170"/>
      <c r="G15" s="170"/>
      <c r="H15" s="170"/>
      <c r="I15" s="170"/>
      <c r="J15" s="170"/>
      <c r="K15" s="170"/>
      <c r="L15" s="170"/>
      <c r="M15" s="170"/>
      <c r="N15" s="170"/>
      <c r="O15" s="170"/>
      <c r="P15" s="170"/>
      <c r="Q15" s="170"/>
      <c r="R15" s="170"/>
      <c r="S15" s="170"/>
      <c r="T15" s="170"/>
      <c r="U15" s="170"/>
      <c r="V15" s="142"/>
      <c r="W15" s="142"/>
      <c r="X15" s="171"/>
      <c r="Y15" s="171"/>
      <c r="Z15" s="171"/>
      <c r="AA15" s="171"/>
      <c r="AB15" s="171"/>
      <c r="AC15" s="171"/>
      <c r="AD15" s="171"/>
      <c r="AE15" s="171"/>
      <c r="AF15" s="171"/>
      <c r="AG15" s="171"/>
      <c r="AH15" s="171"/>
      <c r="AI15" s="171"/>
      <c r="AJ15" s="171"/>
      <c r="AK15" s="171"/>
      <c r="AL15" s="171"/>
      <c r="AM15" s="171"/>
      <c r="AN15" s="171"/>
      <c r="AO15" s="171"/>
      <c r="AP15" s="171"/>
      <c r="AQ15" s="171"/>
      <c r="AR15" s="139"/>
      <c r="AS15" s="139"/>
      <c r="AT15" s="171"/>
      <c r="AU15" s="171"/>
      <c r="AV15" s="171"/>
      <c r="AW15" s="171"/>
      <c r="AX15" s="171"/>
      <c r="AY15" s="171"/>
      <c r="AZ15" s="171"/>
      <c r="BA15" s="171"/>
      <c r="BB15" s="171"/>
      <c r="BC15" s="171"/>
      <c r="BD15" s="171"/>
      <c r="BE15" s="171"/>
      <c r="BF15" s="171"/>
      <c r="BG15" s="171"/>
      <c r="BH15" s="171"/>
      <c r="BI15" s="171"/>
      <c r="BJ15" s="171"/>
      <c r="BK15" s="171"/>
      <c r="BL15" s="171"/>
      <c r="BM15" s="171"/>
      <c r="BN15" s="139"/>
      <c r="BO15" s="139"/>
      <c r="BP15" s="139"/>
      <c r="BQ15" s="139"/>
      <c r="BR15" s="139"/>
      <c r="BS15" s="139"/>
      <c r="BT15" s="139"/>
    </row>
    <row r="16" spans="1:72" s="138" customFormat="1" x14ac:dyDescent="0.25">
      <c r="A16" s="139"/>
      <c r="B16" s="139"/>
      <c r="C16" s="170"/>
      <c r="D16" s="170"/>
      <c r="E16" s="170"/>
      <c r="F16" s="170"/>
      <c r="G16" s="170"/>
      <c r="H16" s="170"/>
      <c r="I16" s="170"/>
      <c r="J16" s="170"/>
      <c r="K16" s="170"/>
      <c r="L16" s="170"/>
      <c r="M16" s="170"/>
      <c r="N16" s="170"/>
      <c r="O16" s="170"/>
      <c r="P16" s="170"/>
      <c r="Q16" s="170"/>
      <c r="R16" s="170"/>
      <c r="S16" s="170"/>
      <c r="T16" s="170"/>
      <c r="U16" s="170"/>
      <c r="V16" s="142"/>
      <c r="W16" s="142"/>
      <c r="X16" s="171"/>
      <c r="Y16" s="171"/>
      <c r="Z16" s="171"/>
      <c r="AA16" s="171"/>
      <c r="AB16" s="171"/>
      <c r="AC16" s="171"/>
      <c r="AD16" s="171"/>
      <c r="AE16" s="171"/>
      <c r="AF16" s="171"/>
      <c r="AG16" s="171"/>
      <c r="AH16" s="171"/>
      <c r="AI16" s="171"/>
      <c r="AJ16" s="171"/>
      <c r="AK16" s="171"/>
      <c r="AL16" s="171"/>
      <c r="AM16" s="171"/>
      <c r="AN16" s="171"/>
      <c r="AO16" s="171"/>
      <c r="AP16" s="171"/>
      <c r="AQ16" s="171"/>
      <c r="AR16" s="139"/>
      <c r="AS16" s="139"/>
      <c r="AT16" s="171"/>
      <c r="AU16" s="171"/>
      <c r="AV16" s="171"/>
      <c r="AW16" s="171"/>
      <c r="AX16" s="171"/>
      <c r="AY16" s="171"/>
      <c r="AZ16" s="171"/>
      <c r="BA16" s="171"/>
      <c r="BB16" s="171"/>
      <c r="BC16" s="171"/>
      <c r="BD16" s="171"/>
      <c r="BE16" s="171"/>
      <c r="BF16" s="171"/>
      <c r="BG16" s="171"/>
      <c r="BH16" s="171"/>
      <c r="BI16" s="171"/>
      <c r="BJ16" s="171"/>
      <c r="BK16" s="171"/>
      <c r="BL16" s="171"/>
      <c r="BM16" s="171"/>
      <c r="BN16" s="139"/>
      <c r="BO16" s="139"/>
      <c r="BP16" s="139"/>
      <c r="BQ16" s="139"/>
      <c r="BR16" s="139"/>
      <c r="BS16" s="139"/>
      <c r="BT16" s="139"/>
    </row>
    <row r="17" spans="1:72" s="138" customFormat="1" x14ac:dyDescent="0.25">
      <c r="A17" s="139"/>
      <c r="B17" s="139"/>
      <c r="C17" s="170"/>
      <c r="D17" s="170"/>
      <c r="E17" s="170"/>
      <c r="F17" s="170"/>
      <c r="G17" s="170"/>
      <c r="H17" s="170"/>
      <c r="I17" s="170"/>
      <c r="J17" s="170"/>
      <c r="K17" s="170"/>
      <c r="L17" s="170"/>
      <c r="M17" s="170"/>
      <c r="N17" s="170"/>
      <c r="O17" s="170"/>
      <c r="P17" s="170"/>
      <c r="Q17" s="170"/>
      <c r="R17" s="170"/>
      <c r="S17" s="170"/>
      <c r="T17" s="170"/>
      <c r="U17" s="170"/>
      <c r="V17" s="142"/>
      <c r="W17" s="142"/>
      <c r="X17" s="171"/>
      <c r="Y17" s="171"/>
      <c r="Z17" s="171"/>
      <c r="AA17" s="171"/>
      <c r="AB17" s="171"/>
      <c r="AC17" s="171"/>
      <c r="AD17" s="171"/>
      <c r="AE17" s="171"/>
      <c r="AF17" s="171"/>
      <c r="AG17" s="171"/>
      <c r="AH17" s="171"/>
      <c r="AI17" s="171"/>
      <c r="AJ17" s="171"/>
      <c r="AK17" s="171"/>
      <c r="AL17" s="171"/>
      <c r="AM17" s="171"/>
      <c r="AN17" s="171"/>
      <c r="AO17" s="171"/>
      <c r="AP17" s="171"/>
      <c r="AQ17" s="171"/>
      <c r="AR17" s="139"/>
      <c r="AS17" s="139"/>
      <c r="AT17" s="171"/>
      <c r="AU17" s="171"/>
      <c r="AV17" s="171"/>
      <c r="AW17" s="171"/>
      <c r="AX17" s="171"/>
      <c r="AY17" s="171"/>
      <c r="AZ17" s="171"/>
      <c r="BA17" s="171"/>
      <c r="BB17" s="171"/>
      <c r="BC17" s="171"/>
      <c r="BD17" s="171"/>
      <c r="BE17" s="171"/>
      <c r="BF17" s="171"/>
      <c r="BG17" s="171"/>
      <c r="BH17" s="171"/>
      <c r="BI17" s="171"/>
      <c r="BJ17" s="171"/>
      <c r="BK17" s="171"/>
      <c r="BL17" s="171"/>
      <c r="BM17" s="171"/>
      <c r="BN17" s="139"/>
      <c r="BO17" s="139"/>
      <c r="BP17" s="139"/>
      <c r="BQ17" s="139"/>
      <c r="BR17" s="139"/>
      <c r="BS17" s="139"/>
      <c r="BT17" s="139"/>
    </row>
    <row r="18" spans="1:72" s="138" customFormat="1" x14ac:dyDescent="0.25">
      <c r="A18" s="139"/>
      <c r="B18" s="139"/>
      <c r="C18" s="170"/>
      <c r="D18" s="170"/>
      <c r="E18" s="170"/>
      <c r="F18" s="170"/>
      <c r="G18" s="170"/>
      <c r="H18" s="170"/>
      <c r="I18" s="170"/>
      <c r="J18" s="170"/>
      <c r="K18" s="170"/>
      <c r="L18" s="170"/>
      <c r="M18" s="170"/>
      <c r="N18" s="170"/>
      <c r="O18" s="170"/>
      <c r="P18" s="170"/>
      <c r="Q18" s="170"/>
      <c r="R18" s="170"/>
      <c r="S18" s="170"/>
      <c r="T18" s="170"/>
      <c r="U18" s="170"/>
      <c r="V18" s="142"/>
      <c r="W18" s="142"/>
      <c r="X18" s="171"/>
      <c r="Y18" s="171"/>
      <c r="Z18" s="171"/>
      <c r="AA18" s="171"/>
      <c r="AB18" s="171"/>
      <c r="AC18" s="171"/>
      <c r="AD18" s="171"/>
      <c r="AE18" s="171"/>
      <c r="AF18" s="171"/>
      <c r="AG18" s="171"/>
      <c r="AH18" s="171"/>
      <c r="AI18" s="171"/>
      <c r="AJ18" s="171"/>
      <c r="AK18" s="171"/>
      <c r="AL18" s="171"/>
      <c r="AM18" s="171"/>
      <c r="AN18" s="171"/>
      <c r="AO18" s="171"/>
      <c r="AP18" s="171"/>
      <c r="AQ18" s="171"/>
      <c r="AR18" s="139"/>
      <c r="AS18" s="139"/>
      <c r="AT18" s="171"/>
      <c r="AU18" s="171"/>
      <c r="AV18" s="171"/>
      <c r="AW18" s="171"/>
      <c r="AX18" s="171"/>
      <c r="AY18" s="171"/>
      <c r="AZ18" s="171"/>
      <c r="BA18" s="171"/>
      <c r="BB18" s="171"/>
      <c r="BC18" s="171"/>
      <c r="BD18" s="171"/>
      <c r="BE18" s="171"/>
      <c r="BF18" s="171"/>
      <c r="BG18" s="171"/>
      <c r="BH18" s="171"/>
      <c r="BI18" s="171"/>
      <c r="BJ18" s="171"/>
      <c r="BK18" s="171"/>
      <c r="BL18" s="171"/>
      <c r="BM18" s="171"/>
      <c r="BN18" s="139"/>
      <c r="BO18" s="139"/>
      <c r="BP18" s="139"/>
      <c r="BQ18" s="139"/>
      <c r="BR18" s="139"/>
      <c r="BS18" s="139"/>
      <c r="BT18" s="139"/>
    </row>
    <row r="19" spans="1:72" s="138" customFormat="1" x14ac:dyDescent="0.25">
      <c r="A19" s="139"/>
      <c r="B19" s="139"/>
      <c r="C19" s="170"/>
      <c r="D19" s="170"/>
      <c r="E19" s="170"/>
      <c r="F19" s="170"/>
      <c r="G19" s="170"/>
      <c r="H19" s="170"/>
      <c r="I19" s="170"/>
      <c r="J19" s="170"/>
      <c r="K19" s="170"/>
      <c r="L19" s="170"/>
      <c r="M19" s="170"/>
      <c r="N19" s="170"/>
      <c r="O19" s="170"/>
      <c r="P19" s="170"/>
      <c r="Q19" s="170"/>
      <c r="R19" s="170"/>
      <c r="S19" s="170"/>
      <c r="T19" s="170"/>
      <c r="U19" s="170"/>
      <c r="V19" s="142"/>
      <c r="W19" s="142"/>
      <c r="X19" s="171"/>
      <c r="Y19" s="171"/>
      <c r="Z19" s="171"/>
      <c r="AA19" s="171"/>
      <c r="AB19" s="171"/>
      <c r="AC19" s="171"/>
      <c r="AD19" s="171"/>
      <c r="AE19" s="171"/>
      <c r="AF19" s="171"/>
      <c r="AG19" s="171"/>
      <c r="AH19" s="171"/>
      <c r="AI19" s="171"/>
      <c r="AJ19" s="171"/>
      <c r="AK19" s="171"/>
      <c r="AL19" s="171"/>
      <c r="AM19" s="171"/>
      <c r="AN19" s="171"/>
      <c r="AO19" s="171"/>
      <c r="AP19" s="171"/>
      <c r="AQ19" s="171"/>
      <c r="AR19" s="139"/>
      <c r="AS19" s="139"/>
      <c r="AT19" s="171"/>
      <c r="AU19" s="171"/>
      <c r="AV19" s="171"/>
      <c r="AW19" s="171"/>
      <c r="AX19" s="171"/>
      <c r="AY19" s="171"/>
      <c r="AZ19" s="171"/>
      <c r="BA19" s="171"/>
      <c r="BB19" s="171"/>
      <c r="BC19" s="171"/>
      <c r="BD19" s="171"/>
      <c r="BE19" s="171"/>
      <c r="BF19" s="171"/>
      <c r="BG19" s="171"/>
      <c r="BH19" s="171"/>
      <c r="BI19" s="171"/>
      <c r="BJ19" s="171"/>
      <c r="BK19" s="171"/>
      <c r="BL19" s="171"/>
      <c r="BM19" s="171"/>
      <c r="BN19" s="139"/>
      <c r="BO19" s="139"/>
      <c r="BP19" s="139"/>
      <c r="BQ19" s="139"/>
      <c r="BR19" s="139"/>
      <c r="BS19" s="139"/>
      <c r="BT19" s="139"/>
    </row>
    <row r="20" spans="1:72" s="138" customFormat="1" x14ac:dyDescent="0.25">
      <c r="A20" s="139"/>
      <c r="B20" s="139"/>
      <c r="C20" s="170"/>
      <c r="D20" s="170"/>
      <c r="E20" s="170"/>
      <c r="F20" s="170"/>
      <c r="G20" s="170"/>
      <c r="H20" s="170"/>
      <c r="I20" s="170"/>
      <c r="J20" s="170"/>
      <c r="K20" s="170"/>
      <c r="L20" s="170"/>
      <c r="M20" s="170"/>
      <c r="N20" s="170"/>
      <c r="O20" s="170"/>
      <c r="P20" s="170"/>
      <c r="Q20" s="170"/>
      <c r="R20" s="170"/>
      <c r="S20" s="170"/>
      <c r="T20" s="170"/>
      <c r="U20" s="170"/>
      <c r="V20" s="142"/>
      <c r="W20" s="142"/>
      <c r="X20" s="171"/>
      <c r="Y20" s="171"/>
      <c r="Z20" s="171"/>
      <c r="AA20" s="171"/>
      <c r="AB20" s="171"/>
      <c r="AC20" s="171"/>
      <c r="AD20" s="171"/>
      <c r="AE20" s="171"/>
      <c r="AF20" s="171"/>
      <c r="AG20" s="171"/>
      <c r="AH20" s="171"/>
      <c r="AI20" s="171"/>
      <c r="AJ20" s="171"/>
      <c r="AK20" s="171"/>
      <c r="AL20" s="171"/>
      <c r="AM20" s="171"/>
      <c r="AN20" s="171"/>
      <c r="AO20" s="171"/>
      <c r="AP20" s="171"/>
      <c r="AQ20" s="171"/>
      <c r="AR20" s="139"/>
      <c r="AS20" s="139"/>
      <c r="AT20" s="171"/>
      <c r="AU20" s="171"/>
      <c r="AV20" s="171"/>
      <c r="AW20" s="171"/>
      <c r="AX20" s="171"/>
      <c r="AY20" s="171"/>
      <c r="AZ20" s="171"/>
      <c r="BA20" s="171"/>
      <c r="BB20" s="171"/>
      <c r="BC20" s="171"/>
      <c r="BD20" s="171"/>
      <c r="BE20" s="171"/>
      <c r="BF20" s="171"/>
      <c r="BG20" s="171"/>
      <c r="BH20" s="171"/>
      <c r="BI20" s="171"/>
      <c r="BJ20" s="171"/>
      <c r="BK20" s="171"/>
      <c r="BL20" s="171"/>
      <c r="BM20" s="171"/>
      <c r="BN20" s="139"/>
      <c r="BO20" s="139"/>
      <c r="BP20" s="139"/>
      <c r="BQ20" s="139"/>
      <c r="BR20" s="139"/>
      <c r="BS20" s="139"/>
      <c r="BT20" s="139"/>
    </row>
    <row r="21" spans="1:72" s="138" customFormat="1" x14ac:dyDescent="0.25">
      <c r="A21" s="139"/>
      <c r="B21" s="139"/>
      <c r="C21" s="170"/>
      <c r="D21" s="170"/>
      <c r="E21" s="170"/>
      <c r="F21" s="170"/>
      <c r="G21" s="170"/>
      <c r="H21" s="170"/>
      <c r="I21" s="170"/>
      <c r="J21" s="170"/>
      <c r="K21" s="170"/>
      <c r="L21" s="170"/>
      <c r="M21" s="170"/>
      <c r="N21" s="170"/>
      <c r="O21" s="170"/>
      <c r="P21" s="170"/>
      <c r="Q21" s="170"/>
      <c r="R21" s="170"/>
      <c r="S21" s="170"/>
      <c r="T21" s="170"/>
      <c r="U21" s="170"/>
      <c r="V21" s="142"/>
      <c r="W21" s="142"/>
      <c r="X21" s="171"/>
      <c r="Y21" s="171"/>
      <c r="Z21" s="171"/>
      <c r="AA21" s="171"/>
      <c r="AB21" s="171"/>
      <c r="AC21" s="171"/>
      <c r="AD21" s="171"/>
      <c r="AE21" s="171"/>
      <c r="AF21" s="171"/>
      <c r="AG21" s="171"/>
      <c r="AH21" s="171"/>
      <c r="AI21" s="171"/>
      <c r="AJ21" s="171"/>
      <c r="AK21" s="171"/>
      <c r="AL21" s="171"/>
      <c r="AM21" s="171"/>
      <c r="AN21" s="171"/>
      <c r="AO21" s="171"/>
      <c r="AP21" s="171"/>
      <c r="AQ21" s="171"/>
      <c r="AR21" s="139"/>
      <c r="AS21" s="139"/>
      <c r="AT21" s="171"/>
      <c r="AU21" s="171"/>
      <c r="AV21" s="171"/>
      <c r="AW21" s="171"/>
      <c r="AX21" s="171"/>
      <c r="AY21" s="171"/>
      <c r="AZ21" s="171"/>
      <c r="BA21" s="171"/>
      <c r="BB21" s="171"/>
      <c r="BC21" s="171"/>
      <c r="BD21" s="171"/>
      <c r="BE21" s="171"/>
      <c r="BF21" s="171"/>
      <c r="BG21" s="171"/>
      <c r="BH21" s="171"/>
      <c r="BI21" s="171"/>
      <c r="BJ21" s="171"/>
      <c r="BK21" s="171"/>
      <c r="BL21" s="171"/>
      <c r="BM21" s="171"/>
      <c r="BN21" s="139"/>
      <c r="BO21" s="139"/>
      <c r="BP21" s="139"/>
      <c r="BQ21" s="139"/>
      <c r="BR21" s="139"/>
      <c r="BS21" s="139"/>
      <c r="BT21" s="139"/>
    </row>
    <row r="22" spans="1:72" s="138" customFormat="1" x14ac:dyDescent="0.25">
      <c r="A22" s="139"/>
      <c r="B22" s="139"/>
      <c r="C22" s="166" t="s">
        <v>316</v>
      </c>
      <c r="D22" s="160"/>
      <c r="E22" s="160"/>
      <c r="F22" s="160"/>
      <c r="G22" s="160"/>
      <c r="H22" s="160"/>
      <c r="I22" s="160"/>
      <c r="J22" s="160"/>
      <c r="K22" s="160"/>
      <c r="L22" s="160"/>
      <c r="M22" s="160"/>
      <c r="N22" s="160"/>
      <c r="O22" s="160"/>
      <c r="P22" s="160"/>
      <c r="Q22" s="160"/>
      <c r="R22" s="160"/>
      <c r="S22" s="160"/>
      <c r="T22" s="160"/>
      <c r="U22" s="160"/>
      <c r="V22" s="159"/>
      <c r="W22" s="159"/>
      <c r="X22" s="167" t="s">
        <v>317</v>
      </c>
      <c r="Y22" s="161"/>
      <c r="Z22" s="161"/>
      <c r="AA22" s="161"/>
      <c r="AB22" s="161"/>
      <c r="AC22" s="161"/>
      <c r="AD22" s="161"/>
      <c r="AE22" s="161"/>
      <c r="AF22" s="161"/>
      <c r="AG22" s="161"/>
      <c r="AH22" s="161"/>
      <c r="AI22" s="161"/>
      <c r="AJ22" s="161"/>
      <c r="AK22" s="161"/>
      <c r="AL22" s="161"/>
      <c r="AM22" s="161"/>
      <c r="AN22" s="161"/>
      <c r="AO22" s="161"/>
      <c r="AP22" s="161"/>
      <c r="AQ22" s="161"/>
      <c r="AR22" s="139"/>
      <c r="AS22" s="139"/>
      <c r="AT22" s="167" t="s">
        <v>318</v>
      </c>
      <c r="AU22" s="161"/>
      <c r="AV22" s="161"/>
      <c r="AW22" s="161"/>
      <c r="AX22" s="161"/>
      <c r="AY22" s="161"/>
      <c r="AZ22" s="161"/>
      <c r="BA22" s="161"/>
      <c r="BB22" s="161"/>
      <c r="BC22" s="161"/>
      <c r="BD22" s="161"/>
      <c r="BE22" s="161"/>
      <c r="BF22" s="161"/>
      <c r="BG22" s="161"/>
      <c r="BH22" s="161"/>
      <c r="BI22" s="161"/>
      <c r="BJ22" s="161"/>
      <c r="BK22" s="161"/>
      <c r="BL22" s="161"/>
      <c r="BM22" s="161"/>
      <c r="BN22" s="139"/>
      <c r="BO22" s="139"/>
      <c r="BP22" s="139"/>
      <c r="BQ22" s="139"/>
      <c r="BR22" s="139"/>
      <c r="BS22" s="139"/>
      <c r="BT22" s="139"/>
    </row>
    <row r="23" spans="1:72" s="138" customFormat="1" x14ac:dyDescent="0.25">
      <c r="A23" s="139"/>
      <c r="B23" s="139"/>
      <c r="C23" s="171" t="s">
        <v>325</v>
      </c>
      <c r="D23" s="171"/>
      <c r="E23" s="171"/>
      <c r="F23" s="171"/>
      <c r="G23" s="171"/>
      <c r="H23" s="171"/>
      <c r="I23" s="171"/>
      <c r="J23" s="171"/>
      <c r="K23" s="171"/>
      <c r="L23" s="171"/>
      <c r="M23" s="171"/>
      <c r="N23" s="171"/>
      <c r="O23" s="171"/>
      <c r="P23" s="171"/>
      <c r="Q23" s="171"/>
      <c r="R23" s="171"/>
      <c r="S23" s="171"/>
      <c r="T23" s="171"/>
      <c r="U23" s="171"/>
      <c r="V23" s="171"/>
      <c r="W23" s="142"/>
      <c r="X23" s="171" t="s">
        <v>325</v>
      </c>
      <c r="Y23" s="171"/>
      <c r="Z23" s="171"/>
      <c r="AA23" s="171"/>
      <c r="AB23" s="171"/>
      <c r="AC23" s="171"/>
      <c r="AD23" s="171"/>
      <c r="AE23" s="171"/>
      <c r="AF23" s="171"/>
      <c r="AG23" s="171"/>
      <c r="AH23" s="171"/>
      <c r="AI23" s="171"/>
      <c r="AJ23" s="171"/>
      <c r="AK23" s="171"/>
      <c r="AL23" s="171"/>
      <c r="AM23" s="171"/>
      <c r="AN23" s="171"/>
      <c r="AO23" s="171"/>
      <c r="AP23" s="171"/>
      <c r="AQ23" s="171"/>
      <c r="AR23" s="139"/>
      <c r="AS23" s="139"/>
      <c r="AT23" s="143"/>
      <c r="AU23" s="143"/>
      <c r="AV23" s="143"/>
      <c r="AW23" s="143"/>
      <c r="AX23" s="143"/>
      <c r="AY23" s="143"/>
      <c r="AZ23" s="143"/>
      <c r="BA23" s="143"/>
      <c r="BB23" s="143"/>
      <c r="BC23" s="143"/>
      <c r="BD23" s="143"/>
      <c r="BE23" s="143"/>
      <c r="BF23" s="143"/>
      <c r="BG23" s="143"/>
      <c r="BH23" s="143"/>
      <c r="BI23" s="143"/>
      <c r="BJ23" s="143"/>
      <c r="BK23" s="143"/>
      <c r="BL23" s="143"/>
      <c r="BM23" s="143"/>
      <c r="BN23" s="139"/>
      <c r="BO23" s="139"/>
      <c r="BP23" s="139"/>
      <c r="BQ23" s="139"/>
      <c r="BR23" s="139"/>
      <c r="BS23" s="139"/>
      <c r="BT23" s="139"/>
    </row>
    <row r="24" spans="1:72" s="138" customFormat="1" x14ac:dyDescent="0.25">
      <c r="A24" s="139"/>
      <c r="B24" s="139"/>
      <c r="C24" s="171"/>
      <c r="D24" s="171"/>
      <c r="E24" s="171"/>
      <c r="F24" s="171"/>
      <c r="G24" s="171"/>
      <c r="H24" s="171"/>
      <c r="I24" s="171"/>
      <c r="J24" s="171"/>
      <c r="K24" s="171"/>
      <c r="L24" s="171"/>
      <c r="M24" s="171"/>
      <c r="N24" s="171"/>
      <c r="O24" s="171"/>
      <c r="P24" s="171"/>
      <c r="Q24" s="171"/>
      <c r="R24" s="171"/>
      <c r="S24" s="171"/>
      <c r="T24" s="171"/>
      <c r="U24" s="171"/>
      <c r="V24" s="171"/>
      <c r="W24" s="142"/>
      <c r="X24" s="171"/>
      <c r="Y24" s="171"/>
      <c r="Z24" s="171"/>
      <c r="AA24" s="171"/>
      <c r="AB24" s="171"/>
      <c r="AC24" s="171"/>
      <c r="AD24" s="171"/>
      <c r="AE24" s="171"/>
      <c r="AF24" s="171"/>
      <c r="AG24" s="171"/>
      <c r="AH24" s="171"/>
      <c r="AI24" s="171"/>
      <c r="AJ24" s="171"/>
      <c r="AK24" s="171"/>
      <c r="AL24" s="171"/>
      <c r="AM24" s="171"/>
      <c r="AN24" s="171"/>
      <c r="AO24" s="171"/>
      <c r="AP24" s="171"/>
      <c r="AQ24" s="171"/>
      <c r="AR24" s="139"/>
      <c r="AS24" s="139"/>
      <c r="AT24" s="143"/>
      <c r="AU24" s="143"/>
      <c r="AV24" s="143"/>
      <c r="AW24" s="143"/>
      <c r="AX24" s="143"/>
      <c r="AY24" s="143"/>
      <c r="AZ24" s="143"/>
      <c r="BA24" s="143"/>
      <c r="BB24" s="143"/>
      <c r="BC24" s="143"/>
      <c r="BD24" s="143"/>
      <c r="BE24" s="143"/>
      <c r="BF24" s="143"/>
      <c r="BG24" s="143"/>
      <c r="BH24" s="143"/>
      <c r="BI24" s="143"/>
      <c r="BJ24" s="143"/>
      <c r="BK24" s="143"/>
      <c r="BL24" s="143"/>
      <c r="BM24" s="143"/>
      <c r="BN24" s="139"/>
      <c r="BO24" s="139"/>
      <c r="BP24" s="139"/>
      <c r="BQ24" s="139"/>
      <c r="BR24" s="139"/>
      <c r="BS24" s="139"/>
      <c r="BT24" s="139"/>
    </row>
    <row r="25" spans="1:72" s="138" customFormat="1" x14ac:dyDescent="0.25">
      <c r="A25" s="139"/>
      <c r="B25" s="139"/>
      <c r="C25" s="171"/>
      <c r="D25" s="171"/>
      <c r="E25" s="171"/>
      <c r="F25" s="171"/>
      <c r="G25" s="171"/>
      <c r="H25" s="171"/>
      <c r="I25" s="171"/>
      <c r="J25" s="171"/>
      <c r="K25" s="171"/>
      <c r="L25" s="171"/>
      <c r="M25" s="171"/>
      <c r="N25" s="171"/>
      <c r="O25" s="171"/>
      <c r="P25" s="171"/>
      <c r="Q25" s="171"/>
      <c r="R25" s="171"/>
      <c r="S25" s="171"/>
      <c r="T25" s="171"/>
      <c r="U25" s="171"/>
      <c r="V25" s="171"/>
      <c r="W25" s="142"/>
      <c r="X25" s="171"/>
      <c r="Y25" s="171"/>
      <c r="Z25" s="171"/>
      <c r="AA25" s="171"/>
      <c r="AB25" s="171"/>
      <c r="AC25" s="171"/>
      <c r="AD25" s="171"/>
      <c r="AE25" s="171"/>
      <c r="AF25" s="171"/>
      <c r="AG25" s="171"/>
      <c r="AH25" s="171"/>
      <c r="AI25" s="171"/>
      <c r="AJ25" s="171"/>
      <c r="AK25" s="171"/>
      <c r="AL25" s="171"/>
      <c r="AM25" s="171"/>
      <c r="AN25" s="171"/>
      <c r="AO25" s="171"/>
      <c r="AP25" s="171"/>
      <c r="AQ25" s="171"/>
      <c r="AR25" s="139"/>
      <c r="AS25" s="139"/>
      <c r="AT25" s="143"/>
      <c r="AU25" s="143"/>
      <c r="AV25" s="143"/>
      <c r="AW25" s="143"/>
      <c r="AX25" s="143"/>
      <c r="AY25" s="143"/>
      <c r="AZ25" s="143"/>
      <c r="BA25" s="143"/>
      <c r="BB25" s="143"/>
      <c r="BC25" s="143"/>
      <c r="BD25" s="143"/>
      <c r="BE25" s="143"/>
      <c r="BF25" s="143"/>
      <c r="BG25" s="143"/>
      <c r="BH25" s="143"/>
      <c r="BI25" s="143"/>
      <c r="BJ25" s="143"/>
      <c r="BK25" s="143"/>
      <c r="BL25" s="143"/>
      <c r="BM25" s="143"/>
      <c r="BN25" s="139"/>
      <c r="BO25" s="139"/>
      <c r="BP25" s="139"/>
      <c r="BQ25" s="139"/>
      <c r="BR25" s="139"/>
      <c r="BS25" s="139"/>
      <c r="BT25" s="139"/>
    </row>
    <row r="26" spans="1:72" s="138" customFormat="1" x14ac:dyDescent="0.25">
      <c r="A26" s="139"/>
      <c r="B26" s="139"/>
      <c r="C26" s="171"/>
      <c r="D26" s="171"/>
      <c r="E26" s="171"/>
      <c r="F26" s="171"/>
      <c r="G26" s="171"/>
      <c r="H26" s="171"/>
      <c r="I26" s="171"/>
      <c r="J26" s="171"/>
      <c r="K26" s="171"/>
      <c r="L26" s="171"/>
      <c r="M26" s="171"/>
      <c r="N26" s="171"/>
      <c r="O26" s="171"/>
      <c r="P26" s="171"/>
      <c r="Q26" s="171"/>
      <c r="R26" s="171"/>
      <c r="S26" s="171"/>
      <c r="T26" s="171"/>
      <c r="U26" s="171"/>
      <c r="V26" s="171"/>
      <c r="W26" s="142"/>
      <c r="X26" s="171"/>
      <c r="Y26" s="171"/>
      <c r="Z26" s="171"/>
      <c r="AA26" s="171"/>
      <c r="AB26" s="171"/>
      <c r="AC26" s="171"/>
      <c r="AD26" s="171"/>
      <c r="AE26" s="171"/>
      <c r="AF26" s="171"/>
      <c r="AG26" s="171"/>
      <c r="AH26" s="171"/>
      <c r="AI26" s="171"/>
      <c r="AJ26" s="171"/>
      <c r="AK26" s="171"/>
      <c r="AL26" s="171"/>
      <c r="AM26" s="171"/>
      <c r="AN26" s="171"/>
      <c r="AO26" s="171"/>
      <c r="AP26" s="171"/>
      <c r="AQ26" s="171"/>
      <c r="AR26" s="139"/>
      <c r="AS26" s="139"/>
      <c r="AT26" s="143"/>
      <c r="AU26" s="143"/>
      <c r="AV26" s="143"/>
      <c r="AW26" s="143"/>
      <c r="AX26" s="143"/>
      <c r="AY26" s="143"/>
      <c r="AZ26" s="143"/>
      <c r="BA26" s="143"/>
      <c r="BB26" s="143"/>
      <c r="BC26" s="143"/>
      <c r="BD26" s="143"/>
      <c r="BE26" s="143"/>
      <c r="BF26" s="143"/>
      <c r="BG26" s="143"/>
      <c r="BH26" s="143"/>
      <c r="BI26" s="143"/>
      <c r="BJ26" s="143"/>
      <c r="BK26" s="143"/>
      <c r="BL26" s="143"/>
      <c r="BM26" s="143"/>
      <c r="BN26" s="139"/>
      <c r="BO26" s="139"/>
      <c r="BP26" s="139"/>
      <c r="BQ26" s="139"/>
      <c r="BR26" s="139"/>
      <c r="BS26" s="139"/>
      <c r="BT26" s="139"/>
    </row>
    <row r="27" spans="1:72" s="138" customFormat="1" x14ac:dyDescent="0.25">
      <c r="A27" s="139"/>
      <c r="B27" s="139"/>
      <c r="C27" s="171"/>
      <c r="D27" s="171"/>
      <c r="E27" s="171"/>
      <c r="F27" s="171"/>
      <c r="G27" s="171"/>
      <c r="H27" s="171"/>
      <c r="I27" s="171"/>
      <c r="J27" s="171"/>
      <c r="K27" s="171"/>
      <c r="L27" s="171"/>
      <c r="M27" s="171"/>
      <c r="N27" s="171"/>
      <c r="O27" s="171"/>
      <c r="P27" s="171"/>
      <c r="Q27" s="171"/>
      <c r="R27" s="171"/>
      <c r="S27" s="171"/>
      <c r="T27" s="171"/>
      <c r="U27" s="171"/>
      <c r="V27" s="171"/>
      <c r="W27" s="142"/>
      <c r="X27" s="171"/>
      <c r="Y27" s="171"/>
      <c r="Z27" s="171"/>
      <c r="AA27" s="171"/>
      <c r="AB27" s="171"/>
      <c r="AC27" s="171"/>
      <c r="AD27" s="171"/>
      <c r="AE27" s="171"/>
      <c r="AF27" s="171"/>
      <c r="AG27" s="171"/>
      <c r="AH27" s="171"/>
      <c r="AI27" s="171"/>
      <c r="AJ27" s="171"/>
      <c r="AK27" s="171"/>
      <c r="AL27" s="171"/>
      <c r="AM27" s="171"/>
      <c r="AN27" s="171"/>
      <c r="AO27" s="171"/>
      <c r="AP27" s="171"/>
      <c r="AQ27" s="171"/>
      <c r="AR27" s="139"/>
      <c r="AS27" s="139"/>
      <c r="AT27" s="143"/>
      <c r="AU27" s="143"/>
      <c r="AV27" s="143"/>
      <c r="AW27" s="143"/>
      <c r="AX27" s="143"/>
      <c r="AY27" s="143"/>
      <c r="AZ27" s="143"/>
      <c r="BA27" s="143"/>
      <c r="BB27" s="143"/>
      <c r="BC27" s="143"/>
      <c r="BD27" s="143"/>
      <c r="BE27" s="143"/>
      <c r="BF27" s="143"/>
      <c r="BG27" s="143"/>
      <c r="BH27" s="143"/>
      <c r="BI27" s="143"/>
      <c r="BJ27" s="143"/>
      <c r="BK27" s="143"/>
      <c r="BL27" s="143"/>
      <c r="BM27" s="143"/>
      <c r="BN27" s="139"/>
      <c r="BO27" s="139"/>
      <c r="BP27" s="139"/>
      <c r="BQ27" s="139"/>
      <c r="BR27" s="139"/>
      <c r="BS27" s="139"/>
      <c r="BT27" s="139"/>
    </row>
    <row r="28" spans="1:72" s="138" customFormat="1" x14ac:dyDescent="0.25">
      <c r="A28" s="139"/>
      <c r="B28" s="139"/>
      <c r="C28" s="171"/>
      <c r="D28" s="171"/>
      <c r="E28" s="171"/>
      <c r="F28" s="171"/>
      <c r="G28" s="171"/>
      <c r="H28" s="171"/>
      <c r="I28" s="171"/>
      <c r="J28" s="171"/>
      <c r="K28" s="171"/>
      <c r="L28" s="171"/>
      <c r="M28" s="171"/>
      <c r="N28" s="171"/>
      <c r="O28" s="171"/>
      <c r="P28" s="171"/>
      <c r="Q28" s="171"/>
      <c r="R28" s="171"/>
      <c r="S28" s="171"/>
      <c r="T28" s="171"/>
      <c r="U28" s="171"/>
      <c r="V28" s="171"/>
      <c r="W28" s="142"/>
      <c r="X28" s="171"/>
      <c r="Y28" s="171"/>
      <c r="Z28" s="171"/>
      <c r="AA28" s="171"/>
      <c r="AB28" s="171"/>
      <c r="AC28" s="171"/>
      <c r="AD28" s="171"/>
      <c r="AE28" s="171"/>
      <c r="AF28" s="171"/>
      <c r="AG28" s="171"/>
      <c r="AH28" s="171"/>
      <c r="AI28" s="171"/>
      <c r="AJ28" s="171"/>
      <c r="AK28" s="171"/>
      <c r="AL28" s="171"/>
      <c r="AM28" s="171"/>
      <c r="AN28" s="171"/>
      <c r="AO28" s="171"/>
      <c r="AP28" s="171"/>
      <c r="AQ28" s="171"/>
      <c r="AR28" s="139"/>
      <c r="AS28" s="139"/>
      <c r="AT28" s="143"/>
      <c r="AU28" s="143"/>
      <c r="AV28" s="143"/>
      <c r="AW28" s="143"/>
      <c r="AX28" s="143"/>
      <c r="AY28" s="143"/>
      <c r="AZ28" s="143"/>
      <c r="BA28" s="143"/>
      <c r="BB28" s="143"/>
      <c r="BC28" s="143"/>
      <c r="BD28" s="143"/>
      <c r="BE28" s="143"/>
      <c r="BF28" s="143"/>
      <c r="BG28" s="143"/>
      <c r="BH28" s="143"/>
      <c r="BI28" s="143"/>
      <c r="BJ28" s="143"/>
      <c r="BK28" s="143"/>
      <c r="BL28" s="143"/>
      <c r="BM28" s="143"/>
      <c r="BN28" s="139"/>
      <c r="BO28" s="139"/>
      <c r="BP28" s="139"/>
      <c r="BQ28" s="139"/>
      <c r="BR28" s="139"/>
      <c r="BS28" s="139"/>
      <c r="BT28" s="139"/>
    </row>
    <row r="29" spans="1:72" s="138" customFormat="1" x14ac:dyDescent="0.25">
      <c r="A29" s="139"/>
      <c r="B29" s="139"/>
      <c r="C29" s="171"/>
      <c r="D29" s="171"/>
      <c r="E29" s="171"/>
      <c r="F29" s="171"/>
      <c r="G29" s="171"/>
      <c r="H29" s="171"/>
      <c r="I29" s="171"/>
      <c r="J29" s="171"/>
      <c r="K29" s="171"/>
      <c r="L29" s="171"/>
      <c r="M29" s="171"/>
      <c r="N29" s="171"/>
      <c r="O29" s="171"/>
      <c r="P29" s="171"/>
      <c r="Q29" s="171"/>
      <c r="R29" s="171"/>
      <c r="S29" s="171"/>
      <c r="T29" s="171"/>
      <c r="U29" s="171"/>
      <c r="V29" s="171"/>
      <c r="W29" s="142"/>
      <c r="X29" s="171"/>
      <c r="Y29" s="171"/>
      <c r="Z29" s="171"/>
      <c r="AA29" s="171"/>
      <c r="AB29" s="171"/>
      <c r="AC29" s="171"/>
      <c r="AD29" s="171"/>
      <c r="AE29" s="171"/>
      <c r="AF29" s="171"/>
      <c r="AG29" s="171"/>
      <c r="AH29" s="171"/>
      <c r="AI29" s="171"/>
      <c r="AJ29" s="171"/>
      <c r="AK29" s="171"/>
      <c r="AL29" s="171"/>
      <c r="AM29" s="171"/>
      <c r="AN29" s="171"/>
      <c r="AO29" s="171"/>
      <c r="AP29" s="171"/>
      <c r="AQ29" s="171"/>
      <c r="AR29" s="139"/>
      <c r="AS29" s="139"/>
      <c r="AT29" s="143"/>
      <c r="AU29" s="143"/>
      <c r="AV29" s="143"/>
      <c r="AW29" s="143"/>
      <c r="AX29" s="143"/>
      <c r="AY29" s="143"/>
      <c r="AZ29" s="143"/>
      <c r="BA29" s="143"/>
      <c r="BB29" s="143"/>
      <c r="BC29" s="143"/>
      <c r="BD29" s="143"/>
      <c r="BE29" s="143"/>
      <c r="BF29" s="143"/>
      <c r="BG29" s="143"/>
      <c r="BH29" s="143"/>
      <c r="BI29" s="143"/>
      <c r="BJ29" s="143"/>
      <c r="BK29" s="143"/>
      <c r="BL29" s="143"/>
      <c r="BM29" s="143"/>
      <c r="BN29" s="139"/>
      <c r="BO29" s="139"/>
      <c r="BP29" s="139"/>
      <c r="BQ29" s="139"/>
      <c r="BR29" s="139"/>
      <c r="BS29" s="139"/>
      <c r="BT29" s="139"/>
    </row>
    <row r="30" spans="1:72" s="138" customFormat="1" x14ac:dyDescent="0.25">
      <c r="A30" s="139"/>
      <c r="B30" s="139"/>
      <c r="C30" s="171"/>
      <c r="D30" s="171"/>
      <c r="E30" s="171"/>
      <c r="F30" s="171"/>
      <c r="G30" s="171"/>
      <c r="H30" s="171"/>
      <c r="I30" s="171"/>
      <c r="J30" s="171"/>
      <c r="K30" s="171"/>
      <c r="L30" s="171"/>
      <c r="M30" s="171"/>
      <c r="N30" s="171"/>
      <c r="O30" s="171"/>
      <c r="P30" s="171"/>
      <c r="Q30" s="171"/>
      <c r="R30" s="171"/>
      <c r="S30" s="171"/>
      <c r="T30" s="171"/>
      <c r="U30" s="171"/>
      <c r="V30" s="171"/>
      <c r="W30" s="142"/>
      <c r="X30" s="171"/>
      <c r="Y30" s="171"/>
      <c r="Z30" s="171"/>
      <c r="AA30" s="171"/>
      <c r="AB30" s="171"/>
      <c r="AC30" s="171"/>
      <c r="AD30" s="171"/>
      <c r="AE30" s="171"/>
      <c r="AF30" s="171"/>
      <c r="AG30" s="171"/>
      <c r="AH30" s="171"/>
      <c r="AI30" s="171"/>
      <c r="AJ30" s="171"/>
      <c r="AK30" s="171"/>
      <c r="AL30" s="171"/>
      <c r="AM30" s="171"/>
      <c r="AN30" s="171"/>
      <c r="AO30" s="171"/>
      <c r="AP30" s="171"/>
      <c r="AQ30" s="171"/>
      <c r="AR30" s="139"/>
      <c r="AS30" s="139"/>
      <c r="AT30" s="143"/>
      <c r="AU30" s="143"/>
      <c r="AV30" s="143"/>
      <c r="AW30" s="143"/>
      <c r="AX30" s="143"/>
      <c r="AY30" s="143"/>
      <c r="AZ30" s="143"/>
      <c r="BA30" s="143"/>
      <c r="BB30" s="143"/>
      <c r="BC30" s="143"/>
      <c r="BD30" s="143"/>
      <c r="BE30" s="143"/>
      <c r="BF30" s="143"/>
      <c r="BG30" s="143"/>
      <c r="BH30" s="143"/>
      <c r="BI30" s="143"/>
      <c r="BJ30" s="143"/>
      <c r="BK30" s="143"/>
      <c r="BL30" s="143"/>
      <c r="BM30" s="143"/>
      <c r="BN30" s="139"/>
      <c r="BO30" s="139"/>
      <c r="BP30" s="139"/>
      <c r="BQ30" s="139"/>
      <c r="BR30" s="139"/>
      <c r="BS30" s="139"/>
      <c r="BT30" s="139"/>
    </row>
    <row r="31" spans="1:72" s="138" customFormat="1" x14ac:dyDescent="0.25">
      <c r="A31" s="139"/>
      <c r="B31" s="139"/>
      <c r="C31" s="171"/>
      <c r="D31" s="171"/>
      <c r="E31" s="171"/>
      <c r="F31" s="171"/>
      <c r="G31" s="171"/>
      <c r="H31" s="171"/>
      <c r="I31" s="171"/>
      <c r="J31" s="171"/>
      <c r="K31" s="171"/>
      <c r="L31" s="171"/>
      <c r="M31" s="171"/>
      <c r="N31" s="171"/>
      <c r="O31" s="171"/>
      <c r="P31" s="171"/>
      <c r="Q31" s="171"/>
      <c r="R31" s="171"/>
      <c r="S31" s="171"/>
      <c r="T31" s="171"/>
      <c r="U31" s="171"/>
      <c r="V31" s="171"/>
      <c r="W31" s="142"/>
      <c r="X31" s="171"/>
      <c r="Y31" s="171"/>
      <c r="Z31" s="171"/>
      <c r="AA31" s="171"/>
      <c r="AB31" s="171"/>
      <c r="AC31" s="171"/>
      <c r="AD31" s="171"/>
      <c r="AE31" s="171"/>
      <c r="AF31" s="171"/>
      <c r="AG31" s="171"/>
      <c r="AH31" s="171"/>
      <c r="AI31" s="171"/>
      <c r="AJ31" s="171"/>
      <c r="AK31" s="171"/>
      <c r="AL31" s="171"/>
      <c r="AM31" s="171"/>
      <c r="AN31" s="171"/>
      <c r="AO31" s="171"/>
      <c r="AP31" s="171"/>
      <c r="AQ31" s="171"/>
      <c r="AR31" s="139"/>
      <c r="AS31" s="139"/>
      <c r="AT31" s="143"/>
      <c r="AU31" s="143"/>
      <c r="AV31" s="143"/>
      <c r="AW31" s="143"/>
      <c r="AX31" s="143"/>
      <c r="AY31" s="143"/>
      <c r="AZ31" s="143"/>
      <c r="BA31" s="143"/>
      <c r="BB31" s="143"/>
      <c r="BC31" s="143"/>
      <c r="BD31" s="143"/>
      <c r="BE31" s="143"/>
      <c r="BF31" s="143"/>
      <c r="BG31" s="143"/>
      <c r="BH31" s="143"/>
      <c r="BI31" s="143"/>
      <c r="BJ31" s="143"/>
      <c r="BK31" s="143"/>
      <c r="BL31" s="143"/>
      <c r="BM31" s="143"/>
      <c r="BN31" s="139"/>
      <c r="BO31" s="139"/>
      <c r="BP31" s="139"/>
      <c r="BQ31" s="139"/>
      <c r="BR31" s="139"/>
      <c r="BS31" s="139"/>
      <c r="BT31" s="139"/>
    </row>
    <row r="32" spans="1:72" s="138" customFormat="1" x14ac:dyDescent="0.25">
      <c r="A32" s="139"/>
      <c r="B32" s="139"/>
      <c r="C32" s="171"/>
      <c r="D32" s="171"/>
      <c r="E32" s="171"/>
      <c r="F32" s="171"/>
      <c r="G32" s="171"/>
      <c r="H32" s="171"/>
      <c r="I32" s="171"/>
      <c r="J32" s="171"/>
      <c r="K32" s="171"/>
      <c r="L32" s="171"/>
      <c r="M32" s="171"/>
      <c r="N32" s="171"/>
      <c r="O32" s="171"/>
      <c r="P32" s="171"/>
      <c r="Q32" s="171"/>
      <c r="R32" s="171"/>
      <c r="S32" s="171"/>
      <c r="T32" s="171"/>
      <c r="U32" s="171"/>
      <c r="V32" s="171"/>
      <c r="W32" s="142"/>
      <c r="X32" s="171"/>
      <c r="Y32" s="171"/>
      <c r="Z32" s="171"/>
      <c r="AA32" s="171"/>
      <c r="AB32" s="171"/>
      <c r="AC32" s="171"/>
      <c r="AD32" s="171"/>
      <c r="AE32" s="171"/>
      <c r="AF32" s="171"/>
      <c r="AG32" s="171"/>
      <c r="AH32" s="171"/>
      <c r="AI32" s="171"/>
      <c r="AJ32" s="171"/>
      <c r="AK32" s="171"/>
      <c r="AL32" s="171"/>
      <c r="AM32" s="171"/>
      <c r="AN32" s="171"/>
      <c r="AO32" s="171"/>
      <c r="AP32" s="171"/>
      <c r="AQ32" s="171"/>
      <c r="AR32" s="139"/>
      <c r="AS32" s="139"/>
      <c r="AT32" s="143"/>
      <c r="AU32" s="143"/>
      <c r="AV32" s="143"/>
      <c r="AW32" s="143"/>
      <c r="AX32" s="143"/>
      <c r="AY32" s="143"/>
      <c r="AZ32" s="143"/>
      <c r="BA32" s="143"/>
      <c r="BB32" s="143"/>
      <c r="BC32" s="143"/>
      <c r="BD32" s="143"/>
      <c r="BE32" s="143"/>
      <c r="BF32" s="143"/>
      <c r="BG32" s="143"/>
      <c r="BH32" s="143"/>
      <c r="BI32" s="143"/>
      <c r="BJ32" s="143"/>
      <c r="BK32" s="143"/>
      <c r="BL32" s="143"/>
      <c r="BM32" s="143"/>
      <c r="BN32" s="139"/>
      <c r="BO32" s="139"/>
      <c r="BP32" s="139"/>
      <c r="BQ32" s="139"/>
      <c r="BR32" s="139"/>
      <c r="BS32" s="139"/>
      <c r="BT32" s="139"/>
    </row>
    <row r="33" spans="1:72" s="138" customFormat="1" x14ac:dyDescent="0.25">
      <c r="A33" s="139"/>
      <c r="B33" s="139"/>
      <c r="C33" s="171"/>
      <c r="D33" s="171"/>
      <c r="E33" s="171"/>
      <c r="F33" s="171"/>
      <c r="G33" s="171"/>
      <c r="H33" s="171"/>
      <c r="I33" s="171"/>
      <c r="J33" s="171"/>
      <c r="K33" s="171"/>
      <c r="L33" s="171"/>
      <c r="M33" s="171"/>
      <c r="N33" s="171"/>
      <c r="O33" s="171"/>
      <c r="P33" s="171"/>
      <c r="Q33" s="171"/>
      <c r="R33" s="171"/>
      <c r="S33" s="171"/>
      <c r="T33" s="171"/>
      <c r="U33" s="171"/>
      <c r="V33" s="171"/>
      <c r="W33" s="142"/>
      <c r="X33" s="171"/>
      <c r="Y33" s="171"/>
      <c r="Z33" s="171"/>
      <c r="AA33" s="171"/>
      <c r="AB33" s="171"/>
      <c r="AC33" s="171"/>
      <c r="AD33" s="171"/>
      <c r="AE33" s="171"/>
      <c r="AF33" s="171"/>
      <c r="AG33" s="171"/>
      <c r="AH33" s="171"/>
      <c r="AI33" s="171"/>
      <c r="AJ33" s="171"/>
      <c r="AK33" s="171"/>
      <c r="AL33" s="171"/>
      <c r="AM33" s="171"/>
      <c r="AN33" s="171"/>
      <c r="AO33" s="171"/>
      <c r="AP33" s="171"/>
      <c r="AQ33" s="171"/>
      <c r="AR33" s="139"/>
      <c r="AS33" s="139"/>
      <c r="AT33" s="143"/>
      <c r="AU33" s="143"/>
      <c r="AV33" s="143"/>
      <c r="AW33" s="143"/>
      <c r="AX33" s="143"/>
      <c r="AY33" s="143"/>
      <c r="AZ33" s="143"/>
      <c r="BA33" s="143"/>
      <c r="BB33" s="143"/>
      <c r="BC33" s="143"/>
      <c r="BD33" s="143"/>
      <c r="BE33" s="143"/>
      <c r="BF33" s="143"/>
      <c r="BG33" s="143"/>
      <c r="BH33" s="143"/>
      <c r="BI33" s="143"/>
      <c r="BJ33" s="143"/>
      <c r="BK33" s="143"/>
      <c r="BL33" s="143"/>
      <c r="BM33" s="143"/>
      <c r="BN33" s="139"/>
      <c r="BO33" s="139"/>
      <c r="BP33" s="139"/>
      <c r="BQ33" s="139"/>
      <c r="BR33" s="139"/>
      <c r="BS33" s="139"/>
      <c r="BT33" s="139"/>
    </row>
    <row r="34" spans="1:72" s="138" customFormat="1" x14ac:dyDescent="0.25">
      <c r="A34" s="139"/>
      <c r="B34" s="139"/>
      <c r="C34" s="171"/>
      <c r="D34" s="171"/>
      <c r="E34" s="171"/>
      <c r="F34" s="171"/>
      <c r="G34" s="171"/>
      <c r="H34" s="171"/>
      <c r="I34" s="171"/>
      <c r="J34" s="171"/>
      <c r="K34" s="171"/>
      <c r="L34" s="171"/>
      <c r="M34" s="171"/>
      <c r="N34" s="171"/>
      <c r="O34" s="171"/>
      <c r="P34" s="171"/>
      <c r="Q34" s="171"/>
      <c r="R34" s="171"/>
      <c r="S34" s="171"/>
      <c r="T34" s="171"/>
      <c r="U34" s="171"/>
      <c r="V34" s="171"/>
      <c r="W34" s="142"/>
      <c r="X34" s="171"/>
      <c r="Y34" s="171"/>
      <c r="Z34" s="171"/>
      <c r="AA34" s="171"/>
      <c r="AB34" s="171"/>
      <c r="AC34" s="171"/>
      <c r="AD34" s="171"/>
      <c r="AE34" s="171"/>
      <c r="AF34" s="171"/>
      <c r="AG34" s="171"/>
      <c r="AH34" s="171"/>
      <c r="AI34" s="171"/>
      <c r="AJ34" s="171"/>
      <c r="AK34" s="171"/>
      <c r="AL34" s="171"/>
      <c r="AM34" s="171"/>
      <c r="AN34" s="171"/>
      <c r="AO34" s="171"/>
      <c r="AP34" s="171"/>
      <c r="AQ34" s="171"/>
      <c r="AR34" s="139"/>
      <c r="AS34" s="139"/>
      <c r="AT34" s="143"/>
      <c r="AU34" s="143"/>
      <c r="AV34" s="143"/>
      <c r="AW34" s="143"/>
      <c r="AX34" s="143"/>
      <c r="AY34" s="143"/>
      <c r="AZ34" s="143"/>
      <c r="BA34" s="143"/>
      <c r="BB34" s="143"/>
      <c r="BC34" s="143"/>
      <c r="BD34" s="143"/>
      <c r="BE34" s="143"/>
      <c r="BF34" s="143"/>
      <c r="BG34" s="143"/>
      <c r="BH34" s="143"/>
      <c r="BI34" s="143"/>
      <c r="BJ34" s="143"/>
      <c r="BK34" s="143"/>
      <c r="BL34" s="143"/>
      <c r="BM34" s="143"/>
      <c r="BN34" s="139"/>
      <c r="BO34" s="139"/>
      <c r="BP34" s="139"/>
      <c r="BQ34" s="139"/>
      <c r="BR34" s="139"/>
      <c r="BS34" s="139"/>
      <c r="BT34" s="139"/>
    </row>
    <row r="35" spans="1:72" s="138" customFormat="1" x14ac:dyDescent="0.25">
      <c r="A35" s="139"/>
      <c r="B35" s="139"/>
      <c r="C35" s="171"/>
      <c r="D35" s="171"/>
      <c r="E35" s="171"/>
      <c r="F35" s="171"/>
      <c r="G35" s="171"/>
      <c r="H35" s="171"/>
      <c r="I35" s="171"/>
      <c r="J35" s="171"/>
      <c r="K35" s="171"/>
      <c r="L35" s="171"/>
      <c r="M35" s="171"/>
      <c r="N35" s="171"/>
      <c r="O35" s="171"/>
      <c r="P35" s="171"/>
      <c r="Q35" s="171"/>
      <c r="R35" s="171"/>
      <c r="S35" s="171"/>
      <c r="T35" s="171"/>
      <c r="U35" s="171"/>
      <c r="V35" s="171"/>
      <c r="W35" s="142"/>
      <c r="X35" s="171"/>
      <c r="Y35" s="171"/>
      <c r="Z35" s="171"/>
      <c r="AA35" s="171"/>
      <c r="AB35" s="171"/>
      <c r="AC35" s="171"/>
      <c r="AD35" s="171"/>
      <c r="AE35" s="171"/>
      <c r="AF35" s="171"/>
      <c r="AG35" s="171"/>
      <c r="AH35" s="171"/>
      <c r="AI35" s="171"/>
      <c r="AJ35" s="171"/>
      <c r="AK35" s="171"/>
      <c r="AL35" s="171"/>
      <c r="AM35" s="171"/>
      <c r="AN35" s="171"/>
      <c r="AO35" s="171"/>
      <c r="AP35" s="171"/>
      <c r="AQ35" s="171"/>
      <c r="AR35" s="139"/>
      <c r="AS35" s="139"/>
      <c r="AT35" s="143"/>
      <c r="AU35" s="143"/>
      <c r="AV35" s="143"/>
      <c r="AW35" s="143"/>
      <c r="AX35" s="143"/>
      <c r="AY35" s="143"/>
      <c r="AZ35" s="143"/>
      <c r="BA35" s="143"/>
      <c r="BB35" s="143"/>
      <c r="BC35" s="143"/>
      <c r="BD35" s="143"/>
      <c r="BE35" s="143"/>
      <c r="BF35" s="143"/>
      <c r="BG35" s="143"/>
      <c r="BH35" s="143"/>
      <c r="BI35" s="143"/>
      <c r="BJ35" s="143"/>
      <c r="BK35" s="143"/>
      <c r="BL35" s="143"/>
      <c r="BM35" s="143"/>
      <c r="BN35" s="139"/>
      <c r="BO35" s="139"/>
      <c r="BP35" s="139"/>
      <c r="BQ35" s="139"/>
      <c r="BR35" s="139"/>
      <c r="BS35" s="139"/>
      <c r="BT35" s="139"/>
    </row>
    <row r="36" spans="1:72" s="138" customFormat="1" x14ac:dyDescent="0.25">
      <c r="A36" s="139"/>
      <c r="B36" s="139"/>
      <c r="C36" s="171"/>
      <c r="D36" s="171"/>
      <c r="E36" s="171"/>
      <c r="F36" s="171"/>
      <c r="G36" s="171"/>
      <c r="H36" s="171"/>
      <c r="I36" s="171"/>
      <c r="J36" s="171"/>
      <c r="K36" s="171"/>
      <c r="L36" s="171"/>
      <c r="M36" s="171"/>
      <c r="N36" s="171"/>
      <c r="O36" s="171"/>
      <c r="P36" s="171"/>
      <c r="Q36" s="171"/>
      <c r="R36" s="171"/>
      <c r="S36" s="171"/>
      <c r="T36" s="171"/>
      <c r="U36" s="171"/>
      <c r="V36" s="171"/>
      <c r="W36" s="142"/>
      <c r="X36" s="171"/>
      <c r="Y36" s="171"/>
      <c r="Z36" s="171"/>
      <c r="AA36" s="171"/>
      <c r="AB36" s="171"/>
      <c r="AC36" s="171"/>
      <c r="AD36" s="171"/>
      <c r="AE36" s="171"/>
      <c r="AF36" s="171"/>
      <c r="AG36" s="171"/>
      <c r="AH36" s="171"/>
      <c r="AI36" s="171"/>
      <c r="AJ36" s="171"/>
      <c r="AK36" s="171"/>
      <c r="AL36" s="171"/>
      <c r="AM36" s="171"/>
      <c r="AN36" s="171"/>
      <c r="AO36" s="171"/>
      <c r="AP36" s="171"/>
      <c r="AQ36" s="171"/>
      <c r="AR36" s="139"/>
      <c r="AS36" s="139"/>
      <c r="AT36" s="143"/>
      <c r="AU36" s="143"/>
      <c r="AV36" s="143"/>
      <c r="AW36" s="143"/>
      <c r="AX36" s="143"/>
      <c r="AY36" s="143"/>
      <c r="AZ36" s="143"/>
      <c r="BA36" s="143"/>
      <c r="BB36" s="143"/>
      <c r="BC36" s="143"/>
      <c r="BD36" s="143"/>
      <c r="BE36" s="143"/>
      <c r="BF36" s="143"/>
      <c r="BG36" s="143"/>
      <c r="BH36" s="143"/>
      <c r="BI36" s="143"/>
      <c r="BJ36" s="143"/>
      <c r="BK36" s="143"/>
      <c r="BL36" s="143"/>
      <c r="BM36" s="143"/>
      <c r="BN36" s="139"/>
      <c r="BO36" s="139"/>
      <c r="BP36" s="139"/>
      <c r="BQ36" s="139"/>
      <c r="BR36" s="139"/>
      <c r="BS36" s="139"/>
      <c r="BT36" s="139"/>
    </row>
    <row r="37" spans="1:72" s="138" customFormat="1" x14ac:dyDescent="0.25">
      <c r="A37" s="139"/>
      <c r="B37" s="139"/>
      <c r="C37" s="171"/>
      <c r="D37" s="171"/>
      <c r="E37" s="171"/>
      <c r="F37" s="171"/>
      <c r="G37" s="171"/>
      <c r="H37" s="171"/>
      <c r="I37" s="171"/>
      <c r="J37" s="171"/>
      <c r="K37" s="171"/>
      <c r="L37" s="171"/>
      <c r="M37" s="171"/>
      <c r="N37" s="171"/>
      <c r="O37" s="171"/>
      <c r="P37" s="171"/>
      <c r="Q37" s="171"/>
      <c r="R37" s="171"/>
      <c r="S37" s="171"/>
      <c r="T37" s="171"/>
      <c r="U37" s="171"/>
      <c r="V37" s="171"/>
      <c r="W37" s="142"/>
      <c r="X37" s="171"/>
      <c r="Y37" s="171"/>
      <c r="Z37" s="171"/>
      <c r="AA37" s="171"/>
      <c r="AB37" s="171"/>
      <c r="AC37" s="171"/>
      <c r="AD37" s="171"/>
      <c r="AE37" s="171"/>
      <c r="AF37" s="171"/>
      <c r="AG37" s="171"/>
      <c r="AH37" s="171"/>
      <c r="AI37" s="171"/>
      <c r="AJ37" s="171"/>
      <c r="AK37" s="171"/>
      <c r="AL37" s="171"/>
      <c r="AM37" s="171"/>
      <c r="AN37" s="171"/>
      <c r="AO37" s="171"/>
      <c r="AP37" s="171"/>
      <c r="AQ37" s="171"/>
      <c r="AR37" s="139"/>
      <c r="AS37" s="139"/>
      <c r="AT37" s="143"/>
      <c r="AU37" s="143"/>
      <c r="AV37" s="143"/>
      <c r="AW37" s="143"/>
      <c r="AX37" s="143"/>
      <c r="AY37" s="143"/>
      <c r="AZ37" s="143"/>
      <c r="BA37" s="143"/>
      <c r="BB37" s="143"/>
      <c r="BC37" s="143"/>
      <c r="BD37" s="143"/>
      <c r="BE37" s="143"/>
      <c r="BF37" s="143"/>
      <c r="BG37" s="143"/>
      <c r="BH37" s="143"/>
      <c r="BI37" s="143"/>
      <c r="BJ37" s="143"/>
      <c r="BK37" s="143"/>
      <c r="BL37" s="143"/>
      <c r="BM37" s="143"/>
      <c r="BN37" s="139"/>
      <c r="BO37" s="139"/>
      <c r="BP37" s="139"/>
      <c r="BQ37" s="139"/>
      <c r="BR37" s="139"/>
      <c r="BS37" s="139"/>
      <c r="BT37" s="139"/>
    </row>
    <row r="38" spans="1:72" s="138" customFormat="1" x14ac:dyDescent="0.25">
      <c r="A38" s="139"/>
      <c r="B38" s="139"/>
      <c r="C38" s="171"/>
      <c r="D38" s="171"/>
      <c r="E38" s="171"/>
      <c r="F38" s="171"/>
      <c r="G38" s="171"/>
      <c r="H38" s="171"/>
      <c r="I38" s="171"/>
      <c r="J38" s="171"/>
      <c r="K38" s="171"/>
      <c r="L38" s="171"/>
      <c r="M38" s="171"/>
      <c r="N38" s="171"/>
      <c r="O38" s="171"/>
      <c r="P38" s="171"/>
      <c r="Q38" s="171"/>
      <c r="R38" s="171"/>
      <c r="S38" s="171"/>
      <c r="T38" s="171"/>
      <c r="U38" s="171"/>
      <c r="V38" s="171"/>
      <c r="W38" s="142"/>
      <c r="X38" s="171"/>
      <c r="Y38" s="171"/>
      <c r="Z38" s="171"/>
      <c r="AA38" s="171"/>
      <c r="AB38" s="171"/>
      <c r="AC38" s="171"/>
      <c r="AD38" s="171"/>
      <c r="AE38" s="171"/>
      <c r="AF38" s="171"/>
      <c r="AG38" s="171"/>
      <c r="AH38" s="171"/>
      <c r="AI38" s="171"/>
      <c r="AJ38" s="171"/>
      <c r="AK38" s="171"/>
      <c r="AL38" s="171"/>
      <c r="AM38" s="171"/>
      <c r="AN38" s="171"/>
      <c r="AO38" s="171"/>
      <c r="AP38" s="171"/>
      <c r="AQ38" s="171"/>
      <c r="AR38" s="139"/>
      <c r="AS38" s="139"/>
      <c r="AT38" s="143"/>
      <c r="AU38" s="143"/>
      <c r="AV38" s="143"/>
      <c r="AW38" s="143"/>
      <c r="AX38" s="143"/>
      <c r="AY38" s="143"/>
      <c r="AZ38" s="143"/>
      <c r="BA38" s="143"/>
      <c r="BB38" s="143"/>
      <c r="BC38" s="143"/>
      <c r="BD38" s="143"/>
      <c r="BE38" s="143"/>
      <c r="BF38" s="143"/>
      <c r="BG38" s="143"/>
      <c r="BH38" s="143"/>
      <c r="BI38" s="143"/>
      <c r="BJ38" s="143"/>
      <c r="BK38" s="143"/>
      <c r="BL38" s="143"/>
      <c r="BM38" s="143"/>
      <c r="BN38" s="139"/>
      <c r="BO38" s="139"/>
      <c r="BP38" s="139"/>
      <c r="BQ38" s="139"/>
      <c r="BR38" s="139"/>
      <c r="BS38" s="139"/>
      <c r="BT38" s="139"/>
    </row>
    <row r="39" spans="1:72" s="138" customFormat="1" x14ac:dyDescent="0.25">
      <c r="A39" s="139"/>
      <c r="B39" s="139"/>
      <c r="C39" s="171"/>
      <c r="D39" s="171"/>
      <c r="E39" s="171"/>
      <c r="F39" s="171"/>
      <c r="G39" s="171"/>
      <c r="H39" s="171"/>
      <c r="I39" s="171"/>
      <c r="J39" s="171"/>
      <c r="K39" s="171"/>
      <c r="L39" s="171"/>
      <c r="M39" s="171"/>
      <c r="N39" s="171"/>
      <c r="O39" s="171"/>
      <c r="P39" s="171"/>
      <c r="Q39" s="171"/>
      <c r="R39" s="171"/>
      <c r="S39" s="171"/>
      <c r="T39" s="171"/>
      <c r="U39" s="171"/>
      <c r="V39" s="171"/>
      <c r="W39" s="142"/>
      <c r="X39" s="171"/>
      <c r="Y39" s="171"/>
      <c r="Z39" s="171"/>
      <c r="AA39" s="171"/>
      <c r="AB39" s="171"/>
      <c r="AC39" s="171"/>
      <c r="AD39" s="171"/>
      <c r="AE39" s="171"/>
      <c r="AF39" s="171"/>
      <c r="AG39" s="171"/>
      <c r="AH39" s="171"/>
      <c r="AI39" s="171"/>
      <c r="AJ39" s="171"/>
      <c r="AK39" s="171"/>
      <c r="AL39" s="171"/>
      <c r="AM39" s="171"/>
      <c r="AN39" s="171"/>
      <c r="AO39" s="171"/>
      <c r="AP39" s="171"/>
      <c r="AQ39" s="171"/>
      <c r="AR39" s="139"/>
      <c r="AS39" s="139"/>
      <c r="AT39" s="143"/>
      <c r="AU39" s="143"/>
      <c r="AV39" s="143"/>
      <c r="AW39" s="143"/>
      <c r="AX39" s="143"/>
      <c r="AY39" s="143"/>
      <c r="AZ39" s="143"/>
      <c r="BA39" s="143"/>
      <c r="BB39" s="143"/>
      <c r="BC39" s="143"/>
      <c r="BD39" s="143"/>
      <c r="BE39" s="143"/>
      <c r="BF39" s="143"/>
      <c r="BG39" s="143"/>
      <c r="BH39" s="143"/>
      <c r="BI39" s="143"/>
      <c r="BJ39" s="143"/>
      <c r="BK39" s="143"/>
      <c r="BL39" s="143"/>
      <c r="BM39" s="143"/>
      <c r="BN39" s="139"/>
      <c r="BO39" s="139"/>
      <c r="BP39" s="139"/>
      <c r="BQ39" s="139"/>
      <c r="BR39" s="139"/>
      <c r="BS39" s="139"/>
      <c r="BT39" s="139"/>
    </row>
    <row r="40" spans="1:72" s="138" customFormat="1" x14ac:dyDescent="0.25">
      <c r="A40" s="139"/>
      <c r="B40" s="139"/>
      <c r="C40" s="167" t="s">
        <v>319</v>
      </c>
      <c r="D40" s="161"/>
      <c r="E40" s="161"/>
      <c r="F40" s="161"/>
      <c r="G40" s="161"/>
      <c r="H40" s="161"/>
      <c r="I40" s="161"/>
      <c r="J40" s="161"/>
      <c r="K40" s="161"/>
      <c r="L40" s="161"/>
      <c r="M40" s="161"/>
      <c r="N40" s="161"/>
      <c r="O40" s="161"/>
      <c r="P40" s="161"/>
      <c r="Q40" s="161"/>
      <c r="R40" s="161"/>
      <c r="S40" s="161"/>
      <c r="T40" s="161"/>
      <c r="U40" s="161"/>
      <c r="V40" s="161"/>
      <c r="W40" s="139"/>
      <c r="X40" s="167" t="s">
        <v>320</v>
      </c>
      <c r="Z40" s="142"/>
      <c r="AA40" s="142"/>
      <c r="AB40" s="142"/>
      <c r="AC40" s="142"/>
      <c r="AD40" s="142"/>
      <c r="AE40" s="142"/>
      <c r="AF40" s="142"/>
      <c r="AG40" s="142"/>
      <c r="AH40" s="142"/>
      <c r="AI40" s="142"/>
      <c r="AJ40" s="142"/>
      <c r="AK40" s="142"/>
      <c r="AL40" s="142"/>
      <c r="AM40" s="142"/>
      <c r="AN40" s="142"/>
      <c r="AO40" s="142"/>
      <c r="AP40" s="142"/>
      <c r="AQ40" s="142"/>
      <c r="AR40" s="139"/>
      <c r="AS40" s="139"/>
      <c r="AT40" s="139"/>
      <c r="AU40" s="139"/>
      <c r="AV40" s="139"/>
      <c r="AW40" s="139"/>
      <c r="AX40" s="139"/>
      <c r="AY40" s="139"/>
      <c r="AZ40" s="139"/>
      <c r="BA40" s="139"/>
      <c r="BB40" s="139"/>
      <c r="BC40" s="139"/>
      <c r="BD40" s="139"/>
      <c r="BE40" s="139"/>
      <c r="BF40" s="139"/>
      <c r="BG40" s="139"/>
      <c r="BH40" s="139"/>
      <c r="BI40" s="139"/>
      <c r="BJ40" s="139"/>
      <c r="BK40" s="139"/>
      <c r="BL40" s="139"/>
      <c r="BM40" s="139"/>
      <c r="BN40" s="139"/>
      <c r="BO40" s="139"/>
      <c r="BP40" s="139"/>
      <c r="BQ40" s="139"/>
      <c r="BR40" s="139"/>
      <c r="BS40" s="139"/>
      <c r="BT40" s="139"/>
    </row>
    <row r="41" spans="1:72" s="138" customFormat="1" x14ac:dyDescent="0.25">
      <c r="A41" s="139"/>
      <c r="B41" s="139"/>
      <c r="C41" s="171" t="s">
        <v>325</v>
      </c>
      <c r="D41" s="171"/>
      <c r="E41" s="171"/>
      <c r="F41" s="171"/>
      <c r="G41" s="171"/>
      <c r="H41" s="171"/>
      <c r="I41" s="171"/>
      <c r="J41" s="171"/>
      <c r="K41" s="171"/>
      <c r="L41" s="171"/>
      <c r="M41" s="171"/>
      <c r="N41" s="171"/>
      <c r="O41" s="171"/>
      <c r="P41" s="171"/>
      <c r="Q41" s="171"/>
      <c r="R41" s="171"/>
      <c r="S41" s="171"/>
      <c r="T41" s="171"/>
      <c r="U41" s="171"/>
      <c r="V41" s="171"/>
      <c r="W41" s="142"/>
      <c r="X41" s="171" t="s">
        <v>325</v>
      </c>
      <c r="Y41" s="171"/>
      <c r="Z41" s="171"/>
      <c r="AA41" s="171"/>
      <c r="AB41" s="171"/>
      <c r="AC41" s="171"/>
      <c r="AD41" s="171"/>
      <c r="AE41" s="171"/>
      <c r="AF41" s="171"/>
      <c r="AG41" s="171"/>
      <c r="AH41" s="171"/>
      <c r="AI41" s="171"/>
      <c r="AJ41" s="171"/>
      <c r="AK41" s="171"/>
      <c r="AL41" s="171"/>
      <c r="AM41" s="171"/>
      <c r="AN41" s="171"/>
      <c r="AO41" s="171"/>
      <c r="AP41" s="171"/>
      <c r="AQ41" s="171"/>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row>
    <row r="42" spans="1:72" s="138" customFormat="1" x14ac:dyDescent="0.25">
      <c r="A42" s="139"/>
      <c r="B42" s="139"/>
      <c r="C42" s="171"/>
      <c r="D42" s="171"/>
      <c r="E42" s="171"/>
      <c r="F42" s="171"/>
      <c r="G42" s="171"/>
      <c r="H42" s="171"/>
      <c r="I42" s="171"/>
      <c r="J42" s="171"/>
      <c r="K42" s="171"/>
      <c r="L42" s="171"/>
      <c r="M42" s="171"/>
      <c r="N42" s="171"/>
      <c r="O42" s="171"/>
      <c r="P42" s="171"/>
      <c r="Q42" s="171"/>
      <c r="R42" s="171"/>
      <c r="S42" s="171"/>
      <c r="T42" s="171"/>
      <c r="U42" s="171"/>
      <c r="V42" s="171"/>
      <c r="W42" s="142"/>
      <c r="X42" s="171"/>
      <c r="Y42" s="171"/>
      <c r="Z42" s="171"/>
      <c r="AA42" s="171"/>
      <c r="AB42" s="171"/>
      <c r="AC42" s="171"/>
      <c r="AD42" s="171"/>
      <c r="AE42" s="171"/>
      <c r="AF42" s="171"/>
      <c r="AG42" s="171"/>
      <c r="AH42" s="171"/>
      <c r="AI42" s="171"/>
      <c r="AJ42" s="171"/>
      <c r="AK42" s="171"/>
      <c r="AL42" s="171"/>
      <c r="AM42" s="171"/>
      <c r="AN42" s="171"/>
      <c r="AO42" s="171"/>
      <c r="AP42" s="171"/>
      <c r="AQ42" s="171"/>
      <c r="AR42" s="139"/>
      <c r="AS42" s="139"/>
      <c r="AT42" s="139"/>
      <c r="AU42" s="139"/>
      <c r="AV42" s="139"/>
      <c r="AW42" s="139"/>
      <c r="AX42" s="139"/>
      <c r="AY42" s="139"/>
      <c r="AZ42" s="139"/>
      <c r="BA42" s="139"/>
      <c r="BB42" s="139"/>
      <c r="BC42" s="139"/>
      <c r="BD42" s="139"/>
      <c r="BE42" s="139"/>
      <c r="BF42" s="139"/>
      <c r="BG42" s="139"/>
      <c r="BH42" s="139"/>
      <c r="BI42" s="139"/>
      <c r="BJ42" s="139"/>
      <c r="BK42" s="139"/>
      <c r="BL42" s="139"/>
      <c r="BM42" s="139"/>
      <c r="BN42" s="139"/>
      <c r="BO42" s="139"/>
      <c r="BP42" s="139"/>
      <c r="BQ42" s="139"/>
      <c r="BR42" s="139"/>
      <c r="BS42" s="139"/>
      <c r="BT42" s="139"/>
    </row>
    <row r="43" spans="1:72" s="138" customFormat="1" x14ac:dyDescent="0.25">
      <c r="A43" s="139"/>
      <c r="B43" s="139"/>
      <c r="C43" s="171"/>
      <c r="D43" s="171"/>
      <c r="E43" s="171"/>
      <c r="F43" s="171"/>
      <c r="G43" s="171"/>
      <c r="H43" s="171"/>
      <c r="I43" s="171"/>
      <c r="J43" s="171"/>
      <c r="K43" s="171"/>
      <c r="L43" s="171"/>
      <c r="M43" s="171"/>
      <c r="N43" s="171"/>
      <c r="O43" s="171"/>
      <c r="P43" s="171"/>
      <c r="Q43" s="171"/>
      <c r="R43" s="171"/>
      <c r="S43" s="171"/>
      <c r="T43" s="171"/>
      <c r="U43" s="171"/>
      <c r="V43" s="171"/>
      <c r="W43" s="142"/>
      <c r="X43" s="171"/>
      <c r="Y43" s="171"/>
      <c r="Z43" s="171"/>
      <c r="AA43" s="171"/>
      <c r="AB43" s="171"/>
      <c r="AC43" s="171"/>
      <c r="AD43" s="171"/>
      <c r="AE43" s="171"/>
      <c r="AF43" s="171"/>
      <c r="AG43" s="171"/>
      <c r="AH43" s="171"/>
      <c r="AI43" s="171"/>
      <c r="AJ43" s="171"/>
      <c r="AK43" s="171"/>
      <c r="AL43" s="171"/>
      <c r="AM43" s="171"/>
      <c r="AN43" s="171"/>
      <c r="AO43" s="171"/>
      <c r="AP43" s="171"/>
      <c r="AQ43" s="171"/>
      <c r="AR43" s="139"/>
      <c r="AS43" s="139"/>
      <c r="AT43" s="139"/>
      <c r="AU43" s="139"/>
      <c r="AV43" s="139"/>
      <c r="AW43" s="139"/>
      <c r="AX43" s="139"/>
      <c r="AY43" s="139"/>
      <c r="AZ43" s="139"/>
      <c r="BA43" s="139"/>
      <c r="BB43" s="139"/>
      <c r="BC43" s="139"/>
      <c r="BD43" s="139"/>
      <c r="BE43" s="139"/>
      <c r="BF43" s="139"/>
      <c r="BG43" s="139"/>
      <c r="BH43" s="139"/>
      <c r="BI43" s="139"/>
      <c r="BJ43" s="139"/>
      <c r="BK43" s="139"/>
      <c r="BL43" s="139"/>
      <c r="BM43" s="139"/>
      <c r="BN43" s="139"/>
      <c r="BO43" s="139"/>
      <c r="BP43" s="139"/>
      <c r="BQ43" s="139"/>
      <c r="BR43" s="139"/>
      <c r="BS43" s="139"/>
      <c r="BT43" s="139"/>
    </row>
    <row r="44" spans="1:72" s="138" customFormat="1" x14ac:dyDescent="0.25">
      <c r="A44" s="139"/>
      <c r="B44" s="139"/>
      <c r="C44" s="171"/>
      <c r="D44" s="171"/>
      <c r="E44" s="171"/>
      <c r="F44" s="171"/>
      <c r="G44" s="171"/>
      <c r="H44" s="171"/>
      <c r="I44" s="171"/>
      <c r="J44" s="171"/>
      <c r="K44" s="171"/>
      <c r="L44" s="171"/>
      <c r="M44" s="171"/>
      <c r="N44" s="171"/>
      <c r="O44" s="171"/>
      <c r="P44" s="171"/>
      <c r="Q44" s="171"/>
      <c r="R44" s="171"/>
      <c r="S44" s="171"/>
      <c r="T44" s="171"/>
      <c r="U44" s="171"/>
      <c r="V44" s="171"/>
      <c r="W44" s="142"/>
      <c r="X44" s="171"/>
      <c r="Y44" s="171"/>
      <c r="Z44" s="171"/>
      <c r="AA44" s="171"/>
      <c r="AB44" s="171"/>
      <c r="AC44" s="171"/>
      <c r="AD44" s="171"/>
      <c r="AE44" s="171"/>
      <c r="AF44" s="171"/>
      <c r="AG44" s="171"/>
      <c r="AH44" s="171"/>
      <c r="AI44" s="171"/>
      <c r="AJ44" s="171"/>
      <c r="AK44" s="171"/>
      <c r="AL44" s="171"/>
      <c r="AM44" s="171"/>
      <c r="AN44" s="171"/>
      <c r="AO44" s="171"/>
      <c r="AP44" s="171"/>
      <c r="AQ44" s="171"/>
      <c r="AR44" s="139"/>
      <c r="AS44" s="139"/>
      <c r="AT44" s="139"/>
      <c r="AU44" s="139"/>
      <c r="AV44" s="139"/>
      <c r="AW44" s="139"/>
      <c r="AX44" s="139"/>
      <c r="AY44" s="139"/>
      <c r="AZ44" s="139"/>
      <c r="BA44" s="139"/>
      <c r="BB44" s="139"/>
      <c r="BC44" s="139"/>
      <c r="BD44" s="139"/>
      <c r="BE44" s="139"/>
      <c r="BF44" s="139"/>
      <c r="BG44" s="139"/>
      <c r="BH44" s="139"/>
      <c r="BI44" s="139"/>
      <c r="BJ44" s="139"/>
      <c r="BK44" s="139"/>
      <c r="BL44" s="139"/>
      <c r="BM44" s="139"/>
      <c r="BN44" s="139"/>
      <c r="BO44" s="139"/>
      <c r="BP44" s="139"/>
      <c r="BQ44" s="139"/>
      <c r="BR44" s="139"/>
      <c r="BS44" s="139"/>
      <c r="BT44" s="139"/>
    </row>
    <row r="45" spans="1:72" s="138" customFormat="1" x14ac:dyDescent="0.25">
      <c r="A45" s="139"/>
      <c r="B45" s="139"/>
      <c r="C45" s="171"/>
      <c r="D45" s="171"/>
      <c r="E45" s="171"/>
      <c r="F45" s="171"/>
      <c r="G45" s="171"/>
      <c r="H45" s="171"/>
      <c r="I45" s="171"/>
      <c r="J45" s="171"/>
      <c r="K45" s="171"/>
      <c r="L45" s="171"/>
      <c r="M45" s="171"/>
      <c r="N45" s="171"/>
      <c r="O45" s="171"/>
      <c r="P45" s="171"/>
      <c r="Q45" s="171"/>
      <c r="R45" s="171"/>
      <c r="S45" s="171"/>
      <c r="T45" s="171"/>
      <c r="U45" s="171"/>
      <c r="V45" s="171"/>
      <c r="W45" s="142"/>
      <c r="X45" s="171"/>
      <c r="Y45" s="171"/>
      <c r="Z45" s="171"/>
      <c r="AA45" s="171"/>
      <c r="AB45" s="171"/>
      <c r="AC45" s="171"/>
      <c r="AD45" s="171"/>
      <c r="AE45" s="171"/>
      <c r="AF45" s="171"/>
      <c r="AG45" s="171"/>
      <c r="AH45" s="171"/>
      <c r="AI45" s="171"/>
      <c r="AJ45" s="171"/>
      <c r="AK45" s="171"/>
      <c r="AL45" s="171"/>
      <c r="AM45" s="171"/>
      <c r="AN45" s="171"/>
      <c r="AO45" s="171"/>
      <c r="AP45" s="171"/>
      <c r="AQ45" s="171"/>
      <c r="AR45" s="139"/>
      <c r="AS45" s="139"/>
      <c r="AT45" s="139"/>
      <c r="AU45" s="139"/>
      <c r="AV45" s="139"/>
      <c r="AW45" s="139"/>
      <c r="AX45" s="139"/>
      <c r="AY45" s="139"/>
      <c r="AZ45" s="139"/>
      <c r="BA45" s="139"/>
      <c r="BB45" s="139"/>
      <c r="BC45" s="139"/>
      <c r="BD45" s="139"/>
      <c r="BE45" s="139"/>
      <c r="BF45" s="139"/>
      <c r="BG45" s="139"/>
      <c r="BH45" s="139"/>
      <c r="BI45" s="139"/>
      <c r="BJ45" s="139"/>
      <c r="BK45" s="139"/>
      <c r="BL45" s="139"/>
      <c r="BM45" s="139"/>
      <c r="BN45" s="139"/>
      <c r="BO45" s="139"/>
      <c r="BP45" s="139"/>
      <c r="BQ45" s="139"/>
      <c r="BR45" s="139"/>
      <c r="BS45" s="139"/>
      <c r="BT45" s="139"/>
    </row>
    <row r="46" spans="1:72" s="138" customFormat="1" x14ac:dyDescent="0.25">
      <c r="A46" s="139"/>
      <c r="B46" s="139"/>
      <c r="C46" s="171"/>
      <c r="D46" s="171"/>
      <c r="E46" s="171"/>
      <c r="F46" s="171"/>
      <c r="G46" s="171"/>
      <c r="H46" s="171"/>
      <c r="I46" s="171"/>
      <c r="J46" s="171"/>
      <c r="K46" s="171"/>
      <c r="L46" s="171"/>
      <c r="M46" s="171"/>
      <c r="N46" s="171"/>
      <c r="O46" s="171"/>
      <c r="P46" s="171"/>
      <c r="Q46" s="171"/>
      <c r="R46" s="171"/>
      <c r="S46" s="171"/>
      <c r="T46" s="171"/>
      <c r="U46" s="171"/>
      <c r="V46" s="171"/>
      <c r="W46" s="142"/>
      <c r="X46" s="171"/>
      <c r="Y46" s="171"/>
      <c r="Z46" s="171"/>
      <c r="AA46" s="171"/>
      <c r="AB46" s="171"/>
      <c r="AC46" s="171"/>
      <c r="AD46" s="171"/>
      <c r="AE46" s="171"/>
      <c r="AF46" s="171"/>
      <c r="AG46" s="171"/>
      <c r="AH46" s="171"/>
      <c r="AI46" s="171"/>
      <c r="AJ46" s="171"/>
      <c r="AK46" s="171"/>
      <c r="AL46" s="171"/>
      <c r="AM46" s="171"/>
      <c r="AN46" s="171"/>
      <c r="AO46" s="171"/>
      <c r="AP46" s="171"/>
      <c r="AQ46" s="171"/>
      <c r="AR46" s="139"/>
      <c r="AS46" s="139"/>
      <c r="AT46" s="139"/>
      <c r="AU46" s="139"/>
      <c r="AV46" s="139"/>
      <c r="AW46" s="139"/>
      <c r="AX46" s="139"/>
      <c r="AY46" s="139"/>
      <c r="AZ46" s="139"/>
      <c r="BA46" s="139"/>
      <c r="BB46" s="139"/>
      <c r="BC46" s="139"/>
      <c r="BD46" s="139"/>
      <c r="BE46" s="139"/>
      <c r="BF46" s="139"/>
      <c r="BG46" s="139"/>
      <c r="BH46" s="139"/>
      <c r="BI46" s="139"/>
      <c r="BJ46" s="139"/>
      <c r="BK46" s="139"/>
      <c r="BL46" s="139"/>
      <c r="BM46" s="139"/>
      <c r="BN46" s="139"/>
      <c r="BO46" s="139"/>
      <c r="BP46" s="139"/>
      <c r="BQ46" s="139"/>
      <c r="BR46" s="139"/>
      <c r="BS46" s="139"/>
      <c r="BT46" s="139"/>
    </row>
    <row r="47" spans="1:72" s="138" customFormat="1" x14ac:dyDescent="0.25">
      <c r="A47" s="139"/>
      <c r="B47" s="139"/>
      <c r="C47" s="171"/>
      <c r="D47" s="171"/>
      <c r="E47" s="171"/>
      <c r="F47" s="171"/>
      <c r="G47" s="171"/>
      <c r="H47" s="171"/>
      <c r="I47" s="171"/>
      <c r="J47" s="171"/>
      <c r="K47" s="171"/>
      <c r="L47" s="171"/>
      <c r="M47" s="171"/>
      <c r="N47" s="171"/>
      <c r="O47" s="171"/>
      <c r="P47" s="171"/>
      <c r="Q47" s="171"/>
      <c r="R47" s="171"/>
      <c r="S47" s="171"/>
      <c r="T47" s="171"/>
      <c r="U47" s="171"/>
      <c r="V47" s="171"/>
      <c r="W47" s="142"/>
      <c r="X47" s="171"/>
      <c r="Y47" s="171"/>
      <c r="Z47" s="171"/>
      <c r="AA47" s="171"/>
      <c r="AB47" s="171"/>
      <c r="AC47" s="171"/>
      <c r="AD47" s="171"/>
      <c r="AE47" s="171"/>
      <c r="AF47" s="171"/>
      <c r="AG47" s="171"/>
      <c r="AH47" s="171"/>
      <c r="AI47" s="171"/>
      <c r="AJ47" s="171"/>
      <c r="AK47" s="171"/>
      <c r="AL47" s="171"/>
      <c r="AM47" s="171"/>
      <c r="AN47" s="171"/>
      <c r="AO47" s="171"/>
      <c r="AP47" s="171"/>
      <c r="AQ47" s="171"/>
      <c r="AR47" s="139"/>
      <c r="AS47" s="139"/>
      <c r="AT47" s="139"/>
      <c r="AU47" s="139"/>
      <c r="AV47" s="139"/>
      <c r="AW47" s="139"/>
      <c r="AX47" s="139"/>
      <c r="AY47" s="139"/>
      <c r="AZ47" s="139"/>
      <c r="BA47" s="139"/>
      <c r="BB47" s="139"/>
      <c r="BC47" s="139"/>
      <c r="BD47" s="139"/>
      <c r="BE47" s="139"/>
      <c r="BF47" s="139"/>
      <c r="BG47" s="139"/>
      <c r="BH47" s="139"/>
      <c r="BI47" s="139"/>
      <c r="BJ47" s="139"/>
      <c r="BK47" s="139"/>
      <c r="BL47" s="139"/>
      <c r="BM47" s="139"/>
      <c r="BN47" s="139"/>
      <c r="BO47" s="139"/>
      <c r="BP47" s="139"/>
      <c r="BQ47" s="139"/>
      <c r="BR47" s="139"/>
      <c r="BS47" s="139"/>
      <c r="BT47" s="139"/>
    </row>
    <row r="48" spans="1:72" s="138" customFormat="1" x14ac:dyDescent="0.25">
      <c r="A48" s="139"/>
      <c r="B48" s="139"/>
      <c r="C48" s="171"/>
      <c r="D48" s="171"/>
      <c r="E48" s="171"/>
      <c r="F48" s="171"/>
      <c r="G48" s="171"/>
      <c r="H48" s="171"/>
      <c r="I48" s="171"/>
      <c r="J48" s="171"/>
      <c r="K48" s="171"/>
      <c r="L48" s="171"/>
      <c r="M48" s="171"/>
      <c r="N48" s="171"/>
      <c r="O48" s="171"/>
      <c r="P48" s="171"/>
      <c r="Q48" s="171"/>
      <c r="R48" s="171"/>
      <c r="S48" s="171"/>
      <c r="T48" s="171"/>
      <c r="U48" s="171"/>
      <c r="V48" s="171"/>
      <c r="W48" s="142"/>
      <c r="X48" s="171"/>
      <c r="Y48" s="171"/>
      <c r="Z48" s="171"/>
      <c r="AA48" s="171"/>
      <c r="AB48" s="171"/>
      <c r="AC48" s="171"/>
      <c r="AD48" s="171"/>
      <c r="AE48" s="171"/>
      <c r="AF48" s="171"/>
      <c r="AG48" s="171"/>
      <c r="AH48" s="171"/>
      <c r="AI48" s="171"/>
      <c r="AJ48" s="171"/>
      <c r="AK48" s="171"/>
      <c r="AL48" s="171"/>
      <c r="AM48" s="171"/>
      <c r="AN48" s="171"/>
      <c r="AO48" s="171"/>
      <c r="AP48" s="171"/>
      <c r="AQ48" s="171"/>
      <c r="AR48" s="139"/>
      <c r="AS48" s="139"/>
      <c r="AT48" s="139"/>
      <c r="AU48" s="139"/>
      <c r="AV48" s="139"/>
      <c r="AW48" s="139"/>
      <c r="AX48" s="139"/>
      <c r="AY48" s="139"/>
      <c r="AZ48" s="139"/>
      <c r="BA48" s="139"/>
      <c r="BB48" s="139"/>
      <c r="BC48" s="139"/>
      <c r="BD48" s="139"/>
      <c r="BE48" s="139"/>
      <c r="BF48" s="139"/>
      <c r="BG48" s="139"/>
      <c r="BH48" s="139"/>
      <c r="BI48" s="139"/>
      <c r="BJ48" s="139"/>
      <c r="BK48" s="139"/>
      <c r="BL48" s="139"/>
      <c r="BM48" s="139"/>
      <c r="BN48" s="139"/>
      <c r="BO48" s="139"/>
      <c r="BP48" s="139"/>
      <c r="BQ48" s="139"/>
      <c r="BR48" s="139"/>
      <c r="BS48" s="139"/>
      <c r="BT48" s="139"/>
    </row>
    <row r="49" spans="1:72" s="138" customFormat="1" x14ac:dyDescent="0.25">
      <c r="A49" s="139"/>
      <c r="B49" s="139"/>
      <c r="C49" s="171"/>
      <c r="D49" s="171"/>
      <c r="E49" s="171"/>
      <c r="F49" s="171"/>
      <c r="G49" s="171"/>
      <c r="H49" s="171"/>
      <c r="I49" s="171"/>
      <c r="J49" s="171"/>
      <c r="K49" s="171"/>
      <c r="L49" s="171"/>
      <c r="M49" s="171"/>
      <c r="N49" s="171"/>
      <c r="O49" s="171"/>
      <c r="P49" s="171"/>
      <c r="Q49" s="171"/>
      <c r="R49" s="171"/>
      <c r="S49" s="171"/>
      <c r="T49" s="171"/>
      <c r="U49" s="171"/>
      <c r="V49" s="171"/>
      <c r="W49" s="142"/>
      <c r="X49" s="171"/>
      <c r="Y49" s="171"/>
      <c r="Z49" s="171"/>
      <c r="AA49" s="171"/>
      <c r="AB49" s="171"/>
      <c r="AC49" s="171"/>
      <c r="AD49" s="171"/>
      <c r="AE49" s="171"/>
      <c r="AF49" s="171"/>
      <c r="AG49" s="171"/>
      <c r="AH49" s="171"/>
      <c r="AI49" s="171"/>
      <c r="AJ49" s="171"/>
      <c r="AK49" s="171"/>
      <c r="AL49" s="171"/>
      <c r="AM49" s="171"/>
      <c r="AN49" s="171"/>
      <c r="AO49" s="171"/>
      <c r="AP49" s="171"/>
      <c r="AQ49" s="171"/>
      <c r="AR49" s="139"/>
      <c r="AS49" s="139"/>
      <c r="AT49" s="139"/>
      <c r="AU49" s="139"/>
      <c r="AV49" s="139"/>
      <c r="AW49" s="139"/>
      <c r="AX49" s="139"/>
      <c r="AY49" s="139"/>
      <c r="AZ49" s="139"/>
      <c r="BA49" s="139"/>
      <c r="BB49" s="139"/>
      <c r="BC49" s="139"/>
      <c r="BD49" s="139"/>
      <c r="BE49" s="139"/>
      <c r="BF49" s="139"/>
      <c r="BG49" s="139"/>
      <c r="BH49" s="139"/>
      <c r="BI49" s="139"/>
      <c r="BJ49" s="139"/>
      <c r="BK49" s="139"/>
      <c r="BL49" s="139"/>
      <c r="BM49" s="139"/>
      <c r="BN49" s="139"/>
      <c r="BO49" s="139"/>
      <c r="BP49" s="139"/>
      <c r="BQ49" s="139"/>
      <c r="BR49" s="139"/>
      <c r="BS49" s="139"/>
      <c r="BT49" s="139"/>
    </row>
    <row r="50" spans="1:72" s="138" customFormat="1" x14ac:dyDescent="0.25">
      <c r="A50" s="139"/>
      <c r="B50" s="139"/>
      <c r="C50" s="171"/>
      <c r="D50" s="171"/>
      <c r="E50" s="171"/>
      <c r="F50" s="171"/>
      <c r="G50" s="171"/>
      <c r="H50" s="171"/>
      <c r="I50" s="171"/>
      <c r="J50" s="171"/>
      <c r="K50" s="171"/>
      <c r="L50" s="171"/>
      <c r="M50" s="171"/>
      <c r="N50" s="171"/>
      <c r="O50" s="171"/>
      <c r="P50" s="171"/>
      <c r="Q50" s="171"/>
      <c r="R50" s="171"/>
      <c r="S50" s="171"/>
      <c r="T50" s="171"/>
      <c r="U50" s="171"/>
      <c r="V50" s="171"/>
      <c r="W50" s="142"/>
      <c r="X50" s="171"/>
      <c r="Y50" s="171"/>
      <c r="Z50" s="171"/>
      <c r="AA50" s="171"/>
      <c r="AB50" s="171"/>
      <c r="AC50" s="171"/>
      <c r="AD50" s="171"/>
      <c r="AE50" s="171"/>
      <c r="AF50" s="171"/>
      <c r="AG50" s="171"/>
      <c r="AH50" s="171"/>
      <c r="AI50" s="171"/>
      <c r="AJ50" s="171"/>
      <c r="AK50" s="171"/>
      <c r="AL50" s="171"/>
      <c r="AM50" s="171"/>
      <c r="AN50" s="171"/>
      <c r="AO50" s="171"/>
      <c r="AP50" s="171"/>
      <c r="AQ50" s="171"/>
      <c r="AR50" s="139"/>
      <c r="AS50" s="139"/>
      <c r="AT50" s="139"/>
      <c r="AU50" s="139"/>
      <c r="AV50" s="139"/>
      <c r="AW50" s="139"/>
      <c r="AX50" s="139"/>
      <c r="AY50" s="139"/>
      <c r="AZ50" s="139"/>
      <c r="BA50" s="139"/>
      <c r="BB50" s="139"/>
      <c r="BC50" s="139"/>
      <c r="BD50" s="139"/>
      <c r="BE50" s="139"/>
      <c r="BF50" s="139"/>
      <c r="BG50" s="139"/>
      <c r="BH50" s="139"/>
      <c r="BI50" s="139"/>
      <c r="BJ50" s="139"/>
      <c r="BK50" s="139"/>
      <c r="BL50" s="139"/>
      <c r="BM50" s="139"/>
      <c r="BN50" s="139"/>
      <c r="BO50" s="139"/>
      <c r="BP50" s="139"/>
      <c r="BQ50" s="139"/>
      <c r="BR50" s="139"/>
      <c r="BS50" s="139"/>
      <c r="BT50" s="139"/>
    </row>
    <row r="51" spans="1:72" s="138" customFormat="1" x14ac:dyDescent="0.25">
      <c r="A51" s="139"/>
      <c r="B51" s="139"/>
      <c r="C51" s="171"/>
      <c r="D51" s="171"/>
      <c r="E51" s="171"/>
      <c r="F51" s="171"/>
      <c r="G51" s="171"/>
      <c r="H51" s="171"/>
      <c r="I51" s="171"/>
      <c r="J51" s="171"/>
      <c r="K51" s="171"/>
      <c r="L51" s="171"/>
      <c r="M51" s="171"/>
      <c r="N51" s="171"/>
      <c r="O51" s="171"/>
      <c r="P51" s="171"/>
      <c r="Q51" s="171"/>
      <c r="R51" s="171"/>
      <c r="S51" s="171"/>
      <c r="T51" s="171"/>
      <c r="U51" s="171"/>
      <c r="V51" s="171"/>
      <c r="W51" s="142"/>
      <c r="X51" s="171"/>
      <c r="Y51" s="171"/>
      <c r="Z51" s="171"/>
      <c r="AA51" s="171"/>
      <c r="AB51" s="171"/>
      <c r="AC51" s="171"/>
      <c r="AD51" s="171"/>
      <c r="AE51" s="171"/>
      <c r="AF51" s="171"/>
      <c r="AG51" s="171"/>
      <c r="AH51" s="171"/>
      <c r="AI51" s="171"/>
      <c r="AJ51" s="171"/>
      <c r="AK51" s="171"/>
      <c r="AL51" s="171"/>
      <c r="AM51" s="171"/>
      <c r="AN51" s="171"/>
      <c r="AO51" s="171"/>
      <c r="AP51" s="171"/>
      <c r="AQ51" s="171"/>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row>
    <row r="52" spans="1:72" s="138" customFormat="1" x14ac:dyDescent="0.25">
      <c r="A52" s="139"/>
      <c r="B52" s="139"/>
      <c r="C52" s="171"/>
      <c r="D52" s="171"/>
      <c r="E52" s="171"/>
      <c r="F52" s="171"/>
      <c r="G52" s="171"/>
      <c r="H52" s="171"/>
      <c r="I52" s="171"/>
      <c r="J52" s="171"/>
      <c r="K52" s="171"/>
      <c r="L52" s="171"/>
      <c r="M52" s="171"/>
      <c r="N52" s="171"/>
      <c r="O52" s="171"/>
      <c r="P52" s="171"/>
      <c r="Q52" s="171"/>
      <c r="R52" s="171"/>
      <c r="S52" s="171"/>
      <c r="T52" s="171"/>
      <c r="U52" s="171"/>
      <c r="V52" s="171"/>
      <c r="W52" s="142"/>
      <c r="X52" s="171"/>
      <c r="Y52" s="171"/>
      <c r="Z52" s="171"/>
      <c r="AA52" s="171"/>
      <c r="AB52" s="171"/>
      <c r="AC52" s="171"/>
      <c r="AD52" s="171"/>
      <c r="AE52" s="171"/>
      <c r="AF52" s="171"/>
      <c r="AG52" s="171"/>
      <c r="AH52" s="171"/>
      <c r="AI52" s="171"/>
      <c r="AJ52" s="171"/>
      <c r="AK52" s="171"/>
      <c r="AL52" s="171"/>
      <c r="AM52" s="171"/>
      <c r="AN52" s="171"/>
      <c r="AO52" s="171"/>
      <c r="AP52" s="171"/>
      <c r="AQ52" s="171"/>
      <c r="AR52" s="139"/>
      <c r="AS52" s="139"/>
      <c r="AT52" s="139"/>
      <c r="AU52" s="139"/>
      <c r="AV52" s="139"/>
      <c r="AW52" s="139"/>
      <c r="AX52" s="139"/>
      <c r="AY52" s="139"/>
      <c r="AZ52" s="139"/>
      <c r="BA52" s="139"/>
      <c r="BB52" s="139"/>
      <c r="BC52" s="139"/>
      <c r="BD52" s="139"/>
      <c r="BE52" s="139"/>
      <c r="BF52" s="139"/>
      <c r="BG52" s="139"/>
      <c r="BH52" s="139"/>
      <c r="BI52" s="139"/>
      <c r="BJ52" s="139"/>
      <c r="BK52" s="139"/>
      <c r="BL52" s="139"/>
      <c r="BM52" s="139"/>
      <c r="BN52" s="139"/>
      <c r="BO52" s="139"/>
      <c r="BP52" s="139"/>
      <c r="BQ52" s="139"/>
      <c r="BR52" s="139"/>
      <c r="BS52" s="139"/>
      <c r="BT52" s="139"/>
    </row>
    <row r="53" spans="1:72" s="138" customFormat="1" x14ac:dyDescent="0.25">
      <c r="A53" s="139"/>
      <c r="B53" s="139"/>
      <c r="C53" s="171"/>
      <c r="D53" s="171"/>
      <c r="E53" s="171"/>
      <c r="F53" s="171"/>
      <c r="G53" s="171"/>
      <c r="H53" s="171"/>
      <c r="I53" s="171"/>
      <c r="J53" s="171"/>
      <c r="K53" s="171"/>
      <c r="L53" s="171"/>
      <c r="M53" s="171"/>
      <c r="N53" s="171"/>
      <c r="O53" s="171"/>
      <c r="P53" s="171"/>
      <c r="Q53" s="171"/>
      <c r="R53" s="171"/>
      <c r="S53" s="171"/>
      <c r="T53" s="171"/>
      <c r="U53" s="171"/>
      <c r="V53" s="171"/>
      <c r="W53" s="142"/>
      <c r="X53" s="171"/>
      <c r="Y53" s="171"/>
      <c r="Z53" s="171"/>
      <c r="AA53" s="171"/>
      <c r="AB53" s="171"/>
      <c r="AC53" s="171"/>
      <c r="AD53" s="171"/>
      <c r="AE53" s="171"/>
      <c r="AF53" s="171"/>
      <c r="AG53" s="171"/>
      <c r="AH53" s="171"/>
      <c r="AI53" s="171"/>
      <c r="AJ53" s="171"/>
      <c r="AK53" s="171"/>
      <c r="AL53" s="171"/>
      <c r="AM53" s="171"/>
      <c r="AN53" s="171"/>
      <c r="AO53" s="171"/>
      <c r="AP53" s="171"/>
      <c r="AQ53" s="171"/>
      <c r="AR53" s="139"/>
      <c r="AS53" s="139"/>
      <c r="AT53" s="139"/>
      <c r="AU53" s="139"/>
      <c r="AV53" s="139"/>
      <c r="AW53" s="139"/>
      <c r="AX53" s="139"/>
      <c r="AY53" s="139"/>
      <c r="AZ53" s="139"/>
      <c r="BA53" s="139"/>
      <c r="BB53" s="139"/>
      <c r="BC53" s="139"/>
      <c r="BD53" s="139"/>
      <c r="BE53" s="139"/>
      <c r="BF53" s="139"/>
      <c r="BG53" s="139"/>
      <c r="BH53" s="139"/>
      <c r="BI53" s="139"/>
      <c r="BJ53" s="139"/>
      <c r="BK53" s="139"/>
      <c r="BL53" s="139"/>
      <c r="BM53" s="139"/>
      <c r="BN53" s="139"/>
      <c r="BO53" s="139"/>
      <c r="BP53" s="139"/>
      <c r="BQ53" s="139"/>
      <c r="BR53" s="139"/>
      <c r="BS53" s="139"/>
      <c r="BT53" s="139"/>
    </row>
    <row r="54" spans="1:72" s="138" customFormat="1" x14ac:dyDescent="0.25">
      <c r="A54" s="139"/>
      <c r="B54" s="139"/>
      <c r="C54" s="171"/>
      <c r="D54" s="171"/>
      <c r="E54" s="171"/>
      <c r="F54" s="171"/>
      <c r="G54" s="171"/>
      <c r="H54" s="171"/>
      <c r="I54" s="171"/>
      <c r="J54" s="171"/>
      <c r="K54" s="171"/>
      <c r="L54" s="171"/>
      <c r="M54" s="171"/>
      <c r="N54" s="171"/>
      <c r="O54" s="171"/>
      <c r="P54" s="171"/>
      <c r="Q54" s="171"/>
      <c r="R54" s="171"/>
      <c r="S54" s="171"/>
      <c r="T54" s="171"/>
      <c r="U54" s="171"/>
      <c r="V54" s="171"/>
      <c r="W54" s="142"/>
      <c r="X54" s="171"/>
      <c r="Y54" s="171"/>
      <c r="Z54" s="171"/>
      <c r="AA54" s="171"/>
      <c r="AB54" s="171"/>
      <c r="AC54" s="171"/>
      <c r="AD54" s="171"/>
      <c r="AE54" s="171"/>
      <c r="AF54" s="171"/>
      <c r="AG54" s="171"/>
      <c r="AH54" s="171"/>
      <c r="AI54" s="171"/>
      <c r="AJ54" s="171"/>
      <c r="AK54" s="171"/>
      <c r="AL54" s="171"/>
      <c r="AM54" s="171"/>
      <c r="AN54" s="171"/>
      <c r="AO54" s="171"/>
      <c r="AP54" s="171"/>
      <c r="AQ54" s="171"/>
      <c r="AR54" s="139"/>
      <c r="AS54" s="139"/>
      <c r="AT54" s="139"/>
      <c r="AU54" s="139"/>
      <c r="AV54" s="139"/>
      <c r="AW54" s="139"/>
      <c r="AX54" s="139"/>
      <c r="AY54" s="139"/>
      <c r="AZ54" s="139"/>
      <c r="BA54" s="139"/>
      <c r="BB54" s="139"/>
      <c r="BC54" s="139"/>
      <c r="BD54" s="139"/>
      <c r="BE54" s="139"/>
      <c r="BF54" s="139"/>
      <c r="BG54" s="139"/>
      <c r="BH54" s="139"/>
      <c r="BI54" s="139"/>
      <c r="BJ54" s="139"/>
      <c r="BK54" s="139"/>
      <c r="BL54" s="139"/>
      <c r="BM54" s="139"/>
      <c r="BN54" s="139"/>
      <c r="BO54" s="139"/>
      <c r="BP54" s="139"/>
      <c r="BQ54" s="139"/>
      <c r="BR54" s="139"/>
      <c r="BS54" s="139"/>
      <c r="BT54" s="139"/>
    </row>
    <row r="55" spans="1:72" s="138" customFormat="1" x14ac:dyDescent="0.25">
      <c r="A55" s="139"/>
      <c r="B55" s="139"/>
      <c r="C55" s="171"/>
      <c r="D55" s="171"/>
      <c r="E55" s="171"/>
      <c r="F55" s="171"/>
      <c r="G55" s="171"/>
      <c r="H55" s="171"/>
      <c r="I55" s="171"/>
      <c r="J55" s="171"/>
      <c r="K55" s="171"/>
      <c r="L55" s="171"/>
      <c r="M55" s="171"/>
      <c r="N55" s="171"/>
      <c r="O55" s="171"/>
      <c r="P55" s="171"/>
      <c r="Q55" s="171"/>
      <c r="R55" s="171"/>
      <c r="S55" s="171"/>
      <c r="T55" s="171"/>
      <c r="U55" s="171"/>
      <c r="V55" s="171"/>
      <c r="W55" s="142"/>
      <c r="X55" s="171"/>
      <c r="Y55" s="171"/>
      <c r="Z55" s="171"/>
      <c r="AA55" s="171"/>
      <c r="AB55" s="171"/>
      <c r="AC55" s="171"/>
      <c r="AD55" s="171"/>
      <c r="AE55" s="171"/>
      <c r="AF55" s="171"/>
      <c r="AG55" s="171"/>
      <c r="AH55" s="171"/>
      <c r="AI55" s="171"/>
      <c r="AJ55" s="171"/>
      <c r="AK55" s="171"/>
      <c r="AL55" s="171"/>
      <c r="AM55" s="171"/>
      <c r="AN55" s="171"/>
      <c r="AO55" s="171"/>
      <c r="AP55" s="171"/>
      <c r="AQ55" s="171"/>
      <c r="AR55" s="139"/>
      <c r="AS55" s="139"/>
      <c r="AT55" s="139"/>
      <c r="AU55" s="139"/>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c r="BS55" s="139"/>
      <c r="BT55" s="139"/>
    </row>
    <row r="56" spans="1:72" s="138" customFormat="1" x14ac:dyDescent="0.25">
      <c r="A56" s="139"/>
      <c r="B56" s="139"/>
      <c r="C56" s="171"/>
      <c r="D56" s="171"/>
      <c r="E56" s="171"/>
      <c r="F56" s="171"/>
      <c r="G56" s="171"/>
      <c r="H56" s="171"/>
      <c r="I56" s="171"/>
      <c r="J56" s="171"/>
      <c r="K56" s="171"/>
      <c r="L56" s="171"/>
      <c r="M56" s="171"/>
      <c r="N56" s="171"/>
      <c r="O56" s="171"/>
      <c r="P56" s="171"/>
      <c r="Q56" s="171"/>
      <c r="R56" s="171"/>
      <c r="S56" s="171"/>
      <c r="T56" s="171"/>
      <c r="U56" s="171"/>
      <c r="V56" s="171"/>
      <c r="W56" s="142"/>
      <c r="X56" s="171"/>
      <c r="Y56" s="171"/>
      <c r="Z56" s="171"/>
      <c r="AA56" s="171"/>
      <c r="AB56" s="171"/>
      <c r="AC56" s="171"/>
      <c r="AD56" s="171"/>
      <c r="AE56" s="171"/>
      <c r="AF56" s="171"/>
      <c r="AG56" s="171"/>
      <c r="AH56" s="171"/>
      <c r="AI56" s="171"/>
      <c r="AJ56" s="171"/>
      <c r="AK56" s="171"/>
      <c r="AL56" s="171"/>
      <c r="AM56" s="171"/>
      <c r="AN56" s="171"/>
      <c r="AO56" s="171"/>
      <c r="AP56" s="171"/>
      <c r="AQ56" s="171"/>
      <c r="AR56" s="139"/>
      <c r="AS56" s="139"/>
      <c r="AT56" s="139"/>
      <c r="AU56" s="139"/>
      <c r="AV56" s="139"/>
      <c r="AW56" s="139"/>
      <c r="AX56" s="139"/>
      <c r="AY56" s="139"/>
      <c r="AZ56" s="139"/>
      <c r="BA56" s="139"/>
      <c r="BB56" s="139"/>
      <c r="BC56" s="139"/>
      <c r="BD56" s="139"/>
      <c r="BE56" s="139"/>
      <c r="BF56" s="139"/>
      <c r="BG56" s="139"/>
      <c r="BH56" s="139"/>
      <c r="BI56" s="139"/>
      <c r="BJ56" s="139"/>
      <c r="BK56" s="139"/>
      <c r="BL56" s="139"/>
      <c r="BM56" s="139"/>
      <c r="BN56" s="139"/>
      <c r="BO56" s="139"/>
      <c r="BP56" s="139"/>
      <c r="BQ56" s="139"/>
      <c r="BR56" s="139"/>
      <c r="BS56" s="139"/>
      <c r="BT56" s="139"/>
    </row>
    <row r="57" spans="1:72" s="138" customFormat="1" x14ac:dyDescent="0.25">
      <c r="A57" s="139"/>
      <c r="B57" s="139"/>
      <c r="C57" s="171"/>
      <c r="D57" s="171"/>
      <c r="E57" s="171"/>
      <c r="F57" s="171"/>
      <c r="G57" s="171"/>
      <c r="H57" s="171"/>
      <c r="I57" s="171"/>
      <c r="J57" s="171"/>
      <c r="K57" s="171"/>
      <c r="L57" s="171"/>
      <c r="M57" s="171"/>
      <c r="N57" s="171"/>
      <c r="O57" s="171"/>
      <c r="P57" s="171"/>
      <c r="Q57" s="171"/>
      <c r="R57" s="171"/>
      <c r="S57" s="171"/>
      <c r="T57" s="171"/>
      <c r="U57" s="171"/>
      <c r="V57" s="171"/>
      <c r="W57" s="142"/>
      <c r="X57" s="171"/>
      <c r="Y57" s="171"/>
      <c r="Z57" s="171"/>
      <c r="AA57" s="171"/>
      <c r="AB57" s="171"/>
      <c r="AC57" s="171"/>
      <c r="AD57" s="171"/>
      <c r="AE57" s="171"/>
      <c r="AF57" s="171"/>
      <c r="AG57" s="171"/>
      <c r="AH57" s="171"/>
      <c r="AI57" s="171"/>
      <c r="AJ57" s="171"/>
      <c r="AK57" s="171"/>
      <c r="AL57" s="171"/>
      <c r="AM57" s="171"/>
      <c r="AN57" s="171"/>
      <c r="AO57" s="171"/>
      <c r="AP57" s="171"/>
      <c r="AQ57" s="171"/>
      <c r="AR57" s="139"/>
      <c r="AS57" s="139"/>
      <c r="AT57" s="139"/>
      <c r="AU57" s="139"/>
      <c r="AV57" s="139"/>
      <c r="AW57" s="139"/>
      <c r="AX57" s="139"/>
      <c r="AY57" s="139"/>
      <c r="AZ57" s="139"/>
      <c r="BA57" s="139"/>
      <c r="BB57" s="139"/>
      <c r="BC57" s="139"/>
      <c r="BD57" s="139"/>
      <c r="BE57" s="139"/>
      <c r="BF57" s="139"/>
      <c r="BG57" s="139"/>
      <c r="BH57" s="139"/>
      <c r="BI57" s="139"/>
      <c r="BJ57" s="139"/>
      <c r="BK57" s="139"/>
      <c r="BL57" s="139"/>
      <c r="BM57" s="139"/>
      <c r="BN57" s="139"/>
      <c r="BO57" s="139"/>
      <c r="BP57" s="139"/>
      <c r="BQ57" s="139"/>
      <c r="BR57" s="139"/>
      <c r="BS57" s="139"/>
      <c r="BT57" s="139"/>
    </row>
    <row r="58" spans="1:72" s="138" customFormat="1" x14ac:dyDescent="0.25">
      <c r="A58" s="139"/>
      <c r="B58" s="139"/>
      <c r="C58" s="167" t="s">
        <v>321</v>
      </c>
      <c r="D58" s="161"/>
      <c r="E58" s="161"/>
      <c r="F58" s="161"/>
      <c r="G58" s="161"/>
      <c r="H58" s="161"/>
      <c r="I58" s="161"/>
      <c r="J58" s="161"/>
      <c r="K58" s="161"/>
      <c r="L58" s="161"/>
      <c r="M58" s="161"/>
      <c r="N58" s="161"/>
      <c r="O58" s="161"/>
      <c r="P58" s="161"/>
      <c r="Q58" s="161"/>
      <c r="R58" s="161"/>
      <c r="S58" s="161"/>
      <c r="T58" s="161"/>
      <c r="U58" s="161"/>
      <c r="V58" s="161"/>
      <c r="W58" s="139"/>
      <c r="X58" s="167" t="s">
        <v>322</v>
      </c>
      <c r="Z58" s="142"/>
      <c r="AA58" s="142"/>
      <c r="AB58" s="142"/>
      <c r="AC58" s="142"/>
      <c r="AD58" s="142"/>
      <c r="AE58" s="142"/>
      <c r="AF58" s="142"/>
      <c r="AG58" s="142"/>
      <c r="AH58" s="142"/>
      <c r="AI58" s="142"/>
      <c r="AJ58" s="142"/>
      <c r="AK58" s="142"/>
      <c r="AL58" s="142"/>
      <c r="AM58" s="142"/>
      <c r="AN58" s="142"/>
      <c r="AO58" s="142"/>
      <c r="AP58" s="142"/>
      <c r="AQ58" s="142"/>
      <c r="AR58" s="139"/>
      <c r="AS58" s="139"/>
      <c r="AT58" s="139"/>
      <c r="AU58" s="139"/>
      <c r="AV58" s="139"/>
      <c r="AW58" s="139"/>
      <c r="AX58" s="139"/>
      <c r="AY58" s="139"/>
      <c r="AZ58" s="139"/>
      <c r="BA58" s="139"/>
      <c r="BB58" s="139"/>
      <c r="BC58" s="139"/>
      <c r="BD58" s="139"/>
      <c r="BE58" s="139"/>
      <c r="BF58" s="139"/>
      <c r="BG58" s="139"/>
      <c r="BH58" s="139"/>
      <c r="BI58" s="139"/>
      <c r="BJ58" s="139"/>
      <c r="BK58" s="139"/>
      <c r="BL58" s="139"/>
      <c r="BM58" s="139"/>
      <c r="BN58" s="139"/>
      <c r="BO58" s="139"/>
      <c r="BP58" s="139"/>
      <c r="BQ58" s="139"/>
      <c r="BR58" s="139"/>
      <c r="BS58" s="139"/>
      <c r="BT58" s="139"/>
    </row>
    <row r="59" spans="1:72" s="138" customFormat="1" x14ac:dyDescent="0.25">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c r="AA59" s="139"/>
      <c r="AB59" s="139"/>
      <c r="AC59" s="139"/>
      <c r="AD59" s="139"/>
      <c r="AE59" s="139"/>
      <c r="AF59" s="139"/>
      <c r="AG59" s="139"/>
      <c r="AH59" s="139"/>
      <c r="AI59" s="139"/>
      <c r="AJ59" s="139"/>
      <c r="AK59" s="139"/>
      <c r="AL59" s="139"/>
      <c r="AM59" s="139"/>
      <c r="AN59" s="139"/>
      <c r="AO59" s="139"/>
      <c r="AP59" s="139"/>
      <c r="AQ59" s="139"/>
      <c r="AR59" s="139"/>
      <c r="AS59" s="139"/>
      <c r="AT59" s="139"/>
      <c r="AU59" s="139"/>
      <c r="AV59" s="139"/>
      <c r="AW59" s="139"/>
      <c r="AX59" s="139"/>
      <c r="AY59" s="139"/>
      <c r="AZ59" s="139"/>
      <c r="BA59" s="139"/>
      <c r="BB59" s="139"/>
      <c r="BC59" s="139"/>
      <c r="BD59" s="139"/>
      <c r="BE59" s="139"/>
      <c r="BF59" s="139"/>
      <c r="BG59" s="139"/>
      <c r="BH59" s="139"/>
      <c r="BI59" s="139"/>
      <c r="BJ59" s="139"/>
      <c r="BK59" s="139"/>
      <c r="BL59" s="139"/>
      <c r="BM59" s="139"/>
      <c r="BN59" s="139"/>
      <c r="BO59" s="139"/>
      <c r="BP59" s="139"/>
      <c r="BQ59" s="139"/>
      <c r="BR59" s="139"/>
      <c r="BS59" s="139"/>
      <c r="BT59" s="139"/>
    </row>
    <row r="61" spans="1:72" ht="6.75" customHeight="1" x14ac:dyDescent="0.25"/>
    <row r="70" spans="2:72" ht="23.25" customHeight="1" x14ac:dyDescent="0.25">
      <c r="BT70" s="138">
        <v>1</v>
      </c>
    </row>
    <row r="71" spans="2:72" ht="30.75" customHeight="1" x14ac:dyDescent="0.25">
      <c r="B71" s="6" t="s">
        <v>324</v>
      </c>
      <c r="X71" s="6" t="s">
        <v>323</v>
      </c>
      <c r="AM71" s="6" t="s">
        <v>326</v>
      </c>
      <c r="BT71" s="138">
        <v>15</v>
      </c>
    </row>
    <row r="72" spans="2:72" ht="18.75" customHeight="1" x14ac:dyDescent="0.25">
      <c r="BT72" s="138">
        <v>1948</v>
      </c>
    </row>
    <row r="73" spans="2:72" ht="15.75" customHeight="1" x14ac:dyDescent="0.25">
      <c r="B73" s="6" t="s">
        <v>327</v>
      </c>
      <c r="Z73" s="6" t="s">
        <v>328</v>
      </c>
      <c r="AH73" s="6" t="s">
        <v>329</v>
      </c>
      <c r="AX73" t="str">
        <f>LEFT(BT73,2)</f>
        <v>CA</v>
      </c>
      <c r="BD73" s="238">
        <v>93955</v>
      </c>
      <c r="BE73" s="238"/>
      <c r="BF73" s="238"/>
      <c r="BG73" s="238"/>
      <c r="BH73" s="238"/>
      <c r="BI73" s="238"/>
      <c r="BJ73" s="238"/>
      <c r="BK73" s="238"/>
      <c r="BL73" s="238"/>
      <c r="BM73" s="9"/>
      <c r="BT73" t="s">
        <v>330</v>
      </c>
    </row>
    <row r="74" spans="2:72" ht="16.5" customHeight="1" x14ac:dyDescent="0.25">
      <c r="BT74" t="s">
        <v>331</v>
      </c>
    </row>
    <row r="75" spans="2:72" ht="17.25" customHeight="1" x14ac:dyDescent="0.25">
      <c r="B75" s="6" t="str">
        <f>CONCATENATE(BT70,"/",BT71,"/",BT72)</f>
        <v>1/15/1948</v>
      </c>
      <c r="O75" t="str">
        <f>LEFT(BT74,1)</f>
        <v>5</v>
      </c>
      <c r="P75" t="str">
        <f>MID($BT74,2,1)</f>
        <v>5</v>
      </c>
      <c r="Q75" s="14" t="str">
        <f>RIGHT($BT74,1)</f>
        <v>5</v>
      </c>
      <c r="S75" s="124" t="str">
        <f>LEFT(BT75,1)</f>
        <v>2</v>
      </c>
      <c r="T75" s="124" t="str">
        <f>RIGHT($BT75,1)</f>
        <v>2</v>
      </c>
      <c r="U75" s="12"/>
      <c r="V75" t="str">
        <f>LEFT(BT76,1)</f>
        <v>3</v>
      </c>
      <c r="W75" t="str">
        <f>MID($BT76,2,1)</f>
        <v>3</v>
      </c>
      <c r="X75" t="str">
        <f>MID($BT76,3,1)</f>
        <v>3</v>
      </c>
      <c r="Y75" s="14" t="str">
        <f>RIGHT($BT76,1)</f>
        <v>3</v>
      </c>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36"/>
      <c r="AW75" s="236"/>
      <c r="AX75" s="236"/>
      <c r="AY75" s="12"/>
      <c r="AZ75" s="239" t="s">
        <v>332</v>
      </c>
      <c r="BA75" s="239"/>
      <c r="BB75" s="239"/>
      <c r="BC75" s="239"/>
      <c r="BD75" s="239"/>
      <c r="BE75" s="239"/>
      <c r="BF75" s="239"/>
      <c r="BG75" s="239"/>
      <c r="BH75" s="239"/>
      <c r="BI75" s="239"/>
      <c r="BJ75" s="239"/>
      <c r="BK75" s="239"/>
      <c r="BL75" s="16"/>
      <c r="BM75" s="16"/>
      <c r="BN75" s="16"/>
      <c r="BO75" s="16"/>
      <c r="BP75" s="16"/>
      <c r="BT75" t="s">
        <v>333</v>
      </c>
    </row>
    <row r="76" spans="2:72" x14ac:dyDescent="0.25">
      <c r="BT76" t="s">
        <v>334</v>
      </c>
    </row>
    <row r="78" spans="2:72" ht="30" customHeight="1" x14ac:dyDescent="0.25">
      <c r="AQ78"/>
    </row>
    <row r="79" spans="2:72" ht="11.25" customHeight="1" x14ac:dyDescent="0.3">
      <c r="B79" s="7" t="str">
        <f>IF(BT79="Si soy ciudadano / US Citizen","x","")</f>
        <v/>
      </c>
      <c r="BT79" s="4" t="s">
        <v>335</v>
      </c>
    </row>
    <row r="80" spans="2:72" ht="16.5" customHeight="1" x14ac:dyDescent="0.3">
      <c r="B80" s="7" t="str">
        <f>IF(BT79="No soy ciudadano / Not a US Citizen","x","")</f>
        <v/>
      </c>
    </row>
    <row r="81" spans="2:55" ht="18.75" customHeight="1" x14ac:dyDescent="0.3">
      <c r="B81" s="7" t="str">
        <f>IF(BT79="Ciudadano permanente / Lawful Permanent Resident (Alien Registration Number / USCIS Number)","x","")</f>
        <v>x</v>
      </c>
      <c r="AL81" s="7" t="str">
        <f>IF(BT79="PermaCitizen","{AlienRegNumber}","")</f>
        <v/>
      </c>
    </row>
    <row r="82" spans="2:55" ht="21" customHeight="1" x14ac:dyDescent="0.3">
      <c r="B82" s="7" t="str">
        <f>IF(BT79="Tengo permiso para trabajar","x","")</f>
        <v/>
      </c>
      <c r="AK82" s="8" t="str">
        <f>IF(BT79="Tengo permiso para trabajar / Work Permit","{WorkPermExpDate}","")</f>
        <v/>
      </c>
    </row>
    <row r="85" spans="2:55" ht="18.75" x14ac:dyDescent="0.3">
      <c r="Y85" s="8" t="str">
        <f>IF(BT85="Alien Registration Number / USCIS Number","{AlienRegNumber}","")</f>
        <v/>
      </c>
      <c r="AR85"/>
    </row>
    <row r="87" spans="2:55" ht="18.75" x14ac:dyDescent="0.3">
      <c r="T87" s="8" t="str">
        <f>IF(BT85="Form I-94","{FormI94Num}","")</f>
        <v/>
      </c>
    </row>
    <row r="89" spans="2:55" ht="11.25" customHeight="1" x14ac:dyDescent="0.25"/>
    <row r="90" spans="2:55" ht="9" customHeight="1" x14ac:dyDescent="0.25"/>
    <row r="91" spans="2:55" ht="19.5" customHeight="1" x14ac:dyDescent="0.25"/>
    <row r="92" spans="2:55" ht="9" customHeight="1" x14ac:dyDescent="0.25"/>
    <row r="94" spans="2:55" ht="32.25" customHeight="1" x14ac:dyDescent="0.25"/>
    <row r="95" spans="2:55" ht="23.25" customHeight="1" x14ac:dyDescent="0.25">
      <c r="M95" s="236" t="s">
        <v>325</v>
      </c>
      <c r="N95" s="236"/>
      <c r="O95" s="236"/>
      <c r="P95" s="236"/>
      <c r="Q95" s="236"/>
      <c r="R95" s="236"/>
      <c r="S95" s="236"/>
      <c r="T95" s="236"/>
      <c r="U95" s="236"/>
      <c r="V95" s="236"/>
      <c r="W95" s="236"/>
      <c r="X95" s="236"/>
      <c r="Y95" s="236"/>
      <c r="Z95" s="236"/>
      <c r="AA95" s="236"/>
      <c r="AB95" s="236"/>
      <c r="AC95" s="236"/>
      <c r="AD95" s="236"/>
      <c r="AE95" s="236"/>
      <c r="AF95" s="236"/>
      <c r="AG95" s="236"/>
      <c r="AH95" s="12"/>
      <c r="AI95" s="12"/>
      <c r="AJ95" s="12"/>
      <c r="AK95" s="12"/>
      <c r="AL95" s="12"/>
      <c r="AM95" s="12"/>
      <c r="BC95" s="6" t="s">
        <v>336</v>
      </c>
    </row>
    <row r="100" spans="3:74" x14ac:dyDescent="0.25">
      <c r="AR100" t="s">
        <v>337</v>
      </c>
      <c r="BT100" s="6">
        <f>FIND(" ",BU100,1)</f>
        <v>7</v>
      </c>
      <c r="BU100" t="s">
        <v>337</v>
      </c>
      <c r="BV100" t="s">
        <v>337</v>
      </c>
    </row>
    <row r="101" spans="3:74" ht="9" customHeight="1" x14ac:dyDescent="0.25"/>
    <row r="102" spans="3:74" ht="24" customHeight="1" x14ac:dyDescent="0.25">
      <c r="R102" s="236" t="s">
        <v>325</v>
      </c>
      <c r="S102" s="236"/>
      <c r="T102" s="236"/>
      <c r="U102" s="236"/>
      <c r="V102" s="236"/>
      <c r="W102" s="236"/>
      <c r="X102" s="236"/>
      <c r="Y102" s="236"/>
      <c r="Z102" s="236"/>
      <c r="AA102" s="236"/>
      <c r="AB102" s="236"/>
      <c r="AC102" s="236"/>
      <c r="AD102" s="236"/>
      <c r="AE102" s="236"/>
      <c r="AF102" s="236"/>
      <c r="AG102" s="236"/>
      <c r="AH102" s="236"/>
      <c r="AI102" s="236"/>
      <c r="AJ102" s="236"/>
      <c r="AK102" s="236"/>
      <c r="AL102" s="236"/>
      <c r="AM102" s="236"/>
      <c r="AN102" s="236"/>
      <c r="AO102" s="236"/>
      <c r="AP102" s="236"/>
      <c r="AQ102" s="236"/>
      <c r="BC102" s="6" t="s">
        <v>336</v>
      </c>
    </row>
    <row r="103" spans="3:74" ht="9" customHeight="1" x14ac:dyDescent="0.25"/>
    <row r="104" spans="3:74" ht="25.5" customHeight="1" x14ac:dyDescent="0.25">
      <c r="C104" s="236" t="str">
        <f>IF(BT100&gt;0,RIGHT(BU100,LEN(BU100)-BT100),"")</f>
        <v>Valenzuela</v>
      </c>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c r="AA104" s="236"/>
      <c r="AB104" s="236"/>
      <c r="AC104" s="236"/>
      <c r="AD104" s="236"/>
      <c r="AE104" s="236"/>
      <c r="AF104" s="236"/>
      <c r="AG104" s="236"/>
      <c r="AH104" s="236"/>
      <c r="AI104" s="236"/>
      <c r="AJ104" s="236"/>
      <c r="AK104" s="12"/>
      <c r="AL104" s="12"/>
      <c r="AM104" s="236" t="str">
        <f>LEFT(BU100,BT100-1)</f>
        <v>Agueda</v>
      </c>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12"/>
      <c r="BN104" s="12"/>
      <c r="BO104" s="12"/>
      <c r="BP104" s="12"/>
    </row>
    <row r="106" spans="3:74" ht="17.25" customHeight="1" x14ac:dyDescent="0.25">
      <c r="C106" s="6" t="s">
        <v>0</v>
      </c>
      <c r="AJ106" s="6" t="s">
        <v>1</v>
      </c>
      <c r="AY106" t="s">
        <v>2</v>
      </c>
      <c r="BD106" s="15" t="s">
        <v>3</v>
      </c>
      <c r="BH106" s="10"/>
    </row>
    <row r="128" spans="25:48" ht="21.75" customHeight="1" x14ac:dyDescent="0.25">
      <c r="Y128" s="6" t="s">
        <v>338</v>
      </c>
      <c r="AV128" s="6" t="s">
        <v>339</v>
      </c>
    </row>
    <row r="129" spans="3:48" ht="23.25" customHeight="1" x14ac:dyDescent="0.25">
      <c r="C129"/>
      <c r="Y129" t="s">
        <v>340</v>
      </c>
      <c r="AV129" t="s">
        <v>341</v>
      </c>
    </row>
    <row r="130" spans="3:48" ht="24.75" customHeight="1" x14ac:dyDescent="0.25">
      <c r="Y130" s="6" t="s">
        <v>342</v>
      </c>
      <c r="AV130" s="6" t="s">
        <v>343</v>
      </c>
    </row>
    <row r="131" spans="3:48" ht="27" customHeight="1" x14ac:dyDescent="0.25">
      <c r="Y131" s="6" t="s">
        <v>336</v>
      </c>
      <c r="AV131" s="6" t="s">
        <v>336</v>
      </c>
    </row>
    <row r="149" spans="3:90" ht="24" customHeight="1" x14ac:dyDescent="0.25">
      <c r="AF149" s="138" t="s">
        <v>344</v>
      </c>
    </row>
    <row r="150" spans="3:90" ht="21" customHeight="1" x14ac:dyDescent="0.25">
      <c r="BR150" s="138" t="s">
        <v>344</v>
      </c>
    </row>
    <row r="151" spans="3:90" ht="15.75" customHeight="1" x14ac:dyDescent="0.25">
      <c r="C151" s="170" t="s">
        <v>315</v>
      </c>
      <c r="D151" s="238"/>
      <c r="E151" s="238"/>
      <c r="F151" s="238"/>
      <c r="G151" s="238"/>
      <c r="H151" s="238"/>
      <c r="I151" s="238"/>
      <c r="J151" s="238"/>
      <c r="K151" s="238"/>
      <c r="L151" s="238"/>
      <c r="M151" s="238"/>
      <c r="N151" s="238"/>
      <c r="O151" s="238"/>
      <c r="P151" s="238"/>
      <c r="Q151" s="238"/>
      <c r="R151" s="238"/>
      <c r="S151" s="238"/>
      <c r="T151" s="238"/>
      <c r="U151" s="238"/>
      <c r="V151" s="238"/>
      <c r="W151" s="238"/>
      <c r="AF151" s="6" t="s">
        <v>336</v>
      </c>
      <c r="AR151" s="6" t="s">
        <v>345</v>
      </c>
      <c r="BR151" s="140" t="s">
        <v>315</v>
      </c>
      <c r="BS151" s="12"/>
      <c r="BT151" s="12"/>
      <c r="BU151" s="12"/>
      <c r="BV151" s="12"/>
      <c r="BW151" s="12"/>
      <c r="BX151" s="12"/>
      <c r="BY151" s="12"/>
      <c r="BZ151" s="12"/>
      <c r="CA151" s="12"/>
      <c r="CB151" s="12"/>
      <c r="CC151" s="12"/>
      <c r="CD151" s="12"/>
      <c r="CE151" s="12"/>
      <c r="CF151" s="12"/>
      <c r="CG151" s="12"/>
      <c r="CH151" s="12"/>
      <c r="CI151" s="12"/>
      <c r="CJ151" s="12"/>
      <c r="CK151" s="12"/>
      <c r="CL151" s="12"/>
    </row>
    <row r="152" spans="3:90" x14ac:dyDescent="0.25">
      <c r="BR152" s="139" t="s">
        <v>336</v>
      </c>
    </row>
    <row r="153" spans="3:90" ht="18.75" customHeight="1" x14ac:dyDescent="0.25">
      <c r="C153" s="11" t="str">
        <f>IF(BT100&gt;0,RIGHT(BU100,LEN(BU100)-BT100),"")</f>
        <v>Valenzuela</v>
      </c>
      <c r="X153" s="12" t="str">
        <f>LEFT(BU100,BT100-1)</f>
        <v>Agueda</v>
      </c>
      <c r="Y153" s="12"/>
      <c r="Z153" s="12"/>
      <c r="AA153" s="12"/>
      <c r="AB153" s="12"/>
      <c r="AC153" s="12"/>
      <c r="AD153" s="12"/>
      <c r="AE153" s="12"/>
      <c r="AF153" s="12"/>
      <c r="AG153" s="12"/>
      <c r="AH153" s="12"/>
      <c r="AI153" s="12"/>
      <c r="AJ153" s="12"/>
      <c r="AK153" s="12"/>
      <c r="AL153" s="12"/>
      <c r="AM153" s="140" t="s">
        <v>314</v>
      </c>
      <c r="AN153" s="12"/>
      <c r="AO153" s="12"/>
      <c r="AP153" s="12"/>
      <c r="AQ153" s="12"/>
      <c r="AR153" s="12"/>
      <c r="AS153" s="12"/>
      <c r="AT153" s="12"/>
      <c r="AU153" s="12"/>
      <c r="AV153" s="12"/>
      <c r="AW153" s="12"/>
      <c r="AX153" s="12"/>
      <c r="AY153" s="12"/>
    </row>
    <row r="155" spans="3:90" ht="17.25" customHeight="1" x14ac:dyDescent="0.25">
      <c r="C155" s="6" t="s">
        <v>0</v>
      </c>
      <c r="AI155" s="6" t="s">
        <v>1</v>
      </c>
      <c r="AY155" t="s">
        <v>2</v>
      </c>
      <c r="BG155" s="10" t="s">
        <v>3</v>
      </c>
    </row>
    <row r="208" spans="72:72" x14ac:dyDescent="0.25">
      <c r="BT208" s="6" t="s">
        <v>324</v>
      </c>
    </row>
    <row r="209" spans="2:100" x14ac:dyDescent="0.25">
      <c r="BT209" t="s">
        <v>323</v>
      </c>
    </row>
    <row r="210" spans="2:100" x14ac:dyDescent="0.25">
      <c r="BT210" t="s">
        <v>326</v>
      </c>
    </row>
    <row r="211" spans="2:100" x14ac:dyDescent="0.25">
      <c r="BT211" t="s">
        <v>331</v>
      </c>
    </row>
    <row r="212" spans="2:100" x14ac:dyDescent="0.25">
      <c r="BT212" t="s">
        <v>333</v>
      </c>
    </row>
    <row r="213" spans="2:100" ht="21" customHeight="1" x14ac:dyDescent="0.25">
      <c r="B213" s="6" t="str">
        <f>CONCATENATE(BT209," ",BT210)</f>
        <v>John J</v>
      </c>
      <c r="Y213" s="6" t="s">
        <v>324</v>
      </c>
      <c r="AZ213" s="6" t="str">
        <f>CONCATENATE(BT211,"-",BT212,"-",BT213)</f>
        <v>555-22-3333</v>
      </c>
      <c r="BT213" t="s">
        <v>334</v>
      </c>
    </row>
    <row r="214" spans="2:100" ht="29.25" customHeight="1" x14ac:dyDescent="0.3">
      <c r="B214" s="12" t="str">
        <f>IF(BT223="Physical",CONCATENATE(BT245," ",BT248),CONCATENATE(BT250," ",BT251))</f>
        <v>123 main st Apt 1</v>
      </c>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J214" s="2" t="str">
        <f>IF(BT214="Single","x","")</f>
        <v/>
      </c>
      <c r="AK214" s="13"/>
      <c r="AM214" s="1"/>
      <c r="AN214" s="13" t="str">
        <f>IF(BT214="Married","x","")</f>
        <v/>
      </c>
      <c r="AR214" s="1"/>
      <c r="AS214" s="13" t="str">
        <f>IF(BT214="MarriedWHSingle","x","")</f>
        <v/>
      </c>
      <c r="AW214" s="1"/>
      <c r="AX214" s="1"/>
      <c r="AY214" s="1"/>
      <c r="AZ214" s="1"/>
      <c r="BA214" s="1"/>
      <c r="BB214" s="1"/>
      <c r="BC214" s="1"/>
      <c r="BD214" s="1"/>
      <c r="BE214" s="1"/>
      <c r="BF214" s="1"/>
      <c r="BG214" s="1"/>
      <c r="BH214" s="1"/>
      <c r="BI214" s="1"/>
      <c r="BJ214" s="1"/>
      <c r="BK214" s="1"/>
      <c r="BL214" s="1"/>
      <c r="BM214" s="1"/>
      <c r="BN214" s="1"/>
      <c r="BO214" s="1"/>
      <c r="BP214" s="1"/>
      <c r="BT214" s="6" t="s">
        <v>346</v>
      </c>
    </row>
    <row r="215" spans="2:100" ht="28.5" customHeight="1" x14ac:dyDescent="0.3">
      <c r="B215" s="6" t="str">
        <f>IF(BT223="Physical",CONCATENATE(BT216,", ",LEFT(BT217,2)," ",BT218),CONCATENATE(BT252,", ",LEFT(BT253,2)," ",BT254))</f>
        <v>Salinas, CA 93955</v>
      </c>
      <c r="BM215" s="3" t="str">
        <f>IF(BT215="Yes","x","")</f>
        <v>x</v>
      </c>
      <c r="BT215" s="6" t="s">
        <v>347</v>
      </c>
      <c r="CV215" t="s">
        <v>328</v>
      </c>
    </row>
    <row r="216" spans="2:100" x14ac:dyDescent="0.25">
      <c r="BG216" s="6">
        <v>1</v>
      </c>
      <c r="BT216" t="s">
        <v>329</v>
      </c>
    </row>
    <row r="217" spans="2:100" ht="12.75" customHeight="1" x14ac:dyDescent="0.25">
      <c r="BH217" s="240">
        <v>2</v>
      </c>
      <c r="BI217" s="238"/>
      <c r="BJ217" s="238"/>
      <c r="BK217" s="238"/>
      <c r="BL217" s="238"/>
      <c r="BM217" s="238"/>
      <c r="BT217" t="s">
        <v>330</v>
      </c>
    </row>
    <row r="218" spans="2:100" x14ac:dyDescent="0.25">
      <c r="BT218" s="6">
        <v>93955</v>
      </c>
    </row>
    <row r="220" spans="2:100" ht="10.5" customHeight="1" x14ac:dyDescent="0.25"/>
    <row r="221" spans="2:100" x14ac:dyDescent="0.25">
      <c r="BB221" s="6" t="str">
        <f>IF(BT221="Yes","Exempt","")</f>
        <v/>
      </c>
      <c r="BT221" s="6" t="s">
        <v>348</v>
      </c>
    </row>
    <row r="222" spans="2:100" ht="11.25" customHeight="1" x14ac:dyDescent="0.25"/>
    <row r="223" spans="2:100" ht="27.75" customHeight="1" x14ac:dyDescent="0.25">
      <c r="U223" s="238" t="s">
        <v>325</v>
      </c>
      <c r="V223" s="238"/>
      <c r="W223" s="238"/>
      <c r="X223" s="238"/>
      <c r="Y223" s="238"/>
      <c r="Z223" s="238"/>
      <c r="AA223" s="238"/>
      <c r="AB223" s="238"/>
      <c r="AC223" s="238"/>
      <c r="AD223" s="238"/>
      <c r="AE223" s="238"/>
      <c r="AF223" s="238"/>
      <c r="AG223" s="238"/>
      <c r="AH223" s="238"/>
      <c r="AI223" s="238"/>
      <c r="AJ223" s="238"/>
      <c r="AK223" s="238"/>
      <c r="AL223" s="238"/>
      <c r="AM223" s="238"/>
      <c r="AN223" s="238"/>
      <c r="AO223" s="238"/>
      <c r="AP223" s="238"/>
      <c r="AQ223" s="238"/>
      <c r="AR223" s="238"/>
      <c r="BD223" s="6" t="s">
        <v>336</v>
      </c>
      <c r="BT223" s="138" t="s">
        <v>349</v>
      </c>
    </row>
    <row r="224" spans="2:100" x14ac:dyDescent="0.25">
      <c r="BT224" s="138"/>
    </row>
    <row r="225" spans="2:72" x14ac:dyDescent="0.25">
      <c r="B225" s="138" t="s">
        <v>313</v>
      </c>
      <c r="AZ225" s="6" t="s">
        <v>4</v>
      </c>
      <c r="BT225" s="138"/>
    </row>
    <row r="226" spans="2:72" x14ac:dyDescent="0.25">
      <c r="BT226" s="138"/>
    </row>
    <row r="227" spans="2:72" x14ac:dyDescent="0.25">
      <c r="BT227" s="138"/>
    </row>
    <row r="228" spans="2:72" x14ac:dyDescent="0.25">
      <c r="BT228" s="138"/>
    </row>
    <row r="232" spans="2:72" x14ac:dyDescent="0.25">
      <c r="BT232" s="138" t="s">
        <v>350</v>
      </c>
    </row>
    <row r="233" spans="2:72" x14ac:dyDescent="0.25">
      <c r="BT233" t="s">
        <v>323</v>
      </c>
    </row>
    <row r="234" spans="2:72" x14ac:dyDescent="0.25">
      <c r="BT234" t="s">
        <v>326</v>
      </c>
    </row>
    <row r="235" spans="2:72" x14ac:dyDescent="0.25">
      <c r="BT235" t="s">
        <v>324</v>
      </c>
    </row>
    <row r="236" spans="2:72" ht="23.25" customHeight="1" x14ac:dyDescent="0.25">
      <c r="B236" s="6" t="str">
        <f>IF(BT232="AZ",CONCATENATE(BT233," ",BT234," ",BT235),"")</f>
        <v>John J Smith</v>
      </c>
      <c r="AY236" s="6" t="str">
        <f>IF(BT232="AZ",CONCATENATE(BT236,"-",BT237,"-",BT238),"")</f>
        <v>555-22-3333</v>
      </c>
      <c r="BT236" t="s">
        <v>331</v>
      </c>
    </row>
    <row r="237" spans="2:72" ht="27" customHeight="1" x14ac:dyDescent="0.25">
      <c r="B237" s="138" t="str">
        <f>IF(BT232="AZ",IF(BT249="Physical",CONCATENATE(BT245," ",BT248),CONCATENATE(BT250," ",BT251)),"")</f>
        <v>123 main st Apt 1</v>
      </c>
      <c r="BT237" t="s">
        <v>333</v>
      </c>
    </row>
    <row r="238" spans="2:72" ht="27.75" customHeight="1" x14ac:dyDescent="0.25">
      <c r="B238" s="138" t="str">
        <f>IF(BT232="AZ",IF(BT249="Physical",BT246,BT252),"")</f>
        <v>Salinas</v>
      </c>
      <c r="AR238" s="138" t="str">
        <f>IF(BT232="AZ",IF(BT249="Physical",LEFT(BT240,2),LEFT(BT253,2)),"")</f>
        <v>CA</v>
      </c>
      <c r="AU238" s="12"/>
      <c r="AV238" s="238">
        <f>IF(BT232="AZ",IF(BT249="Physical",BT247,BT254),"")</f>
        <v>93955</v>
      </c>
      <c r="AW238" s="238"/>
      <c r="AX238" s="238"/>
      <c r="AY238" s="238"/>
      <c r="AZ238" s="238"/>
      <c r="BA238" s="238"/>
      <c r="BB238" s="238"/>
      <c r="BC238" s="238"/>
      <c r="BD238" s="238"/>
      <c r="BE238" s="238"/>
      <c r="BF238" s="238"/>
      <c r="BG238" s="12"/>
      <c r="BH238" s="12"/>
      <c r="BI238" s="12"/>
      <c r="BJ238" s="12"/>
      <c r="BK238" s="12"/>
      <c r="BL238" s="12"/>
      <c r="BM238" s="12"/>
      <c r="BN238" s="12"/>
      <c r="BO238" s="12"/>
      <c r="BT238" t="s">
        <v>334</v>
      </c>
    </row>
    <row r="239" spans="2:72" x14ac:dyDescent="0.25">
      <c r="BT239"/>
    </row>
    <row r="240" spans="2:72" x14ac:dyDescent="0.25">
      <c r="BT240" t="s">
        <v>330</v>
      </c>
    </row>
    <row r="241" spans="2:82" ht="12.75" customHeight="1" x14ac:dyDescent="0.25">
      <c r="B241" s="5" t="str">
        <f>IF(BT242="1 Withhold from Gross taxable wages","x","")</f>
        <v/>
      </c>
    </row>
    <row r="242" spans="2:82" ht="12.75" customHeight="1" x14ac:dyDescent="0.25">
      <c r="E242" s="5" t="str">
        <f>IF($BT243="0.8%","x","")</f>
        <v/>
      </c>
      <c r="N242" s="5" t="str">
        <f>IF($BT243="1.3%","x","")</f>
        <v/>
      </c>
      <c r="V242" s="5" t="str">
        <f>IF($BT243="1.8%","x","")</f>
        <v/>
      </c>
      <c r="AE242" s="5" t="str">
        <f>IF($BT243="2.7%","x","")</f>
        <v/>
      </c>
      <c r="AM242" s="5" t="str">
        <f>IF($BT243="3.6%","x","")</f>
        <v/>
      </c>
      <c r="AU242" s="5" t="str">
        <f>IF($BT243="4.2%","x","")</f>
        <v/>
      </c>
      <c r="BD242" s="5" t="str">
        <f>IF($BT243="5.1%","x","")</f>
        <v/>
      </c>
      <c r="BT242" s="6" t="s">
        <v>351</v>
      </c>
    </row>
    <row r="243" spans="2:82" ht="13.5" customHeight="1" x14ac:dyDescent="0.25"/>
    <row r="244" spans="2:82" ht="15" customHeight="1" x14ac:dyDescent="0.25">
      <c r="E244" s="5" t="str">
        <f>IF($BT243="Other","x","")</f>
        <v/>
      </c>
      <c r="BD244" s="241"/>
      <c r="BE244" s="238"/>
      <c r="BF244" s="238"/>
      <c r="BG244" s="238"/>
      <c r="BH244" s="238"/>
      <c r="BI244" s="238"/>
      <c r="BJ244" s="238"/>
      <c r="BK244" s="238"/>
      <c r="BL244" s="238"/>
      <c r="BM244" s="238"/>
      <c r="BN244" s="238"/>
      <c r="BO244" s="12"/>
      <c r="BP244" s="12"/>
    </row>
    <row r="245" spans="2:82" ht="8.25" customHeight="1" x14ac:dyDescent="0.25">
      <c r="BT245" s="138" t="s">
        <v>327</v>
      </c>
    </row>
    <row r="246" spans="2:82" x14ac:dyDescent="0.25">
      <c r="B246" s="5" t="str">
        <f>IF(BT242="2 I elect an Arizona withholding percentage of zero","x","")</f>
        <v>x</v>
      </c>
      <c r="BT246" s="139" t="s">
        <v>329</v>
      </c>
    </row>
    <row r="247" spans="2:82" x14ac:dyDescent="0.25">
      <c r="BT247" s="12">
        <v>93955</v>
      </c>
      <c r="BU247" s="12"/>
      <c r="BV247" s="12"/>
      <c r="BW247" s="12"/>
      <c r="BX247" s="12"/>
      <c r="BY247" s="12"/>
      <c r="BZ247" s="12"/>
      <c r="CA247" s="12"/>
      <c r="CB247" s="12"/>
      <c r="CC247" s="12"/>
      <c r="CD247" s="12"/>
    </row>
    <row r="248" spans="2:82" ht="22.5" customHeight="1" x14ac:dyDescent="0.25">
      <c r="BT248" s="140" t="s">
        <v>328</v>
      </c>
    </row>
    <row r="249" spans="2:82" x14ac:dyDescent="0.25">
      <c r="BT249" s="138" t="s">
        <v>349</v>
      </c>
    </row>
    <row r="250" spans="2:82" ht="12.75" customHeight="1" x14ac:dyDescent="0.25">
      <c r="BT250" s="138"/>
    </row>
    <row r="251" spans="2:82" ht="25.5" customHeight="1" x14ac:dyDescent="0.25">
      <c r="B251" s="238" t="s">
        <v>325</v>
      </c>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c r="AB251" s="238"/>
      <c r="AY251" s="6" t="s">
        <v>336</v>
      </c>
      <c r="BT251" s="138"/>
    </row>
    <row r="252" spans="2:82" x14ac:dyDescent="0.25">
      <c r="BT252" s="138"/>
    </row>
    <row r="253" spans="2:82" x14ac:dyDescent="0.25">
      <c r="BT253" s="138"/>
    </row>
    <row r="254" spans="2:82" x14ac:dyDescent="0.25">
      <c r="BT254" s="138"/>
    </row>
    <row r="289" spans="1:73" x14ac:dyDescent="0.25">
      <c r="AH289" s="66"/>
    </row>
    <row r="296" spans="1:73" ht="3.75" customHeight="1" x14ac:dyDescent="0.25"/>
    <row r="297" spans="1:73" x14ac:dyDescent="0.25">
      <c r="A297"/>
      <c r="B297" s="18" t="s">
        <v>5</v>
      </c>
      <c r="C297" s="19"/>
      <c r="D297" s="20"/>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21" t="s">
        <v>9</v>
      </c>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22" t="s">
        <v>6</v>
      </c>
      <c r="BU297" s="6"/>
    </row>
    <row r="298" spans="1:73" x14ac:dyDescent="0.25">
      <c r="A298"/>
      <c r="B298" s="23" t="s">
        <v>7</v>
      </c>
      <c r="C298" s="24"/>
      <c r="D298" s="24"/>
      <c r="E298" s="25"/>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6" t="s">
        <v>10</v>
      </c>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7" t="s">
        <v>8</v>
      </c>
      <c r="BU298" s="6"/>
    </row>
    <row r="299" spans="1:73" x14ac:dyDescent="0.25">
      <c r="A299" s="33"/>
      <c r="B299" s="34"/>
      <c r="C299" s="34"/>
      <c r="D299" s="35"/>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6"/>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7"/>
    </row>
    <row r="301" spans="1:73" ht="18" x14ac:dyDescent="0.25">
      <c r="AG301" s="31" t="s">
        <v>11</v>
      </c>
    </row>
    <row r="303" spans="1:73" ht="82.5" customHeight="1" x14ac:dyDescent="0.25">
      <c r="B303" s="235" t="s">
        <v>12</v>
      </c>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c r="AB303" s="235"/>
      <c r="AC303" s="235"/>
      <c r="AD303" s="235"/>
      <c r="AE303" s="235"/>
      <c r="AF303" s="235"/>
      <c r="AG303" s="235"/>
      <c r="AH303" s="235"/>
      <c r="AI303" s="235"/>
      <c r="AJ303" s="235"/>
      <c r="AK303" s="235"/>
      <c r="AL303" s="235"/>
      <c r="AM303" s="235"/>
      <c r="AN303" s="235"/>
      <c r="AO303" s="235"/>
      <c r="AP303" s="235"/>
      <c r="AQ303" s="235"/>
      <c r="AR303" s="235"/>
      <c r="AS303" s="235"/>
      <c r="AT303" s="235"/>
      <c r="AU303" s="235"/>
      <c r="AV303" s="235"/>
      <c r="AW303" s="235"/>
      <c r="AX303" s="235"/>
      <c r="AY303" s="235"/>
      <c r="AZ303" s="235"/>
      <c r="BA303" s="235"/>
      <c r="BB303" s="235"/>
      <c r="BC303" s="235"/>
      <c r="BD303" s="235"/>
      <c r="BE303" s="235"/>
      <c r="BF303" s="235"/>
      <c r="BG303" s="235"/>
      <c r="BH303" s="235"/>
      <c r="BI303" s="235"/>
      <c r="BJ303" s="235"/>
      <c r="BK303" s="235"/>
      <c r="BL303" s="235"/>
      <c r="BM303" s="235"/>
      <c r="BN303" s="47"/>
    </row>
    <row r="304" spans="1:73" x14ac:dyDescent="0.25">
      <c r="A304" s="29"/>
    </row>
    <row r="305" spans="1:73" ht="44.25" customHeight="1" x14ac:dyDescent="0.25">
      <c r="B305" s="235" t="s">
        <v>13</v>
      </c>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c r="AB305" s="235"/>
      <c r="AC305" s="235"/>
      <c r="AD305" s="235"/>
      <c r="AE305" s="235"/>
      <c r="AF305" s="235"/>
      <c r="AG305" s="235"/>
      <c r="AH305" s="235"/>
      <c r="AI305" s="235"/>
      <c r="AJ305" s="235"/>
      <c r="AK305" s="235"/>
      <c r="AL305" s="235"/>
      <c r="AM305" s="235"/>
      <c r="AN305" s="235"/>
      <c r="AO305" s="235"/>
      <c r="AP305" s="235"/>
      <c r="AQ305" s="235"/>
      <c r="AR305" s="235"/>
      <c r="AS305" s="235"/>
      <c r="AT305" s="235"/>
      <c r="AU305" s="235"/>
      <c r="AV305" s="235"/>
      <c r="AW305" s="235"/>
      <c r="AX305" s="235"/>
      <c r="AY305" s="235"/>
      <c r="AZ305" s="235"/>
      <c r="BA305" s="235"/>
      <c r="BB305" s="235"/>
      <c r="BC305" s="235"/>
      <c r="BD305" s="235"/>
      <c r="BE305" s="235"/>
      <c r="BF305" s="235"/>
      <c r="BG305" s="235"/>
      <c r="BH305" s="235"/>
      <c r="BI305" s="235"/>
      <c r="BJ305" s="235"/>
      <c r="BK305" s="235"/>
      <c r="BL305" s="235"/>
      <c r="BM305" s="235"/>
      <c r="BN305" s="47"/>
    </row>
    <row r="306" spans="1:73" x14ac:dyDescent="0.25">
      <c r="A306" s="29"/>
    </row>
    <row r="307" spans="1:73" ht="42.75" customHeight="1" x14ac:dyDescent="0.25">
      <c r="B307" s="235" t="s">
        <v>14</v>
      </c>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c r="AB307" s="235"/>
      <c r="AC307" s="235"/>
      <c r="AD307" s="235"/>
      <c r="AE307" s="235"/>
      <c r="AF307" s="235"/>
      <c r="AG307" s="235"/>
      <c r="AH307" s="235"/>
      <c r="AI307" s="235"/>
      <c r="AJ307" s="235"/>
      <c r="AK307" s="235"/>
      <c r="AL307" s="235"/>
      <c r="AM307" s="235"/>
      <c r="AN307" s="235"/>
      <c r="AO307" s="235"/>
      <c r="AP307" s="235"/>
      <c r="AQ307" s="235"/>
      <c r="AR307" s="235"/>
      <c r="AS307" s="235"/>
      <c r="AT307" s="235"/>
      <c r="AU307" s="235"/>
      <c r="AV307" s="235"/>
      <c r="AW307" s="235"/>
      <c r="AX307" s="235"/>
      <c r="AY307" s="235"/>
      <c r="AZ307" s="235"/>
      <c r="BA307" s="235"/>
      <c r="BB307" s="235"/>
      <c r="BC307" s="235"/>
      <c r="BD307" s="235"/>
      <c r="BE307" s="235"/>
      <c r="BF307" s="235"/>
      <c r="BG307" s="235"/>
      <c r="BH307" s="235"/>
      <c r="BI307" s="235"/>
      <c r="BJ307" s="235"/>
      <c r="BK307" s="235"/>
      <c r="BL307" s="235"/>
      <c r="BM307" s="235"/>
    </row>
    <row r="308" spans="1:73" ht="42.75" customHeight="1" x14ac:dyDescent="0.2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row>
    <row r="310" spans="1:73" ht="18" x14ac:dyDescent="0.25">
      <c r="AH310" s="31" t="s">
        <v>15</v>
      </c>
    </row>
    <row r="312" spans="1:73" ht="87.75" customHeight="1" x14ac:dyDescent="0.25">
      <c r="B312" s="235" t="s">
        <v>16</v>
      </c>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c r="AB312" s="235"/>
      <c r="AC312" s="235"/>
      <c r="AD312" s="235"/>
      <c r="AE312" s="235"/>
      <c r="AF312" s="235"/>
      <c r="AG312" s="235"/>
      <c r="AH312" s="235"/>
      <c r="AI312" s="235"/>
      <c r="AJ312" s="235"/>
      <c r="AK312" s="235"/>
      <c r="AL312" s="235"/>
      <c r="AM312" s="235"/>
      <c r="AN312" s="235"/>
      <c r="AO312" s="235"/>
      <c r="AP312" s="235"/>
      <c r="AQ312" s="235"/>
      <c r="AR312" s="235"/>
      <c r="AS312" s="235"/>
      <c r="AT312" s="235"/>
      <c r="AU312" s="235"/>
      <c r="AV312" s="235"/>
      <c r="AW312" s="235"/>
      <c r="AX312" s="235"/>
      <c r="AY312" s="235"/>
      <c r="AZ312" s="235"/>
      <c r="BA312" s="235"/>
      <c r="BB312" s="235"/>
      <c r="BC312" s="235"/>
      <c r="BD312" s="235"/>
      <c r="BE312" s="235"/>
      <c r="BF312" s="235"/>
      <c r="BG312" s="235"/>
      <c r="BH312" s="235"/>
      <c r="BI312" s="235"/>
      <c r="BJ312" s="235"/>
      <c r="BK312" s="235"/>
      <c r="BL312" s="235"/>
      <c r="BM312" s="235"/>
    </row>
    <row r="313" spans="1:73" x14ac:dyDescent="0.25">
      <c r="A313" s="29"/>
    </row>
    <row r="314" spans="1:73" ht="45" customHeight="1" x14ac:dyDescent="0.25">
      <c r="B314" s="235" t="s">
        <v>17</v>
      </c>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c r="AB314" s="235"/>
      <c r="AC314" s="235"/>
      <c r="AD314" s="235"/>
      <c r="AE314" s="235"/>
      <c r="AF314" s="235"/>
      <c r="AG314" s="235"/>
      <c r="AH314" s="235"/>
      <c r="AI314" s="235"/>
      <c r="AJ314" s="235"/>
      <c r="AK314" s="235"/>
      <c r="AL314" s="235"/>
      <c r="AM314" s="235"/>
      <c r="AN314" s="235"/>
      <c r="AO314" s="235"/>
      <c r="AP314" s="235"/>
      <c r="AQ314" s="235"/>
      <c r="AR314" s="235"/>
      <c r="AS314" s="235"/>
      <c r="AT314" s="235"/>
      <c r="AU314" s="235"/>
      <c r="AV314" s="235"/>
      <c r="AW314" s="235"/>
      <c r="AX314" s="235"/>
      <c r="AY314" s="235"/>
      <c r="AZ314" s="235"/>
      <c r="BA314" s="235"/>
      <c r="BB314" s="235"/>
      <c r="BC314" s="235"/>
      <c r="BD314" s="235"/>
      <c r="BE314" s="235"/>
      <c r="BF314" s="235"/>
      <c r="BG314" s="235"/>
      <c r="BH314" s="235"/>
      <c r="BI314" s="235"/>
      <c r="BJ314" s="235"/>
      <c r="BK314" s="235"/>
      <c r="BL314" s="235"/>
      <c r="BM314" s="235"/>
    </row>
    <row r="315" spans="1:73" x14ac:dyDescent="0.25">
      <c r="A315" s="29"/>
    </row>
    <row r="316" spans="1:73" ht="30" customHeight="1" x14ac:dyDescent="0.25">
      <c r="B316" s="235" t="s">
        <v>18</v>
      </c>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c r="AB316" s="235"/>
      <c r="AC316" s="235"/>
      <c r="AD316" s="235"/>
      <c r="AE316" s="235"/>
      <c r="AF316" s="235"/>
      <c r="AG316" s="235"/>
      <c r="AH316" s="235"/>
      <c r="AI316" s="235"/>
      <c r="AJ316" s="235"/>
      <c r="AK316" s="235"/>
      <c r="AL316" s="235"/>
      <c r="AM316" s="235"/>
      <c r="AN316" s="235"/>
      <c r="AO316" s="235"/>
      <c r="AP316" s="235"/>
      <c r="AQ316" s="235"/>
      <c r="AR316" s="235"/>
      <c r="AS316" s="235"/>
      <c r="AT316" s="235"/>
      <c r="AU316" s="235"/>
      <c r="AV316" s="235"/>
      <c r="AW316" s="235"/>
      <c r="AX316" s="235"/>
      <c r="AY316" s="235"/>
      <c r="AZ316" s="235"/>
      <c r="BA316" s="235"/>
      <c r="BB316" s="235"/>
      <c r="BC316" s="235"/>
      <c r="BD316" s="235"/>
      <c r="BE316" s="235"/>
      <c r="BF316" s="235"/>
      <c r="BG316" s="235"/>
      <c r="BH316" s="235"/>
      <c r="BI316" s="235"/>
      <c r="BJ316" s="235"/>
      <c r="BK316" s="235"/>
      <c r="BL316" s="235"/>
      <c r="BM316" s="235"/>
    </row>
    <row r="317" spans="1:73" ht="14.25" customHeight="1" x14ac:dyDescent="0.2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row>
    <row r="318" spans="1:73" ht="15" customHeight="1" x14ac:dyDescent="0.25">
      <c r="B318" s="141"/>
      <c r="BS318" s="156" t="s">
        <v>352</v>
      </c>
    </row>
    <row r="319" spans="1:73" ht="30" customHeight="1" x14ac:dyDescent="0.25">
      <c r="A319"/>
      <c r="B319" s="168" t="s">
        <v>325</v>
      </c>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AM319" s="138" t="s">
        <v>336</v>
      </c>
      <c r="BM319" s="24"/>
      <c r="BS319" s="139" t="str">
        <f>IF(BS323&gt;0,BT325,"")</f>
        <v/>
      </c>
      <c r="BU319" s="6"/>
    </row>
    <row r="320" spans="1:73" s="138" customFormat="1" ht="0.95" customHeight="1" x14ac:dyDescent="0.25">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39"/>
      <c r="Z320" s="139"/>
      <c r="AA320" s="139"/>
      <c r="AB320" s="139"/>
      <c r="AC320" s="139"/>
      <c r="AD320" s="139"/>
      <c r="AE320" s="139"/>
      <c r="AF320" s="139"/>
      <c r="AG320" s="139"/>
      <c r="AH320" s="139"/>
      <c r="AI320" s="139"/>
      <c r="AJ320" s="139"/>
      <c r="AK320" s="139"/>
      <c r="AL320" s="139"/>
      <c r="AN320" s="139"/>
      <c r="AO320" s="139"/>
      <c r="AP320" s="139"/>
      <c r="AQ320" s="139"/>
      <c r="AR320" s="139"/>
      <c r="AS320" s="139"/>
      <c r="AT320" s="139"/>
      <c r="AU320" s="139"/>
      <c r="AV320" s="139"/>
      <c r="AW320" s="139"/>
      <c r="AX320" s="139"/>
      <c r="AY320" s="139"/>
      <c r="AZ320" s="139"/>
      <c r="BA320" s="139"/>
      <c r="BB320" s="139"/>
      <c r="BC320" s="139"/>
      <c r="BD320" s="139"/>
      <c r="BE320" s="139"/>
      <c r="BF320" s="139"/>
      <c r="BG320" s="139"/>
      <c r="BH320" s="139"/>
      <c r="BI320" s="139"/>
      <c r="BJ320" s="139"/>
      <c r="BK320" s="139"/>
      <c r="BL320" s="139"/>
      <c r="BM320" s="34"/>
      <c r="BN320" s="139"/>
      <c r="BO320" s="139"/>
      <c r="BP320" s="139"/>
      <c r="BQ320" s="139"/>
      <c r="BR320" s="139"/>
      <c r="BS320" s="139"/>
      <c r="BT320" s="139"/>
      <c r="BU320" s="139"/>
    </row>
    <row r="321" spans="1:100" x14ac:dyDescent="0.25">
      <c r="A321"/>
      <c r="B321" s="30" t="s">
        <v>19</v>
      </c>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M321" s="30" t="s">
        <v>20</v>
      </c>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S321" s="141"/>
      <c r="BU321" s="6"/>
    </row>
    <row r="322" spans="1:100" x14ac:dyDescent="0.25">
      <c r="A322"/>
      <c r="BS322" s="138" t="s">
        <v>352</v>
      </c>
      <c r="BU322" s="6"/>
    </row>
    <row r="323" spans="1:100" ht="30" customHeight="1" x14ac:dyDescent="0.25">
      <c r="A323"/>
      <c r="B323" s="237" t="s">
        <v>325</v>
      </c>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AM323" s="138" t="s">
        <v>336</v>
      </c>
      <c r="BS323" s="139"/>
      <c r="BU323" s="6"/>
    </row>
    <row r="324" spans="1:100" s="138" customFormat="1" ht="0.95" customHeight="1" x14ac:dyDescent="0.25">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39"/>
      <c r="Z324" s="139"/>
      <c r="AA324" s="139"/>
      <c r="AB324" s="139"/>
      <c r="AC324" s="139"/>
      <c r="AD324" s="139"/>
      <c r="AE324" s="139"/>
      <c r="AF324" s="139"/>
      <c r="AG324" s="139"/>
      <c r="AH324" s="139"/>
      <c r="AI324" s="139"/>
      <c r="AJ324" s="139"/>
      <c r="AK324" s="139"/>
      <c r="AL324" s="139"/>
      <c r="AN324" s="139"/>
      <c r="AO324" s="139"/>
      <c r="AP324" s="139"/>
      <c r="AQ324" s="139"/>
      <c r="AR324" s="139"/>
      <c r="AS324" s="139"/>
      <c r="AT324" s="139"/>
      <c r="AU324" s="139"/>
      <c r="AV324" s="139"/>
      <c r="AW324" s="139"/>
      <c r="AX324" s="139"/>
      <c r="AY324" s="139"/>
      <c r="AZ324" s="139"/>
      <c r="BA324" s="139"/>
      <c r="BB324" s="139"/>
      <c r="BC324" s="139"/>
      <c r="BD324" s="139"/>
      <c r="BE324" s="139"/>
      <c r="BF324" s="139"/>
      <c r="BG324" s="139"/>
      <c r="BH324" s="139"/>
      <c r="BI324" s="139"/>
      <c r="BJ324" s="139"/>
      <c r="BK324" s="139"/>
      <c r="BL324" s="139"/>
      <c r="BM324" s="139"/>
      <c r="BN324" s="139"/>
      <c r="BO324" s="139"/>
      <c r="BP324" s="139"/>
      <c r="BQ324" s="139"/>
      <c r="BR324" s="139"/>
      <c r="BS324" s="139"/>
      <c r="BT324" s="139"/>
      <c r="BU324" s="139"/>
    </row>
    <row r="325" spans="1:100" x14ac:dyDescent="0.25">
      <c r="A325"/>
      <c r="B325" s="30" t="s">
        <v>21</v>
      </c>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M325" s="30" t="s">
        <v>20</v>
      </c>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T325" s="138" t="s">
        <v>336</v>
      </c>
      <c r="BU325" s="122"/>
      <c r="BV325" s="122"/>
      <c r="BW325" s="122"/>
      <c r="BX325" s="122"/>
      <c r="BY325" s="122"/>
      <c r="BZ325" s="122"/>
      <c r="CA325" s="122"/>
      <c r="CB325" s="122"/>
      <c r="CC325" s="122"/>
      <c r="CD325" s="122"/>
      <c r="CE325" s="122"/>
      <c r="CF325" s="122"/>
      <c r="CG325" s="122"/>
      <c r="CH325" s="122"/>
      <c r="CI325" s="122"/>
      <c r="CJ325" s="122"/>
      <c r="CK325" s="122"/>
      <c r="CL325" s="122"/>
      <c r="CM325" s="122"/>
      <c r="CN325" s="122"/>
      <c r="CO325" s="122"/>
      <c r="CP325" s="122"/>
    </row>
    <row r="326" spans="1:100" x14ac:dyDescent="0.25">
      <c r="BT326" s="122" t="s">
        <v>325</v>
      </c>
      <c r="BU326" s="122"/>
      <c r="BV326" s="122"/>
      <c r="BW326" s="122"/>
      <c r="BX326" s="122"/>
      <c r="BY326" s="122"/>
      <c r="BZ326" s="122"/>
      <c r="CA326" s="122"/>
      <c r="CB326" s="122"/>
      <c r="CC326" s="122"/>
      <c r="CD326" s="122"/>
      <c r="CE326" s="122"/>
      <c r="CF326" s="122"/>
      <c r="CG326" s="122"/>
      <c r="CH326" s="122"/>
      <c r="CI326" s="122"/>
      <c r="CJ326" s="122"/>
      <c r="CK326" s="122"/>
      <c r="CL326" s="122"/>
      <c r="CM326" s="122"/>
      <c r="CN326" s="122"/>
      <c r="CO326" s="122"/>
      <c r="CP326" s="122"/>
    </row>
    <row r="327" spans="1:100" x14ac:dyDescent="0.25">
      <c r="BT327" s="122" t="s">
        <v>325</v>
      </c>
      <c r="BU327" s="123"/>
      <c r="BV327" s="123"/>
      <c r="BW327" s="123"/>
      <c r="BX327" s="123"/>
      <c r="BY327" s="123"/>
      <c r="BZ327" s="123"/>
      <c r="CA327" s="123"/>
      <c r="CB327" s="123"/>
      <c r="CC327" s="123"/>
      <c r="CD327" s="123"/>
      <c r="CE327" s="123"/>
      <c r="CF327" s="123"/>
      <c r="CG327" s="123"/>
      <c r="CH327" s="123"/>
      <c r="CI327" s="123"/>
      <c r="CJ327" s="123"/>
      <c r="CK327" s="123"/>
      <c r="CL327" s="123"/>
      <c r="CM327" s="123"/>
      <c r="CN327" s="123"/>
      <c r="CO327" s="123"/>
      <c r="CP327" s="123"/>
      <c r="CQ327" s="35"/>
      <c r="CR327" s="35"/>
      <c r="CS327" s="35"/>
      <c r="CT327" s="35"/>
      <c r="CU327" s="35"/>
      <c r="CV327" s="35"/>
    </row>
    <row r="328" spans="1:100" x14ac:dyDescent="0.25">
      <c r="BT328" s="123"/>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row>
    <row r="335" spans="1:100" x14ac:dyDescent="0.25">
      <c r="A335"/>
      <c r="BU335" s="6"/>
    </row>
    <row r="336" spans="1:100" ht="3.75" customHeight="1" x14ac:dyDescent="0.25">
      <c r="A336"/>
      <c r="BU336" s="6"/>
    </row>
    <row r="337" spans="1:73" x14ac:dyDescent="0.25">
      <c r="A337"/>
      <c r="B337" s="18" t="s">
        <v>5</v>
      </c>
      <c r="C337" s="19"/>
      <c r="D337" s="20"/>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21" t="s">
        <v>9</v>
      </c>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22" t="s">
        <v>6</v>
      </c>
      <c r="BU337" s="6"/>
    </row>
    <row r="338" spans="1:73" x14ac:dyDescent="0.25">
      <c r="A338"/>
      <c r="B338" s="23" t="s">
        <v>7</v>
      </c>
      <c r="C338" s="24"/>
      <c r="D338" s="24"/>
      <c r="E338" s="25"/>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6" t="s">
        <v>10</v>
      </c>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c r="BE338" s="24"/>
      <c r="BF338" s="24"/>
      <c r="BG338" s="24"/>
      <c r="BH338" s="24"/>
      <c r="BI338" s="24"/>
      <c r="BJ338" s="24"/>
      <c r="BK338" s="24"/>
      <c r="BL338" s="24"/>
      <c r="BM338" s="24"/>
      <c r="BN338" s="27" t="s">
        <v>8</v>
      </c>
      <c r="BU338" s="6"/>
    </row>
    <row r="339" spans="1:73" x14ac:dyDescent="0.25">
      <c r="A339"/>
      <c r="B339" s="33"/>
      <c r="C339" s="34"/>
      <c r="D339" s="34"/>
      <c r="E339" s="35"/>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6"/>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7"/>
      <c r="BU339" s="6"/>
    </row>
    <row r="340" spans="1:73" x14ac:dyDescent="0.25">
      <c r="A340" s="33"/>
      <c r="B340" s="34"/>
      <c r="C340" s="34"/>
      <c r="D340" s="35"/>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6"/>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7"/>
    </row>
    <row r="341" spans="1:73" ht="15.75" x14ac:dyDescent="0.25">
      <c r="AG341" s="38" t="s">
        <v>22</v>
      </c>
    </row>
    <row r="343" spans="1:73" ht="30" customHeight="1" x14ac:dyDescent="0.25">
      <c r="B343" s="234" t="s">
        <v>23</v>
      </c>
      <c r="C343" s="234"/>
      <c r="D343" s="234"/>
      <c r="E343" s="234"/>
      <c r="F343" s="234"/>
      <c r="G343" s="234"/>
      <c r="H343" s="234"/>
      <c r="I343" s="234"/>
      <c r="J343" s="234"/>
      <c r="K343" s="234"/>
      <c r="L343" s="234"/>
      <c r="M343" s="234"/>
      <c r="N343" s="234"/>
      <c r="O343" s="234"/>
      <c r="P343" s="234"/>
      <c r="Q343" s="234"/>
      <c r="R343" s="234"/>
      <c r="S343" s="234"/>
      <c r="T343" s="234"/>
      <c r="U343" s="234"/>
      <c r="V343" s="234"/>
      <c r="W343" s="234"/>
      <c r="X343" s="234"/>
      <c r="Y343" s="234"/>
      <c r="Z343" s="234"/>
      <c r="AA343" s="234"/>
      <c r="AB343" s="234"/>
      <c r="AC343" s="234"/>
      <c r="AD343" s="234"/>
      <c r="AE343" s="234"/>
      <c r="AF343" s="234"/>
      <c r="AG343" s="234"/>
      <c r="AH343" s="234"/>
      <c r="AI343" s="234"/>
      <c r="AJ343" s="234"/>
      <c r="AK343" s="234"/>
      <c r="AL343" s="234"/>
      <c r="AM343" s="234"/>
      <c r="AN343" s="234"/>
      <c r="AO343" s="234"/>
      <c r="AP343" s="234"/>
      <c r="AQ343" s="234"/>
      <c r="AR343" s="234"/>
      <c r="AS343" s="234"/>
      <c r="AT343" s="234"/>
      <c r="AU343" s="234"/>
      <c r="AV343" s="234"/>
      <c r="AW343" s="234"/>
      <c r="AX343" s="234"/>
      <c r="AY343" s="234"/>
      <c r="AZ343" s="234"/>
      <c r="BA343" s="234"/>
      <c r="BB343" s="234"/>
      <c r="BC343" s="234"/>
      <c r="BD343" s="234"/>
      <c r="BE343" s="234"/>
      <c r="BF343" s="234"/>
      <c r="BG343" s="234"/>
      <c r="BH343" s="234"/>
      <c r="BI343" s="234"/>
      <c r="BJ343" s="234"/>
      <c r="BK343" s="234"/>
      <c r="BL343" s="234"/>
      <c r="BM343" s="234"/>
      <c r="BN343" s="234"/>
    </row>
    <row r="344" spans="1:73" x14ac:dyDescent="0.25">
      <c r="A344" s="40"/>
    </row>
    <row r="345" spans="1:73" ht="15" customHeight="1" x14ac:dyDescent="0.25">
      <c r="B345" s="48" t="s">
        <v>24</v>
      </c>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c r="AX345" s="48"/>
      <c r="AY345" s="48"/>
      <c r="AZ345" s="48"/>
      <c r="BA345" s="48"/>
      <c r="BB345" s="48"/>
      <c r="BC345" s="48"/>
      <c r="BD345" s="48"/>
      <c r="BE345" s="48"/>
      <c r="BF345" s="48"/>
      <c r="BG345" s="48"/>
      <c r="BH345" s="48"/>
      <c r="BI345" s="48"/>
      <c r="BJ345" s="48"/>
      <c r="BK345" s="48"/>
      <c r="BL345" s="48"/>
      <c r="BM345" s="48"/>
    </row>
    <row r="346" spans="1:73" x14ac:dyDescent="0.25">
      <c r="A346" s="41"/>
    </row>
    <row r="347" spans="1:73" ht="43.5" customHeight="1" x14ac:dyDescent="0.25">
      <c r="B347" s="234" t="s">
        <v>25</v>
      </c>
      <c r="C347" s="234"/>
      <c r="D347" s="234"/>
      <c r="E347" s="234"/>
      <c r="F347" s="234"/>
      <c r="G347" s="234"/>
      <c r="H347" s="234"/>
      <c r="I347" s="234"/>
      <c r="J347" s="234"/>
      <c r="K347" s="234"/>
      <c r="L347" s="234"/>
      <c r="M347" s="234"/>
      <c r="N347" s="234"/>
      <c r="O347" s="234"/>
      <c r="P347" s="234"/>
      <c r="Q347" s="234"/>
      <c r="R347" s="234"/>
      <c r="S347" s="234"/>
      <c r="T347" s="234"/>
      <c r="U347" s="234"/>
      <c r="V347" s="234"/>
      <c r="W347" s="234"/>
      <c r="X347" s="234"/>
      <c r="Y347" s="234"/>
      <c r="Z347" s="234"/>
      <c r="AA347" s="234"/>
      <c r="AB347" s="234"/>
      <c r="AC347" s="234"/>
      <c r="AD347" s="234"/>
      <c r="AE347" s="234"/>
      <c r="AF347" s="234"/>
      <c r="AG347" s="234"/>
      <c r="AH347" s="234"/>
      <c r="AI347" s="234"/>
      <c r="AJ347" s="234"/>
      <c r="AK347" s="234"/>
      <c r="AL347" s="234"/>
      <c r="AM347" s="234"/>
      <c r="AN347" s="234"/>
      <c r="AO347" s="234"/>
      <c r="AP347" s="234"/>
      <c r="AQ347" s="234"/>
      <c r="AR347" s="234"/>
      <c r="AS347" s="234"/>
      <c r="AT347" s="234"/>
      <c r="AU347" s="234"/>
      <c r="AV347" s="234"/>
      <c r="AW347" s="234"/>
      <c r="AX347" s="234"/>
      <c r="AY347" s="234"/>
      <c r="AZ347" s="234"/>
      <c r="BA347" s="234"/>
      <c r="BB347" s="234"/>
      <c r="BC347" s="234"/>
      <c r="BD347" s="234"/>
      <c r="BE347" s="234"/>
      <c r="BF347" s="234"/>
      <c r="BG347" s="234"/>
      <c r="BH347" s="234"/>
      <c r="BI347" s="234"/>
      <c r="BJ347" s="234"/>
      <c r="BK347" s="234"/>
      <c r="BL347" s="234"/>
      <c r="BM347" s="234"/>
      <c r="BN347" s="234"/>
    </row>
    <row r="348" spans="1:73" x14ac:dyDescent="0.25">
      <c r="A348" s="40"/>
    </row>
    <row r="349" spans="1:73" ht="29.25" customHeight="1" x14ac:dyDescent="0.25">
      <c r="B349" s="234" t="s">
        <v>26</v>
      </c>
      <c r="C349" s="234"/>
      <c r="D349" s="234"/>
      <c r="E349" s="234"/>
      <c r="F349" s="234"/>
      <c r="G349" s="234"/>
      <c r="H349" s="234"/>
      <c r="I349" s="234"/>
      <c r="J349" s="234"/>
      <c r="K349" s="234"/>
      <c r="L349" s="234"/>
      <c r="M349" s="234"/>
      <c r="N349" s="234"/>
      <c r="O349" s="234"/>
      <c r="P349" s="234"/>
      <c r="Q349" s="234"/>
      <c r="R349" s="234"/>
      <c r="S349" s="234"/>
      <c r="T349" s="234"/>
      <c r="U349" s="234"/>
      <c r="V349" s="234"/>
      <c r="W349" s="234"/>
      <c r="X349" s="234"/>
      <c r="Y349" s="234"/>
      <c r="Z349" s="234"/>
      <c r="AA349" s="234"/>
      <c r="AB349" s="234"/>
      <c r="AC349" s="234"/>
      <c r="AD349" s="234"/>
      <c r="AE349" s="234"/>
      <c r="AF349" s="234"/>
      <c r="AG349" s="234"/>
      <c r="AH349" s="234"/>
      <c r="AI349" s="234"/>
      <c r="AJ349" s="234"/>
      <c r="AK349" s="234"/>
      <c r="AL349" s="234"/>
      <c r="AM349" s="234"/>
      <c r="AN349" s="234"/>
      <c r="AO349" s="234"/>
      <c r="AP349" s="234"/>
      <c r="AQ349" s="234"/>
      <c r="AR349" s="234"/>
      <c r="AS349" s="234"/>
      <c r="AT349" s="234"/>
      <c r="AU349" s="234"/>
      <c r="AV349" s="234"/>
      <c r="AW349" s="234"/>
      <c r="AX349" s="234"/>
      <c r="AY349" s="234"/>
      <c r="AZ349" s="234"/>
      <c r="BA349" s="234"/>
      <c r="BB349" s="234"/>
      <c r="BC349" s="234"/>
      <c r="BD349" s="234"/>
      <c r="BE349" s="234"/>
      <c r="BF349" s="234"/>
      <c r="BG349" s="234"/>
      <c r="BH349" s="234"/>
      <c r="BI349" s="234"/>
      <c r="BJ349" s="234"/>
      <c r="BK349" s="234"/>
      <c r="BL349" s="234"/>
      <c r="BM349" s="234"/>
      <c r="BN349" s="234"/>
    </row>
    <row r="350" spans="1:73" x14ac:dyDescent="0.25">
      <c r="A350" s="43"/>
    </row>
    <row r="351" spans="1:73" ht="15" customHeight="1" x14ac:dyDescent="0.25">
      <c r="A351"/>
      <c r="B351" s="49" t="s">
        <v>27</v>
      </c>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9"/>
      <c r="AH351" s="49"/>
      <c r="AI351" s="49"/>
      <c r="AJ351" s="49"/>
      <c r="AK351" s="49"/>
      <c r="AL351" s="49"/>
      <c r="AM351" s="49"/>
      <c r="AN351" s="49"/>
      <c r="AO351" s="49"/>
      <c r="AP351" s="49"/>
      <c r="AQ351" s="49"/>
      <c r="AR351" s="49"/>
      <c r="AS351" s="49"/>
      <c r="AT351" s="49"/>
      <c r="AU351" s="49"/>
      <c r="AV351" s="49"/>
      <c r="AW351" s="49"/>
      <c r="AX351" s="49"/>
      <c r="AY351" s="49"/>
      <c r="AZ351" s="49"/>
      <c r="BA351" s="49"/>
      <c r="BB351" s="49"/>
      <c r="BC351" s="49"/>
      <c r="BD351" s="49"/>
      <c r="BE351" s="49"/>
      <c r="BF351" s="49"/>
      <c r="BG351" s="49"/>
      <c r="BH351" s="49"/>
      <c r="BI351" s="49"/>
      <c r="BJ351" s="49"/>
      <c r="BK351" s="49"/>
      <c r="BL351" s="49"/>
      <c r="BM351" s="49"/>
      <c r="BN351" s="49"/>
      <c r="BU351" s="6"/>
    </row>
    <row r="352" spans="1:73" x14ac:dyDescent="0.25">
      <c r="A352"/>
      <c r="B352" s="49" t="s">
        <v>28</v>
      </c>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c r="AH352" s="49"/>
      <c r="AI352" s="49"/>
      <c r="AJ352" s="49"/>
      <c r="AK352" s="49"/>
      <c r="AL352" s="49"/>
      <c r="AM352" s="49"/>
      <c r="AN352" s="49"/>
      <c r="AO352" s="49"/>
      <c r="AP352" s="49"/>
      <c r="AQ352" s="49"/>
      <c r="AR352" s="49"/>
      <c r="AS352" s="49"/>
      <c r="AT352" s="49"/>
      <c r="AU352" s="49"/>
      <c r="AV352" s="49"/>
      <c r="AW352" s="49"/>
      <c r="AX352" s="49"/>
      <c r="AY352" s="49"/>
      <c r="AZ352" s="49"/>
      <c r="BA352" s="49"/>
      <c r="BB352" s="49"/>
      <c r="BC352" s="49"/>
      <c r="BD352" s="49"/>
      <c r="BE352" s="49"/>
      <c r="BF352" s="49"/>
      <c r="BG352" s="49"/>
      <c r="BH352" s="49"/>
      <c r="BI352" s="49"/>
      <c r="BJ352" s="49"/>
      <c r="BK352" s="49"/>
      <c r="BL352" s="49"/>
      <c r="BM352" s="49"/>
      <c r="BN352" s="49"/>
      <c r="BU352" s="6"/>
    </row>
    <row r="353" spans="1:73" x14ac:dyDescent="0.25">
      <c r="A353"/>
      <c r="B353" s="49" t="s">
        <v>29</v>
      </c>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c r="AY353" s="49"/>
      <c r="AZ353" s="49"/>
      <c r="BA353" s="49"/>
      <c r="BB353" s="49"/>
      <c r="BC353" s="49"/>
      <c r="BD353" s="49"/>
      <c r="BE353" s="49"/>
      <c r="BF353" s="49"/>
      <c r="BG353" s="49"/>
      <c r="BH353" s="49"/>
      <c r="BI353" s="49"/>
      <c r="BJ353" s="49"/>
      <c r="BK353" s="49"/>
      <c r="BL353" s="49"/>
      <c r="BM353" s="49"/>
      <c r="BN353" s="49"/>
      <c r="BU353" s="6"/>
    </row>
    <row r="354" spans="1:73" x14ac:dyDescent="0.25">
      <c r="A354"/>
      <c r="B354" s="49" t="s">
        <v>30</v>
      </c>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c r="AG354" s="49"/>
      <c r="AH354" s="49"/>
      <c r="AI354" s="49"/>
      <c r="AJ354" s="49"/>
      <c r="AK354" s="49"/>
      <c r="AL354" s="49"/>
      <c r="AM354" s="49"/>
      <c r="AN354" s="49"/>
      <c r="AO354" s="49"/>
      <c r="AP354" s="49"/>
      <c r="AQ354" s="49"/>
      <c r="AR354" s="49"/>
      <c r="AS354" s="49"/>
      <c r="AT354" s="49"/>
      <c r="AU354" s="49"/>
      <c r="AV354" s="49"/>
      <c r="AW354" s="49"/>
      <c r="AX354" s="49"/>
      <c r="AY354" s="49"/>
      <c r="AZ354" s="49"/>
      <c r="BA354" s="49"/>
      <c r="BB354" s="49"/>
      <c r="BC354" s="49"/>
      <c r="BD354" s="49"/>
      <c r="BE354" s="49"/>
      <c r="BF354" s="49"/>
      <c r="BG354" s="49"/>
      <c r="BH354" s="49"/>
      <c r="BI354" s="49"/>
      <c r="BJ354" s="49"/>
      <c r="BK354" s="49"/>
      <c r="BL354" s="49"/>
      <c r="BM354" s="49"/>
      <c r="BN354" s="49"/>
      <c r="BU354" s="6"/>
    </row>
    <row r="355" spans="1:73" x14ac:dyDescent="0.25">
      <c r="A355" s="44"/>
    </row>
    <row r="356" spans="1:73" ht="27" customHeight="1" x14ac:dyDescent="0.25">
      <c r="B356" s="234" t="s">
        <v>31</v>
      </c>
      <c r="C356" s="234"/>
      <c r="D356" s="234"/>
      <c r="E356" s="234"/>
      <c r="F356" s="234"/>
      <c r="G356" s="234"/>
      <c r="H356" s="234"/>
      <c r="I356" s="234"/>
      <c r="J356" s="234"/>
      <c r="K356" s="234"/>
      <c r="L356" s="234"/>
      <c r="M356" s="234"/>
      <c r="N356" s="234"/>
      <c r="O356" s="234"/>
      <c r="P356" s="234"/>
      <c r="Q356" s="234"/>
      <c r="R356" s="234"/>
      <c r="S356" s="234"/>
      <c r="T356" s="234"/>
      <c r="U356" s="234"/>
      <c r="V356" s="234"/>
      <c r="W356" s="234"/>
      <c r="X356" s="234"/>
      <c r="Y356" s="234"/>
      <c r="Z356" s="234"/>
      <c r="AA356" s="234"/>
      <c r="AB356" s="234"/>
      <c r="AC356" s="234"/>
      <c r="AD356" s="234"/>
      <c r="AE356" s="234"/>
      <c r="AF356" s="234"/>
      <c r="AG356" s="234"/>
      <c r="AH356" s="234"/>
      <c r="AI356" s="234"/>
      <c r="AJ356" s="234"/>
      <c r="AK356" s="234"/>
      <c r="AL356" s="234"/>
      <c r="AM356" s="234"/>
      <c r="AN356" s="234"/>
      <c r="AO356" s="234"/>
      <c r="AP356" s="234"/>
      <c r="AQ356" s="234"/>
      <c r="AR356" s="234"/>
      <c r="AS356" s="234"/>
      <c r="AT356" s="234"/>
      <c r="AU356" s="234"/>
      <c r="AV356" s="234"/>
      <c r="AW356" s="234"/>
      <c r="AX356" s="234"/>
      <c r="AY356" s="234"/>
      <c r="AZ356" s="234"/>
      <c r="BA356" s="234"/>
      <c r="BB356" s="234"/>
      <c r="BC356" s="234"/>
      <c r="BD356" s="234"/>
      <c r="BE356" s="234"/>
      <c r="BF356" s="234"/>
      <c r="BG356" s="234"/>
      <c r="BH356" s="234"/>
      <c r="BI356" s="234"/>
      <c r="BJ356" s="234"/>
      <c r="BK356" s="234"/>
      <c r="BL356" s="234"/>
      <c r="BM356" s="234"/>
      <c r="BN356" s="234"/>
    </row>
    <row r="357" spans="1:73" x14ac:dyDescent="0.25">
      <c r="A357" s="39"/>
    </row>
    <row r="358" spans="1:73" ht="15" customHeight="1" x14ac:dyDescent="0.25">
      <c r="B358" s="48" t="s">
        <v>32</v>
      </c>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c r="AX358" s="48"/>
      <c r="AY358" s="48"/>
      <c r="AZ358" s="48"/>
      <c r="BA358" s="48"/>
      <c r="BB358" s="48"/>
      <c r="BC358" s="48"/>
      <c r="BD358" s="48"/>
      <c r="BE358" s="48"/>
      <c r="BF358" s="48"/>
      <c r="BG358" s="48"/>
      <c r="BH358" s="48"/>
      <c r="BI358" s="48"/>
      <c r="BJ358" s="48"/>
      <c r="BK358" s="48"/>
      <c r="BL358" s="48"/>
      <c r="BM358" s="48"/>
    </row>
    <row r="359" spans="1:73" x14ac:dyDescent="0.25">
      <c r="A359" s="41"/>
    </row>
    <row r="360" spans="1:73" ht="57" customHeight="1" x14ac:dyDescent="0.25">
      <c r="B360" s="234" t="s">
        <v>33</v>
      </c>
      <c r="C360" s="234"/>
      <c r="D360" s="234"/>
      <c r="E360" s="234"/>
      <c r="F360" s="234"/>
      <c r="G360" s="234"/>
      <c r="H360" s="234"/>
      <c r="I360" s="234"/>
      <c r="J360" s="234"/>
      <c r="K360" s="234"/>
      <c r="L360" s="234"/>
      <c r="M360" s="234"/>
      <c r="N360" s="234"/>
      <c r="O360" s="234"/>
      <c r="P360" s="234"/>
      <c r="Q360" s="234"/>
      <c r="R360" s="234"/>
      <c r="S360" s="234"/>
      <c r="T360" s="234"/>
      <c r="U360" s="234"/>
      <c r="V360" s="234"/>
      <c r="W360" s="234"/>
      <c r="X360" s="234"/>
      <c r="Y360" s="234"/>
      <c r="Z360" s="234"/>
      <c r="AA360" s="234"/>
      <c r="AB360" s="234"/>
      <c r="AC360" s="234"/>
      <c r="AD360" s="234"/>
      <c r="AE360" s="234"/>
      <c r="AF360" s="234"/>
      <c r="AG360" s="234"/>
      <c r="AH360" s="234"/>
      <c r="AI360" s="234"/>
      <c r="AJ360" s="234"/>
      <c r="AK360" s="234"/>
      <c r="AL360" s="234"/>
      <c r="AM360" s="234"/>
      <c r="AN360" s="234"/>
      <c r="AO360" s="234"/>
      <c r="AP360" s="234"/>
      <c r="AQ360" s="234"/>
      <c r="AR360" s="234"/>
      <c r="AS360" s="234"/>
      <c r="AT360" s="234"/>
      <c r="AU360" s="234"/>
      <c r="AV360" s="234"/>
      <c r="AW360" s="234"/>
      <c r="AX360" s="234"/>
      <c r="AY360" s="234"/>
      <c r="AZ360" s="234"/>
      <c r="BA360" s="234"/>
      <c r="BB360" s="234"/>
      <c r="BC360" s="234"/>
      <c r="BD360" s="234"/>
      <c r="BE360" s="234"/>
      <c r="BF360" s="234"/>
      <c r="BG360" s="234"/>
      <c r="BH360" s="234"/>
      <c r="BI360" s="234"/>
      <c r="BJ360" s="234"/>
      <c r="BK360" s="234"/>
      <c r="BL360" s="234"/>
      <c r="BM360" s="234"/>
      <c r="BN360" s="234"/>
    </row>
    <row r="361" spans="1:73" x14ac:dyDescent="0.25">
      <c r="A361" s="40"/>
    </row>
    <row r="362" spans="1:73" ht="29.25" customHeight="1" x14ac:dyDescent="0.25">
      <c r="B362" s="234" t="s">
        <v>34</v>
      </c>
      <c r="C362" s="234"/>
      <c r="D362" s="234"/>
      <c r="E362" s="234"/>
      <c r="F362" s="234"/>
      <c r="G362" s="234"/>
      <c r="H362" s="234"/>
      <c r="I362" s="234"/>
      <c r="J362" s="234"/>
      <c r="K362" s="234"/>
      <c r="L362" s="234"/>
      <c r="M362" s="234"/>
      <c r="N362" s="234"/>
      <c r="O362" s="234"/>
      <c r="P362" s="234"/>
      <c r="Q362" s="234"/>
      <c r="R362" s="234"/>
      <c r="S362" s="234"/>
      <c r="T362" s="234"/>
      <c r="U362" s="234"/>
      <c r="V362" s="234"/>
      <c r="W362" s="234"/>
      <c r="X362" s="234"/>
      <c r="Y362" s="234"/>
      <c r="Z362" s="234"/>
      <c r="AA362" s="234"/>
      <c r="AB362" s="234"/>
      <c r="AC362" s="234"/>
      <c r="AD362" s="234"/>
      <c r="AE362" s="234"/>
      <c r="AF362" s="234"/>
      <c r="AG362" s="234"/>
      <c r="AH362" s="234"/>
      <c r="AI362" s="234"/>
      <c r="AJ362" s="234"/>
      <c r="AK362" s="234"/>
      <c r="AL362" s="234"/>
      <c r="AM362" s="234"/>
      <c r="AN362" s="234"/>
      <c r="AO362" s="234"/>
      <c r="AP362" s="234"/>
      <c r="AQ362" s="234"/>
      <c r="AR362" s="234"/>
      <c r="AS362" s="234"/>
      <c r="AT362" s="234"/>
      <c r="AU362" s="234"/>
      <c r="AV362" s="234"/>
      <c r="AW362" s="234"/>
      <c r="AX362" s="234"/>
      <c r="AY362" s="234"/>
      <c r="AZ362" s="234"/>
      <c r="BA362" s="234"/>
      <c r="BB362" s="234"/>
      <c r="BC362" s="234"/>
      <c r="BD362" s="234"/>
      <c r="BE362" s="234"/>
      <c r="BF362" s="234"/>
      <c r="BG362" s="234"/>
      <c r="BH362" s="234"/>
      <c r="BI362" s="234"/>
      <c r="BJ362" s="234"/>
      <c r="BK362" s="234"/>
      <c r="BL362" s="234"/>
      <c r="BM362" s="234"/>
      <c r="BN362" s="234"/>
    </row>
    <row r="363" spans="1:73" x14ac:dyDescent="0.25">
      <c r="A363" s="39"/>
    </row>
    <row r="364" spans="1:73" ht="81" customHeight="1" x14ac:dyDescent="0.25">
      <c r="B364" s="234" t="s">
        <v>35</v>
      </c>
      <c r="C364" s="234"/>
      <c r="D364" s="234"/>
      <c r="E364" s="234"/>
      <c r="F364" s="234"/>
      <c r="G364" s="234"/>
      <c r="H364" s="234"/>
      <c r="I364" s="234"/>
      <c r="J364" s="234"/>
      <c r="K364" s="234"/>
      <c r="L364" s="234"/>
      <c r="M364" s="234"/>
      <c r="N364" s="234"/>
      <c r="O364" s="234"/>
      <c r="P364" s="234"/>
      <c r="Q364" s="234"/>
      <c r="R364" s="234"/>
      <c r="S364" s="234"/>
      <c r="T364" s="234"/>
      <c r="U364" s="234"/>
      <c r="V364" s="234"/>
      <c r="W364" s="234"/>
      <c r="X364" s="234"/>
      <c r="Y364" s="234"/>
      <c r="Z364" s="234"/>
      <c r="AA364" s="234"/>
      <c r="AB364" s="234"/>
      <c r="AC364" s="234"/>
      <c r="AD364" s="234"/>
      <c r="AE364" s="234"/>
      <c r="AF364" s="234"/>
      <c r="AG364" s="234"/>
      <c r="AH364" s="234"/>
      <c r="AI364" s="234"/>
      <c r="AJ364" s="234"/>
      <c r="AK364" s="234"/>
      <c r="AL364" s="234"/>
      <c r="AM364" s="234"/>
      <c r="AN364" s="234"/>
      <c r="AO364" s="234"/>
      <c r="AP364" s="234"/>
      <c r="AQ364" s="234"/>
      <c r="AR364" s="234"/>
      <c r="AS364" s="234"/>
      <c r="AT364" s="234"/>
      <c r="AU364" s="234"/>
      <c r="AV364" s="234"/>
      <c r="AW364" s="234"/>
      <c r="AX364" s="234"/>
      <c r="AY364" s="234"/>
      <c r="AZ364" s="234"/>
      <c r="BA364" s="234"/>
      <c r="BB364" s="234"/>
      <c r="BC364" s="234"/>
      <c r="BD364" s="234"/>
      <c r="BE364" s="234"/>
      <c r="BF364" s="234"/>
      <c r="BG364" s="234"/>
      <c r="BH364" s="234"/>
      <c r="BI364" s="234"/>
      <c r="BJ364" s="234"/>
      <c r="BK364" s="234"/>
      <c r="BL364" s="234"/>
      <c r="BM364" s="234"/>
      <c r="BN364" s="234"/>
    </row>
    <row r="365" spans="1:73" ht="15" customHeight="1" x14ac:dyDescent="0.25">
      <c r="A365" s="40"/>
      <c r="BT365" s="149" t="s">
        <v>352</v>
      </c>
    </row>
    <row r="366" spans="1:73" x14ac:dyDescent="0.25">
      <c r="A366"/>
      <c r="B366" s="45" t="s">
        <v>36</v>
      </c>
      <c r="BU366" s="6"/>
    </row>
    <row r="367" spans="1:73" x14ac:dyDescent="0.25">
      <c r="A367"/>
      <c r="D367" s="148"/>
      <c r="BT367" s="138" t="s">
        <v>333</v>
      </c>
      <c r="BU367" s="6"/>
    </row>
    <row r="368" spans="1:73" x14ac:dyDescent="0.25">
      <c r="A368"/>
      <c r="B368" s="42" t="s">
        <v>37</v>
      </c>
      <c r="D368" s="147" t="str">
        <f>IF(BT380&gt;0,BT369&amp;" "&amp;BT370&amp;" "&amp;BT368,"")</f>
        <v>John J Smith</v>
      </c>
      <c r="E368" s="24"/>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34"/>
      <c r="AG368" s="42" t="s">
        <v>38</v>
      </c>
      <c r="AH368" s="34"/>
      <c r="AI368" s="34"/>
      <c r="AJ368" s="34"/>
      <c r="AK368" s="34"/>
      <c r="AR368" s="147" t="str">
        <f>IF(BT380&gt;0,BT371 &amp; "-" &amp;BT367 &amp; "-" &amp; BT372,"")</f>
        <v>555-22-3333</v>
      </c>
      <c r="AS368" s="24"/>
      <c r="AT368" s="24"/>
      <c r="AU368" s="24"/>
      <c r="AV368" s="24"/>
      <c r="AW368" s="24"/>
      <c r="AX368" s="24"/>
      <c r="AY368" s="24"/>
      <c r="AZ368" s="24"/>
      <c r="BA368" s="24"/>
      <c r="BB368" s="24"/>
      <c r="BD368" s="42" t="s">
        <v>39</v>
      </c>
      <c r="BT368" s="6" t="s">
        <v>324</v>
      </c>
      <c r="BU368" s="6"/>
    </row>
    <row r="369" spans="1:73" x14ac:dyDescent="0.25">
      <c r="A369"/>
      <c r="B369" s="42" t="s">
        <v>40</v>
      </c>
      <c r="BT369" t="s">
        <v>323</v>
      </c>
      <c r="BU369" s="6"/>
    </row>
    <row r="370" spans="1:73" x14ac:dyDescent="0.25">
      <c r="A370"/>
      <c r="B370" s="46" t="s">
        <v>41</v>
      </c>
      <c r="BT370" t="s">
        <v>326</v>
      </c>
      <c r="BU370" s="6"/>
    </row>
    <row r="371" spans="1:73" x14ac:dyDescent="0.25">
      <c r="A371"/>
      <c r="BT371" t="s">
        <v>331</v>
      </c>
      <c r="BU371" s="6"/>
    </row>
    <row r="372" spans="1:73" s="35" customFormat="1" ht="30" customHeight="1" x14ac:dyDescent="0.25">
      <c r="B372" s="168" t="s">
        <v>325</v>
      </c>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34"/>
      <c r="Z372" s="34"/>
      <c r="AA372" s="34"/>
      <c r="AB372" s="34"/>
      <c r="AC372" s="34"/>
      <c r="AD372" s="34"/>
      <c r="AE372" s="34"/>
      <c r="AF372" s="34"/>
      <c r="AG372" s="34"/>
      <c r="AH372" s="34"/>
      <c r="AI372" s="34"/>
      <c r="AJ372" s="34"/>
      <c r="AK372" s="34"/>
      <c r="AL372" s="34"/>
      <c r="AM372" s="35" t="s">
        <v>336</v>
      </c>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4"/>
      <c r="BP372" s="34"/>
      <c r="BQ372" s="34"/>
      <c r="BR372" s="34"/>
      <c r="BS372" s="34"/>
      <c r="BT372" s="35" t="s">
        <v>334</v>
      </c>
      <c r="BU372" s="34"/>
    </row>
    <row r="373" spans="1:73" s="138" customFormat="1" ht="2.1" customHeight="1" x14ac:dyDescent="0.25">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39"/>
      <c r="Z373" s="139"/>
      <c r="AA373" s="139"/>
      <c r="AB373" s="139"/>
      <c r="AC373" s="139"/>
      <c r="AD373" s="139"/>
      <c r="AE373" s="139"/>
      <c r="AF373" s="139"/>
      <c r="AG373" s="139"/>
      <c r="AH373" s="139"/>
      <c r="AI373" s="139"/>
      <c r="AJ373" s="139"/>
      <c r="AK373" s="139"/>
      <c r="AL373" s="139"/>
      <c r="AN373" s="139"/>
      <c r="AO373" s="139"/>
      <c r="AP373" s="139"/>
      <c r="AQ373" s="139"/>
      <c r="AR373" s="139"/>
      <c r="AS373" s="139"/>
      <c r="AT373" s="139"/>
      <c r="AU373" s="139"/>
      <c r="AV373" s="139"/>
      <c r="AW373" s="139"/>
      <c r="AX373" s="139"/>
      <c r="AY373" s="139"/>
      <c r="AZ373" s="139"/>
      <c r="BA373" s="139"/>
      <c r="BB373" s="139"/>
      <c r="BC373" s="139"/>
      <c r="BD373" s="139"/>
      <c r="BE373" s="139"/>
      <c r="BF373" s="139"/>
      <c r="BG373" s="139"/>
      <c r="BH373" s="139"/>
      <c r="BI373" s="139"/>
      <c r="BJ373" s="139"/>
      <c r="BK373" s="139"/>
      <c r="BL373" s="139"/>
      <c r="BM373" s="34"/>
      <c r="BN373" s="139"/>
      <c r="BO373" s="139"/>
      <c r="BP373" s="139"/>
      <c r="BQ373" s="139"/>
      <c r="BR373" s="139"/>
      <c r="BS373" s="139"/>
      <c r="BU373" s="139"/>
    </row>
    <row r="374" spans="1:73" ht="15" customHeight="1" x14ac:dyDescent="0.25">
      <c r="A374"/>
      <c r="B374" s="30" t="s">
        <v>19</v>
      </c>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M374" s="30" t="s">
        <v>20</v>
      </c>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T374" t="s">
        <v>336</v>
      </c>
      <c r="BU374" s="6"/>
    </row>
    <row r="375" spans="1:73" x14ac:dyDescent="0.25">
      <c r="A375"/>
      <c r="BT375" s="122" t="s">
        <v>325</v>
      </c>
      <c r="BU375" s="6"/>
    </row>
    <row r="376" spans="1:73" ht="30" customHeight="1" x14ac:dyDescent="0.25">
      <c r="A376"/>
      <c r="B376" s="168" t="s">
        <v>325</v>
      </c>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AM376" s="138" t="s">
        <v>336</v>
      </c>
      <c r="BT376" s="139" t="e">
        <f>IF(BT380&gt;0,#REF!,"")</f>
        <v>#REF!</v>
      </c>
      <c r="BU376" s="6"/>
    </row>
    <row r="377" spans="1:73" s="138" customFormat="1" ht="0.95" customHeight="1" x14ac:dyDescent="0.25">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39"/>
      <c r="Z377" s="139"/>
      <c r="AA377" s="139"/>
      <c r="AB377" s="139"/>
      <c r="AC377" s="139"/>
      <c r="AD377" s="139"/>
      <c r="AE377" s="139"/>
      <c r="AF377" s="139"/>
      <c r="AG377" s="139"/>
      <c r="AH377" s="139"/>
      <c r="AI377" s="139"/>
      <c r="AJ377" s="139"/>
      <c r="AK377" s="139"/>
      <c r="AL377" s="139"/>
      <c r="AN377" s="139"/>
      <c r="AO377" s="139"/>
      <c r="AP377" s="139"/>
      <c r="AQ377" s="139"/>
      <c r="AR377" s="139"/>
      <c r="AS377" s="139"/>
      <c r="AT377" s="139"/>
      <c r="AU377" s="139"/>
      <c r="AV377" s="139"/>
      <c r="AW377" s="139"/>
      <c r="AX377" s="139"/>
      <c r="AY377" s="139"/>
      <c r="AZ377" s="139"/>
      <c r="BA377" s="139"/>
      <c r="BB377" s="139"/>
      <c r="BC377" s="139"/>
      <c r="BD377" s="139"/>
      <c r="BE377" s="139"/>
      <c r="BF377" s="139"/>
      <c r="BG377" s="139"/>
      <c r="BH377" s="139"/>
      <c r="BI377" s="139"/>
      <c r="BJ377" s="139"/>
      <c r="BK377" s="139"/>
      <c r="BL377" s="139"/>
      <c r="BM377" s="139"/>
      <c r="BN377" s="139"/>
      <c r="BO377" s="139"/>
      <c r="BP377" s="139"/>
      <c r="BQ377" s="139"/>
      <c r="BR377" s="139"/>
      <c r="BS377" s="139"/>
      <c r="BT377" s="139"/>
      <c r="BU377" s="139"/>
    </row>
    <row r="378" spans="1:73" x14ac:dyDescent="0.25">
      <c r="A378"/>
      <c r="B378" s="30" t="s">
        <v>21</v>
      </c>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M378" s="30" t="s">
        <v>20</v>
      </c>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T378" s="138" t="s">
        <v>352</v>
      </c>
      <c r="BU378" s="6"/>
    </row>
    <row r="379" spans="1:73" hidden="1" x14ac:dyDescent="0.25">
      <c r="A379"/>
      <c r="BU379" s="6"/>
    </row>
    <row r="380" spans="1:73" x14ac:dyDescent="0.25">
      <c r="BT380" s="139">
        <f>IFERROR(FIND("Company Transportation Policy",BT378),0)</f>
        <v>106</v>
      </c>
    </row>
    <row r="384" spans="1:73" x14ac:dyDescent="0.25">
      <c r="A384"/>
      <c r="BU384" s="6"/>
    </row>
    <row r="385" spans="1:73" ht="3.75" customHeight="1" x14ac:dyDescent="0.25">
      <c r="A385"/>
      <c r="BU385" s="6"/>
    </row>
    <row r="386" spans="1:73" x14ac:dyDescent="0.25">
      <c r="A386"/>
      <c r="B386" s="18" t="s">
        <v>5</v>
      </c>
      <c r="C386" s="19"/>
      <c r="D386" s="20"/>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21" t="s">
        <v>9</v>
      </c>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22" t="s">
        <v>6</v>
      </c>
      <c r="BU386" s="6"/>
    </row>
    <row r="387" spans="1:73" x14ac:dyDescent="0.25">
      <c r="A387"/>
      <c r="B387" s="23" t="s">
        <v>7</v>
      </c>
      <c r="C387" s="24"/>
      <c r="D387" s="24"/>
      <c r="E387" s="25"/>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6" t="s">
        <v>10</v>
      </c>
      <c r="AI387" s="24"/>
      <c r="AJ387" s="24"/>
      <c r="AK387" s="24"/>
      <c r="AL387" s="24"/>
      <c r="AM387" s="24"/>
      <c r="AN387" s="24"/>
      <c r="AO387" s="24"/>
      <c r="AP387" s="24"/>
      <c r="AQ387" s="24"/>
      <c r="AR387" s="24"/>
      <c r="AS387" s="24"/>
      <c r="AT387" s="24"/>
      <c r="AU387" s="24"/>
      <c r="AV387" s="24"/>
      <c r="AW387" s="24"/>
      <c r="AX387" s="24"/>
      <c r="AY387" s="24"/>
      <c r="AZ387" s="24"/>
      <c r="BA387" s="24"/>
      <c r="BB387" s="24"/>
      <c r="BC387" s="24"/>
      <c r="BD387" s="24"/>
      <c r="BE387" s="24"/>
      <c r="BF387" s="24"/>
      <c r="BG387" s="24"/>
      <c r="BH387" s="24"/>
      <c r="BI387" s="24"/>
      <c r="BJ387" s="24"/>
      <c r="BK387" s="24"/>
      <c r="BL387" s="24"/>
      <c r="BM387" s="24"/>
      <c r="BN387" s="27" t="s">
        <v>8</v>
      </c>
      <c r="BU387" s="6"/>
    </row>
    <row r="388" spans="1:73" x14ac:dyDescent="0.25">
      <c r="A388"/>
      <c r="B388" s="33"/>
      <c r="C388" s="34"/>
      <c r="D388" s="34"/>
      <c r="E388" s="35"/>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6"/>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c r="BN388" s="37"/>
      <c r="BU388" s="6"/>
    </row>
    <row r="389" spans="1:73" ht="15" customHeight="1" x14ac:dyDescent="0.25">
      <c r="A389"/>
      <c r="B389" s="190" t="s">
        <v>42</v>
      </c>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c r="AA389" s="190"/>
      <c r="AB389" s="190"/>
      <c r="AC389" s="190"/>
      <c r="AD389" s="190"/>
      <c r="AE389" s="190"/>
      <c r="AF389" s="190"/>
      <c r="AG389" s="190"/>
      <c r="AH389" s="190"/>
      <c r="AI389" s="190"/>
      <c r="AJ389" s="190"/>
      <c r="AK389" s="190"/>
      <c r="AL389" s="190"/>
      <c r="AM389" s="190"/>
      <c r="AN389" s="190"/>
      <c r="AO389" s="190"/>
      <c r="AP389" s="190"/>
      <c r="AQ389" s="190"/>
      <c r="AR389" s="190"/>
      <c r="AS389" s="190"/>
      <c r="AT389" s="190"/>
      <c r="AU389" s="190"/>
      <c r="AV389" s="190"/>
      <c r="AW389" s="190"/>
      <c r="AX389" s="190"/>
      <c r="AY389" s="190"/>
      <c r="AZ389" s="190"/>
      <c r="BA389" s="190"/>
      <c r="BB389" s="190"/>
      <c r="BC389" s="190"/>
      <c r="BD389" s="190"/>
      <c r="BE389" s="190"/>
      <c r="BF389" s="190"/>
      <c r="BG389" s="190"/>
      <c r="BH389" s="190"/>
      <c r="BI389" s="190"/>
      <c r="BJ389" s="190"/>
      <c r="BK389" s="190"/>
      <c r="BL389" s="190"/>
      <c r="BM389" s="190"/>
      <c r="BN389" s="190"/>
      <c r="BU389" s="6"/>
    </row>
    <row r="391" spans="1:73" x14ac:dyDescent="0.25">
      <c r="B391" s="50" t="s">
        <v>43</v>
      </c>
      <c r="C391" s="50" t="s">
        <v>44</v>
      </c>
    </row>
    <row r="393" spans="1:73" ht="103.5" customHeight="1" x14ac:dyDescent="0.25">
      <c r="C393" s="182" t="s">
        <v>45</v>
      </c>
      <c r="D393" s="182"/>
      <c r="E393" s="182"/>
      <c r="F393" s="182"/>
      <c r="G393" s="182"/>
      <c r="H393" s="182"/>
      <c r="I393" s="182"/>
      <c r="J393" s="182"/>
      <c r="K393" s="182"/>
      <c r="L393" s="182"/>
      <c r="M393" s="182"/>
      <c r="N393" s="182"/>
      <c r="O393" s="182"/>
      <c r="P393" s="182"/>
      <c r="Q393" s="182"/>
      <c r="R393" s="182"/>
      <c r="S393" s="182"/>
      <c r="T393" s="182"/>
      <c r="U393" s="182"/>
      <c r="V393" s="182"/>
      <c r="W393" s="182"/>
      <c r="X393" s="182"/>
      <c r="Y393" s="182"/>
      <c r="Z393" s="182"/>
      <c r="AA393" s="182"/>
      <c r="AB393" s="182"/>
      <c r="AC393" s="182"/>
      <c r="AD393" s="182"/>
      <c r="AE393" s="182"/>
      <c r="AF393" s="182"/>
      <c r="AG393" s="182"/>
      <c r="AH393" s="182"/>
      <c r="AI393" s="182"/>
      <c r="AJ393" s="182"/>
      <c r="AK393" s="182"/>
      <c r="AL393" s="182"/>
      <c r="AM393" s="182"/>
      <c r="AN393" s="182"/>
      <c r="AO393" s="182"/>
      <c r="AP393" s="182"/>
      <c r="AQ393" s="182"/>
      <c r="AR393" s="182"/>
      <c r="AS393" s="182"/>
      <c r="AT393" s="182"/>
      <c r="AU393" s="182"/>
      <c r="AV393" s="182"/>
      <c r="AW393" s="182"/>
      <c r="AX393" s="182"/>
      <c r="AY393" s="182"/>
      <c r="AZ393" s="182"/>
      <c r="BA393" s="182"/>
      <c r="BB393" s="182"/>
      <c r="BC393" s="182"/>
      <c r="BD393" s="182"/>
      <c r="BE393" s="182"/>
      <c r="BF393" s="182"/>
      <c r="BG393" s="182"/>
      <c r="BH393" s="182"/>
      <c r="BI393" s="182"/>
      <c r="BJ393" s="182"/>
      <c r="BK393" s="182"/>
      <c r="BL393" s="182"/>
      <c r="BM393" s="182"/>
      <c r="BN393" s="182"/>
    </row>
    <row r="395" spans="1:73" x14ac:dyDescent="0.25">
      <c r="B395" s="50" t="s">
        <v>47</v>
      </c>
      <c r="C395" s="50" t="s">
        <v>46</v>
      </c>
    </row>
    <row r="397" spans="1:73" ht="47.25" customHeight="1" x14ac:dyDescent="0.25">
      <c r="C397" s="182" t="s">
        <v>48</v>
      </c>
      <c r="D397" s="182"/>
      <c r="E397" s="182"/>
      <c r="F397" s="182"/>
      <c r="G397" s="182"/>
      <c r="H397" s="182"/>
      <c r="I397" s="182"/>
      <c r="J397" s="182"/>
      <c r="K397" s="182"/>
      <c r="L397" s="182"/>
      <c r="M397" s="182"/>
      <c r="N397" s="182"/>
      <c r="O397" s="182"/>
      <c r="P397" s="182"/>
      <c r="Q397" s="182"/>
      <c r="R397" s="182"/>
      <c r="S397" s="182"/>
      <c r="T397" s="182"/>
      <c r="U397" s="182"/>
      <c r="V397" s="182"/>
      <c r="W397" s="182"/>
      <c r="X397" s="182"/>
      <c r="Y397" s="182"/>
      <c r="Z397" s="182"/>
      <c r="AA397" s="182"/>
      <c r="AB397" s="182"/>
      <c r="AC397" s="182"/>
      <c r="AD397" s="182"/>
      <c r="AE397" s="182"/>
      <c r="AF397" s="182"/>
      <c r="AG397" s="182"/>
      <c r="AH397" s="182"/>
      <c r="AI397" s="182"/>
      <c r="AJ397" s="182"/>
      <c r="AK397" s="182"/>
      <c r="AL397" s="182"/>
      <c r="AM397" s="182"/>
      <c r="AN397" s="182"/>
      <c r="AO397" s="182"/>
      <c r="AP397" s="182"/>
      <c r="AQ397" s="182"/>
      <c r="AR397" s="182"/>
      <c r="AS397" s="182"/>
      <c r="AT397" s="182"/>
      <c r="AU397" s="182"/>
      <c r="AV397" s="182"/>
      <c r="AW397" s="182"/>
      <c r="AX397" s="182"/>
      <c r="AY397" s="182"/>
      <c r="AZ397" s="182"/>
      <c r="BA397" s="182"/>
      <c r="BB397" s="182"/>
      <c r="BC397" s="182"/>
      <c r="BD397" s="182"/>
      <c r="BE397" s="182"/>
      <c r="BF397" s="182"/>
      <c r="BG397" s="182"/>
      <c r="BH397" s="182"/>
      <c r="BI397" s="182"/>
      <c r="BJ397" s="182"/>
      <c r="BK397" s="182"/>
      <c r="BL397" s="182"/>
      <c r="BM397" s="182"/>
      <c r="BN397" s="182"/>
    </row>
    <row r="399" spans="1:73" x14ac:dyDescent="0.25">
      <c r="B399" s="50" t="s">
        <v>49</v>
      </c>
      <c r="C399" s="50" t="s">
        <v>50</v>
      </c>
    </row>
    <row r="401" spans="1:73" ht="87" customHeight="1" x14ac:dyDescent="0.25">
      <c r="C401" s="182" t="s">
        <v>51</v>
      </c>
      <c r="D401" s="182"/>
      <c r="E401" s="182"/>
      <c r="F401" s="182"/>
      <c r="G401" s="182"/>
      <c r="H401" s="182"/>
      <c r="I401" s="182"/>
      <c r="J401" s="182"/>
      <c r="K401" s="182"/>
      <c r="L401" s="182"/>
      <c r="M401" s="182"/>
      <c r="N401" s="182"/>
      <c r="O401" s="182"/>
      <c r="P401" s="182"/>
      <c r="Q401" s="182"/>
      <c r="R401" s="182"/>
      <c r="S401" s="182"/>
      <c r="T401" s="182"/>
      <c r="U401" s="182"/>
      <c r="V401" s="182"/>
      <c r="W401" s="182"/>
      <c r="X401" s="182"/>
      <c r="Y401" s="182"/>
      <c r="Z401" s="182"/>
      <c r="AA401" s="182"/>
      <c r="AB401" s="182"/>
      <c r="AC401" s="182"/>
      <c r="AD401" s="182"/>
      <c r="AE401" s="182"/>
      <c r="AF401" s="182"/>
      <c r="AG401" s="182"/>
      <c r="AH401" s="182"/>
      <c r="AI401" s="182"/>
      <c r="AJ401" s="182"/>
      <c r="AK401" s="182"/>
      <c r="AL401" s="182"/>
      <c r="AM401" s="182"/>
      <c r="AN401" s="182"/>
      <c r="AO401" s="182"/>
      <c r="AP401" s="182"/>
      <c r="AQ401" s="182"/>
      <c r="AR401" s="182"/>
      <c r="AS401" s="182"/>
      <c r="AT401" s="182"/>
      <c r="AU401" s="182"/>
      <c r="AV401" s="182"/>
      <c r="AW401" s="182"/>
      <c r="AX401" s="182"/>
      <c r="AY401" s="182"/>
      <c r="AZ401" s="182"/>
      <c r="BA401" s="182"/>
      <c r="BB401" s="182"/>
      <c r="BC401" s="182"/>
      <c r="BD401" s="182"/>
      <c r="BE401" s="182"/>
      <c r="BF401" s="182"/>
      <c r="BG401" s="182"/>
      <c r="BH401" s="182"/>
      <c r="BI401" s="182"/>
      <c r="BJ401" s="182"/>
      <c r="BK401" s="182"/>
      <c r="BL401" s="182"/>
      <c r="BM401" s="182"/>
      <c r="BN401" s="182"/>
    </row>
    <row r="403" spans="1:73" x14ac:dyDescent="0.25">
      <c r="B403" s="50" t="s">
        <v>52</v>
      </c>
    </row>
    <row r="405" spans="1:73" ht="31.5" customHeight="1" x14ac:dyDescent="0.25">
      <c r="C405" s="182" t="s">
        <v>53</v>
      </c>
      <c r="D405" s="182"/>
      <c r="E405" s="182"/>
      <c r="F405" s="182"/>
      <c r="G405" s="182"/>
      <c r="H405" s="182"/>
      <c r="I405" s="182"/>
      <c r="J405" s="182"/>
      <c r="K405" s="182"/>
      <c r="L405" s="182"/>
      <c r="M405" s="182"/>
      <c r="N405" s="182"/>
      <c r="O405" s="182"/>
      <c r="P405" s="182"/>
      <c r="Q405" s="182"/>
      <c r="R405" s="182"/>
      <c r="S405" s="182"/>
      <c r="T405" s="182"/>
      <c r="U405" s="182"/>
      <c r="V405" s="182"/>
      <c r="W405" s="182"/>
      <c r="X405" s="182"/>
      <c r="Y405" s="182"/>
      <c r="Z405" s="182"/>
      <c r="AA405" s="182"/>
      <c r="AB405" s="182"/>
      <c r="AC405" s="182"/>
      <c r="AD405" s="182"/>
      <c r="AE405" s="182"/>
      <c r="AF405" s="182"/>
      <c r="AG405" s="182"/>
      <c r="AH405" s="182"/>
      <c r="AI405" s="182"/>
      <c r="AJ405" s="182"/>
      <c r="AK405" s="182"/>
      <c r="AL405" s="182"/>
      <c r="AM405" s="182"/>
      <c r="AN405" s="182"/>
      <c r="AO405" s="182"/>
      <c r="AP405" s="182"/>
      <c r="AQ405" s="182"/>
      <c r="AR405" s="182"/>
      <c r="AS405" s="182"/>
      <c r="AT405" s="182"/>
      <c r="AU405" s="182"/>
      <c r="AV405" s="182"/>
      <c r="AW405" s="182"/>
      <c r="AX405" s="182"/>
      <c r="AY405" s="182"/>
      <c r="AZ405" s="182"/>
      <c r="BA405" s="182"/>
      <c r="BB405" s="182"/>
      <c r="BC405" s="182"/>
      <c r="BD405" s="182"/>
      <c r="BE405" s="182"/>
      <c r="BF405" s="182"/>
      <c r="BG405" s="182"/>
      <c r="BH405" s="182"/>
      <c r="BI405" s="182"/>
      <c r="BJ405" s="182"/>
      <c r="BK405" s="182"/>
      <c r="BL405" s="182"/>
      <c r="BM405" s="182"/>
      <c r="BN405" s="182"/>
    </row>
    <row r="406" spans="1:73" ht="18" x14ac:dyDescent="0.25">
      <c r="C406" s="52"/>
    </row>
    <row r="407" spans="1:73" ht="58.5" customHeight="1" x14ac:dyDescent="0.25">
      <c r="C407" s="182" t="s">
        <v>54</v>
      </c>
      <c r="D407" s="182"/>
      <c r="E407" s="182"/>
      <c r="F407" s="182"/>
      <c r="G407" s="182"/>
      <c r="H407" s="182"/>
      <c r="I407" s="182"/>
      <c r="J407" s="182"/>
      <c r="K407" s="182"/>
      <c r="L407" s="182"/>
      <c r="M407" s="182"/>
      <c r="N407" s="182"/>
      <c r="O407" s="182"/>
      <c r="P407" s="182"/>
      <c r="Q407" s="182"/>
      <c r="R407" s="182"/>
      <c r="S407" s="182"/>
      <c r="T407" s="182"/>
      <c r="U407" s="182"/>
      <c r="V407" s="182"/>
      <c r="W407" s="182"/>
      <c r="X407" s="182"/>
      <c r="Y407" s="182"/>
      <c r="Z407" s="182"/>
      <c r="AA407" s="182"/>
      <c r="AB407" s="182"/>
      <c r="AC407" s="182"/>
      <c r="AD407" s="182"/>
      <c r="AE407" s="182"/>
      <c r="AF407" s="182"/>
      <c r="AG407" s="182"/>
      <c r="AH407" s="182"/>
      <c r="AI407" s="182"/>
      <c r="AJ407" s="182"/>
      <c r="AK407" s="182"/>
      <c r="AL407" s="182"/>
      <c r="AM407" s="182"/>
      <c r="AN407" s="182"/>
      <c r="AO407" s="182"/>
      <c r="AP407" s="182"/>
      <c r="AQ407" s="182"/>
      <c r="AR407" s="182"/>
      <c r="AS407" s="182"/>
      <c r="AT407" s="182"/>
      <c r="AU407" s="182"/>
      <c r="AV407" s="182"/>
      <c r="AW407" s="182"/>
      <c r="AX407" s="182"/>
      <c r="AY407" s="182"/>
      <c r="AZ407" s="182"/>
      <c r="BA407" s="182"/>
      <c r="BB407" s="182"/>
      <c r="BC407" s="182"/>
      <c r="BD407" s="182"/>
      <c r="BE407" s="182"/>
      <c r="BF407" s="182"/>
      <c r="BG407" s="182"/>
      <c r="BH407" s="182"/>
      <c r="BI407" s="182"/>
      <c r="BJ407" s="182"/>
      <c r="BK407" s="182"/>
      <c r="BL407" s="182"/>
      <c r="BM407" s="182"/>
      <c r="BN407" s="182"/>
    </row>
    <row r="409" spans="1:73" x14ac:dyDescent="0.25">
      <c r="B409" s="50" t="s">
        <v>55</v>
      </c>
    </row>
    <row r="411" spans="1:73" ht="31.5" customHeight="1" x14ac:dyDescent="0.25">
      <c r="C411" s="182" t="s">
        <v>56</v>
      </c>
      <c r="D411" s="182"/>
      <c r="E411" s="182"/>
      <c r="F411" s="182"/>
      <c r="G411" s="182"/>
      <c r="H411" s="182"/>
      <c r="I411" s="182"/>
      <c r="J411" s="182"/>
      <c r="K411" s="182"/>
      <c r="L411" s="182"/>
      <c r="M411" s="182"/>
      <c r="N411" s="182"/>
      <c r="O411" s="182"/>
      <c r="P411" s="182"/>
      <c r="Q411" s="182"/>
      <c r="R411" s="182"/>
      <c r="S411" s="182"/>
      <c r="T411" s="182"/>
      <c r="U411" s="182"/>
      <c r="V411" s="182"/>
      <c r="W411" s="182"/>
      <c r="X411" s="182"/>
      <c r="Y411" s="182"/>
      <c r="Z411" s="182"/>
      <c r="AA411" s="182"/>
      <c r="AB411" s="182"/>
      <c r="AC411" s="182"/>
      <c r="AD411" s="182"/>
      <c r="AE411" s="182"/>
      <c r="AF411" s="182"/>
      <c r="AG411" s="182"/>
      <c r="AH411" s="182"/>
      <c r="AI411" s="182"/>
      <c r="AJ411" s="182"/>
      <c r="AK411" s="182"/>
      <c r="AL411" s="182"/>
      <c r="AM411" s="182"/>
      <c r="AN411" s="182"/>
      <c r="AO411" s="182"/>
      <c r="AP411" s="182"/>
      <c r="AQ411" s="182"/>
      <c r="AR411" s="182"/>
      <c r="AS411" s="182"/>
      <c r="AT411" s="182"/>
      <c r="AU411" s="182"/>
      <c r="AV411" s="182"/>
      <c r="AW411" s="182"/>
      <c r="AX411" s="182"/>
      <c r="AY411" s="182"/>
      <c r="AZ411" s="182"/>
      <c r="BA411" s="182"/>
      <c r="BB411" s="182"/>
      <c r="BC411" s="182"/>
      <c r="BD411" s="182"/>
      <c r="BE411" s="182"/>
      <c r="BF411" s="182"/>
      <c r="BG411" s="182"/>
      <c r="BH411" s="182"/>
      <c r="BI411" s="182"/>
      <c r="BJ411" s="182"/>
      <c r="BK411" s="182"/>
      <c r="BL411" s="182"/>
      <c r="BM411" s="182"/>
      <c r="BN411" s="182"/>
    </row>
    <row r="416" spans="1:73" x14ac:dyDescent="0.25">
      <c r="A416"/>
      <c r="BU416" s="6"/>
    </row>
    <row r="417" spans="1:73" ht="3.75" customHeight="1" x14ac:dyDescent="0.25">
      <c r="A417"/>
      <c r="BU417" s="6"/>
    </row>
    <row r="418" spans="1:73" x14ac:dyDescent="0.25">
      <c r="A418"/>
      <c r="B418" s="18" t="s">
        <v>5</v>
      </c>
      <c r="C418" s="19"/>
      <c r="D418" s="20"/>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21" t="s">
        <v>9</v>
      </c>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22" t="s">
        <v>6</v>
      </c>
      <c r="BU418" s="6"/>
    </row>
    <row r="419" spans="1:73" x14ac:dyDescent="0.25">
      <c r="A419"/>
      <c r="B419" s="23" t="s">
        <v>7</v>
      </c>
      <c r="C419" s="24"/>
      <c r="D419" s="24"/>
      <c r="E419" s="25"/>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6" t="s">
        <v>10</v>
      </c>
      <c r="AJ419" s="24"/>
      <c r="AK419" s="24"/>
      <c r="AL419" s="24"/>
      <c r="AM419" s="24"/>
      <c r="AN419" s="24"/>
      <c r="AO419" s="24"/>
      <c r="AP419" s="24"/>
      <c r="AQ419" s="24"/>
      <c r="AR419" s="24"/>
      <c r="AS419" s="24"/>
      <c r="AT419" s="24"/>
      <c r="AU419" s="24"/>
      <c r="AV419" s="24"/>
      <c r="AW419" s="24"/>
      <c r="AX419" s="24"/>
      <c r="AY419" s="24"/>
      <c r="AZ419" s="24"/>
      <c r="BA419" s="24"/>
      <c r="BB419" s="24"/>
      <c r="BC419" s="24"/>
      <c r="BD419" s="24"/>
      <c r="BE419" s="24"/>
      <c r="BF419" s="24"/>
      <c r="BG419" s="24"/>
      <c r="BH419" s="24"/>
      <c r="BI419" s="24"/>
      <c r="BJ419" s="24"/>
      <c r="BK419" s="24"/>
      <c r="BL419" s="24"/>
      <c r="BM419" s="24"/>
      <c r="BN419" s="27" t="s">
        <v>8</v>
      </c>
      <c r="BU419" s="6"/>
    </row>
    <row r="420" spans="1:73" x14ac:dyDescent="0.25">
      <c r="A420"/>
      <c r="B420" s="33"/>
      <c r="C420" s="34"/>
      <c r="D420" s="34"/>
      <c r="E420" s="35"/>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6"/>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7"/>
      <c r="BU420" s="6"/>
    </row>
    <row r="421" spans="1:73" ht="18" x14ac:dyDescent="0.25">
      <c r="A421"/>
      <c r="AH421" s="31" t="s">
        <v>42</v>
      </c>
      <c r="BU421" s="6"/>
    </row>
    <row r="423" spans="1:73" ht="46.5" customHeight="1" x14ac:dyDescent="0.25">
      <c r="B423" s="182" t="s">
        <v>57</v>
      </c>
      <c r="C423" s="182"/>
      <c r="D423" s="182"/>
      <c r="E423" s="182"/>
      <c r="F423" s="182"/>
      <c r="G423" s="182"/>
      <c r="H423" s="182"/>
      <c r="I423" s="182"/>
      <c r="J423" s="182"/>
      <c r="K423" s="182"/>
      <c r="L423" s="182"/>
      <c r="M423" s="182"/>
      <c r="N423" s="182"/>
      <c r="O423" s="182"/>
      <c r="P423" s="182"/>
      <c r="Q423" s="182"/>
      <c r="R423" s="182"/>
      <c r="S423" s="182"/>
      <c r="T423" s="182"/>
      <c r="U423" s="182"/>
      <c r="V423" s="182"/>
      <c r="W423" s="182"/>
      <c r="X423" s="182"/>
      <c r="Y423" s="182"/>
      <c r="Z423" s="182"/>
      <c r="AA423" s="182"/>
      <c r="AB423" s="182"/>
      <c r="AC423" s="182"/>
      <c r="AD423" s="182"/>
      <c r="AE423" s="182"/>
      <c r="AF423" s="182"/>
      <c r="AG423" s="182"/>
      <c r="AH423" s="182"/>
      <c r="AI423" s="182"/>
      <c r="AJ423" s="182"/>
      <c r="AK423" s="182"/>
      <c r="AL423" s="182"/>
      <c r="AM423" s="182"/>
      <c r="AN423" s="182"/>
      <c r="AO423" s="182"/>
      <c r="AP423" s="182"/>
      <c r="AQ423" s="182"/>
      <c r="AR423" s="182"/>
      <c r="AS423" s="182"/>
      <c r="AT423" s="182"/>
      <c r="AU423" s="182"/>
      <c r="AV423" s="182"/>
      <c r="AW423" s="182"/>
      <c r="AX423" s="182"/>
      <c r="AY423" s="182"/>
      <c r="AZ423" s="182"/>
      <c r="BA423" s="182"/>
      <c r="BB423" s="182"/>
      <c r="BC423" s="182"/>
      <c r="BD423" s="182"/>
      <c r="BE423" s="182"/>
      <c r="BF423" s="182"/>
      <c r="BG423" s="182"/>
      <c r="BH423" s="182"/>
      <c r="BI423" s="182"/>
      <c r="BJ423" s="182"/>
      <c r="BK423" s="182"/>
      <c r="BL423" s="182"/>
      <c r="BM423" s="182"/>
      <c r="BN423" s="182"/>
    </row>
    <row r="424" spans="1:73" ht="15.75" thickBot="1" x14ac:dyDescent="0.3"/>
    <row r="425" spans="1:73" x14ac:dyDescent="0.25">
      <c r="B425" s="220" t="s">
        <v>58</v>
      </c>
      <c r="C425" s="221"/>
      <c r="D425" s="221"/>
      <c r="E425" s="221"/>
      <c r="F425" s="221"/>
      <c r="G425" s="221"/>
      <c r="H425" s="221"/>
      <c r="I425" s="221"/>
      <c r="J425" s="221"/>
      <c r="K425" s="221"/>
      <c r="L425" s="221"/>
      <c r="M425" s="221"/>
      <c r="N425" s="221"/>
      <c r="O425" s="221"/>
      <c r="P425" s="221"/>
      <c r="Q425" s="221"/>
      <c r="R425" s="221"/>
      <c r="S425" s="221"/>
      <c r="T425" s="221"/>
      <c r="U425" s="221"/>
      <c r="V425" s="221"/>
      <c r="W425" s="222"/>
      <c r="X425" s="223" t="s">
        <v>60</v>
      </c>
      <c r="Y425" s="224"/>
      <c r="Z425" s="224"/>
      <c r="AA425" s="224"/>
      <c r="AB425" s="224"/>
      <c r="AC425" s="224"/>
      <c r="AD425" s="224"/>
      <c r="AE425" s="224"/>
      <c r="AF425" s="224"/>
      <c r="AG425" s="224"/>
      <c r="AH425" s="224"/>
      <c r="AI425" s="224"/>
      <c r="AJ425" s="224"/>
      <c r="AK425" s="224"/>
      <c r="AL425" s="224"/>
      <c r="AM425" s="224"/>
      <c r="AN425" s="224"/>
      <c r="AO425" s="224"/>
      <c r="AP425" s="224"/>
      <c r="AQ425" s="224"/>
      <c r="AR425" s="225"/>
      <c r="AS425" s="223" t="s">
        <v>61</v>
      </c>
      <c r="AT425" s="224"/>
      <c r="AU425" s="224"/>
      <c r="AV425" s="224"/>
      <c r="AW425" s="224"/>
      <c r="AX425" s="224"/>
      <c r="AY425" s="224"/>
      <c r="AZ425" s="224"/>
      <c r="BA425" s="224"/>
      <c r="BB425" s="224"/>
      <c r="BC425" s="224"/>
      <c r="BD425" s="224"/>
      <c r="BE425" s="224"/>
      <c r="BF425" s="224"/>
      <c r="BG425" s="224"/>
      <c r="BH425" s="224"/>
      <c r="BI425" s="224"/>
      <c r="BJ425" s="224"/>
      <c r="BK425" s="224"/>
      <c r="BL425" s="224"/>
      <c r="BM425" s="224"/>
      <c r="BN425" s="229"/>
    </row>
    <row r="426" spans="1:73" x14ac:dyDescent="0.25">
      <c r="B426" s="231" t="s">
        <v>59</v>
      </c>
      <c r="C426" s="232"/>
      <c r="D426" s="232"/>
      <c r="E426" s="232"/>
      <c r="F426" s="232"/>
      <c r="G426" s="232"/>
      <c r="H426" s="232"/>
      <c r="I426" s="232"/>
      <c r="J426" s="232"/>
      <c r="K426" s="232"/>
      <c r="L426" s="232"/>
      <c r="M426" s="232"/>
      <c r="N426" s="232"/>
      <c r="O426" s="232"/>
      <c r="P426" s="232"/>
      <c r="Q426" s="232"/>
      <c r="R426" s="232"/>
      <c r="S426" s="232"/>
      <c r="T426" s="232"/>
      <c r="U426" s="232"/>
      <c r="V426" s="232"/>
      <c r="W426" s="233"/>
      <c r="X426" s="226"/>
      <c r="Y426" s="227"/>
      <c r="Z426" s="227"/>
      <c r="AA426" s="227"/>
      <c r="AB426" s="227"/>
      <c r="AC426" s="227"/>
      <c r="AD426" s="227"/>
      <c r="AE426" s="227"/>
      <c r="AF426" s="227"/>
      <c r="AG426" s="227"/>
      <c r="AH426" s="227"/>
      <c r="AI426" s="227"/>
      <c r="AJ426" s="227"/>
      <c r="AK426" s="227"/>
      <c r="AL426" s="227"/>
      <c r="AM426" s="227"/>
      <c r="AN426" s="227"/>
      <c r="AO426" s="227"/>
      <c r="AP426" s="227"/>
      <c r="AQ426" s="227"/>
      <c r="AR426" s="228"/>
      <c r="AS426" s="226"/>
      <c r="AT426" s="227"/>
      <c r="AU426" s="227"/>
      <c r="AV426" s="227"/>
      <c r="AW426" s="227"/>
      <c r="AX426" s="227"/>
      <c r="AY426" s="227"/>
      <c r="AZ426" s="227"/>
      <c r="BA426" s="227"/>
      <c r="BB426" s="227"/>
      <c r="BC426" s="227"/>
      <c r="BD426" s="227"/>
      <c r="BE426" s="227"/>
      <c r="BF426" s="227"/>
      <c r="BG426" s="227"/>
      <c r="BH426" s="227"/>
      <c r="BI426" s="227"/>
      <c r="BJ426" s="227"/>
      <c r="BK426" s="227"/>
      <c r="BL426" s="227"/>
      <c r="BM426" s="227"/>
      <c r="BN426" s="230"/>
    </row>
    <row r="427" spans="1:73" x14ac:dyDescent="0.25">
      <c r="B427" s="58"/>
      <c r="C427" s="115"/>
      <c r="D427" s="57"/>
      <c r="E427" s="57"/>
      <c r="F427" s="57"/>
      <c r="G427" s="57"/>
      <c r="H427" s="57"/>
      <c r="I427" s="57"/>
      <c r="J427" s="57"/>
      <c r="K427" s="57"/>
      <c r="L427" s="57"/>
      <c r="M427" s="57"/>
      <c r="N427" s="57"/>
      <c r="O427" s="57"/>
      <c r="P427" s="57"/>
      <c r="Q427" s="57"/>
      <c r="R427" s="57"/>
      <c r="S427" s="57"/>
      <c r="T427" s="57"/>
      <c r="U427" s="57"/>
      <c r="V427" s="57"/>
      <c r="W427" s="57"/>
      <c r="X427" s="53"/>
      <c r="Y427" s="35"/>
      <c r="Z427" s="19"/>
      <c r="AA427" s="19"/>
      <c r="AB427" s="19"/>
      <c r="AC427" s="19"/>
      <c r="AD427" s="19"/>
      <c r="AE427" s="19"/>
      <c r="AF427" s="19"/>
      <c r="AG427" s="19"/>
      <c r="AH427" s="19"/>
      <c r="AI427" s="19"/>
      <c r="AJ427" s="19"/>
      <c r="AK427" s="19"/>
      <c r="AL427" s="19"/>
      <c r="AM427" s="19"/>
      <c r="AN427" s="19"/>
      <c r="AO427" s="19"/>
      <c r="AP427" s="19"/>
      <c r="AQ427" s="19"/>
      <c r="AR427" s="54"/>
      <c r="AS427" s="19"/>
      <c r="AT427" s="35"/>
      <c r="AU427" s="19"/>
      <c r="AV427" s="19"/>
      <c r="AW427" s="19"/>
      <c r="AX427" s="19"/>
      <c r="AY427" s="19"/>
      <c r="AZ427" s="19"/>
      <c r="BA427" s="19"/>
      <c r="BB427" s="19"/>
      <c r="BC427" s="19"/>
      <c r="BD427" s="19"/>
      <c r="BE427" s="19"/>
      <c r="BF427" s="19"/>
      <c r="BG427" s="19"/>
      <c r="BH427" s="19"/>
      <c r="BI427" s="19"/>
      <c r="BJ427" s="19"/>
      <c r="BK427" s="19"/>
      <c r="BL427" s="19"/>
      <c r="BM427" s="19"/>
      <c r="BN427" s="59"/>
      <c r="BQ427"/>
    </row>
    <row r="428" spans="1:73" ht="15.75" thickBot="1" x14ac:dyDescent="0.3">
      <c r="B428" s="60"/>
      <c r="C428" s="35"/>
      <c r="D428" s="61"/>
      <c r="E428" s="61"/>
      <c r="F428" s="61"/>
      <c r="G428" s="61"/>
      <c r="H428" s="61"/>
      <c r="I428" s="61"/>
      <c r="J428" s="61"/>
      <c r="K428" s="61"/>
      <c r="L428" s="61"/>
      <c r="M428" s="61"/>
      <c r="N428" s="61"/>
      <c r="O428" s="61"/>
      <c r="P428" s="61"/>
      <c r="Q428" s="61"/>
      <c r="R428" s="61"/>
      <c r="S428" s="61"/>
      <c r="T428" s="61"/>
      <c r="U428" s="61"/>
      <c r="V428" s="61"/>
      <c r="W428" s="61"/>
      <c r="X428" s="62"/>
      <c r="Y428" s="61"/>
      <c r="Z428" s="61"/>
      <c r="AA428" s="61"/>
      <c r="AB428" s="61"/>
      <c r="AC428" s="61"/>
      <c r="AD428" s="61"/>
      <c r="AE428" s="61"/>
      <c r="AF428" s="61"/>
      <c r="AG428" s="61"/>
      <c r="AH428" s="61"/>
      <c r="AI428" s="61"/>
      <c r="AJ428" s="61"/>
      <c r="AK428" s="61"/>
      <c r="AL428" s="61"/>
      <c r="AM428" s="61"/>
      <c r="AN428" s="61"/>
      <c r="AO428" s="61"/>
      <c r="AP428" s="61"/>
      <c r="AQ428" s="61"/>
      <c r="AR428" s="63"/>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4"/>
      <c r="BQ428"/>
    </row>
    <row r="429" spans="1:73" ht="17.100000000000001" customHeight="1" x14ac:dyDescent="0.25">
      <c r="B429" s="220" t="s">
        <v>58</v>
      </c>
      <c r="C429" s="221"/>
      <c r="D429" s="221"/>
      <c r="E429" s="221"/>
      <c r="F429" s="221"/>
      <c r="G429" s="221"/>
      <c r="H429" s="221"/>
      <c r="I429" s="221"/>
      <c r="J429" s="221"/>
      <c r="K429" s="221"/>
      <c r="L429" s="221"/>
      <c r="M429" s="221"/>
      <c r="N429" s="221"/>
      <c r="O429" s="221"/>
      <c r="P429" s="221"/>
      <c r="Q429" s="221"/>
      <c r="R429" s="221"/>
      <c r="S429" s="221"/>
      <c r="T429" s="221"/>
      <c r="U429" s="221"/>
      <c r="V429" s="221"/>
      <c r="W429" s="222"/>
      <c r="X429" s="223" t="s">
        <v>60</v>
      </c>
      <c r="Y429" s="224"/>
      <c r="Z429" s="224"/>
      <c r="AA429" s="224"/>
      <c r="AB429" s="224"/>
      <c r="AC429" s="224"/>
      <c r="AD429" s="224"/>
      <c r="AE429" s="224"/>
      <c r="AF429" s="224"/>
      <c r="AG429" s="224"/>
      <c r="AH429" s="224"/>
      <c r="AI429" s="224"/>
      <c r="AJ429" s="224"/>
      <c r="AK429" s="224"/>
      <c r="AL429" s="224"/>
      <c r="AM429" s="224"/>
      <c r="AN429" s="224"/>
      <c r="AO429" s="224"/>
      <c r="AP429" s="224"/>
      <c r="AQ429" s="224"/>
      <c r="AR429" s="225"/>
      <c r="AS429" s="223" t="s">
        <v>61</v>
      </c>
      <c r="AT429" s="224"/>
      <c r="AU429" s="224"/>
      <c r="AV429" s="224"/>
      <c r="AW429" s="224"/>
      <c r="AX429" s="224"/>
      <c r="AY429" s="224"/>
      <c r="AZ429" s="224"/>
      <c r="BA429" s="224"/>
      <c r="BB429" s="224"/>
      <c r="BC429" s="224"/>
      <c r="BD429" s="224"/>
      <c r="BE429" s="224"/>
      <c r="BF429" s="224"/>
      <c r="BG429" s="224"/>
      <c r="BH429" s="224"/>
      <c r="BI429" s="224"/>
      <c r="BJ429" s="224"/>
      <c r="BK429" s="224"/>
      <c r="BL429" s="224"/>
      <c r="BM429" s="224"/>
      <c r="BN429" s="229"/>
      <c r="BQ429"/>
    </row>
    <row r="430" spans="1:73" ht="17.100000000000001" customHeight="1" x14ac:dyDescent="0.25">
      <c r="B430" s="231" t="s">
        <v>59</v>
      </c>
      <c r="C430" s="232"/>
      <c r="D430" s="232"/>
      <c r="E430" s="232"/>
      <c r="F430" s="232"/>
      <c r="G430" s="232"/>
      <c r="H430" s="232"/>
      <c r="I430" s="232"/>
      <c r="J430" s="232"/>
      <c r="K430" s="232"/>
      <c r="L430" s="232"/>
      <c r="M430" s="232"/>
      <c r="N430" s="232"/>
      <c r="O430" s="232"/>
      <c r="P430" s="232"/>
      <c r="Q430" s="232"/>
      <c r="R430" s="232"/>
      <c r="S430" s="232"/>
      <c r="T430" s="232"/>
      <c r="U430" s="232"/>
      <c r="V430" s="232"/>
      <c r="W430" s="233"/>
      <c r="X430" s="226"/>
      <c r="Y430" s="227"/>
      <c r="Z430" s="227"/>
      <c r="AA430" s="227"/>
      <c r="AB430" s="227"/>
      <c r="AC430" s="227"/>
      <c r="AD430" s="227"/>
      <c r="AE430" s="227"/>
      <c r="AF430" s="227"/>
      <c r="AG430" s="227"/>
      <c r="AH430" s="227"/>
      <c r="AI430" s="227"/>
      <c r="AJ430" s="227"/>
      <c r="AK430" s="227"/>
      <c r="AL430" s="227"/>
      <c r="AM430" s="227"/>
      <c r="AN430" s="227"/>
      <c r="AO430" s="227"/>
      <c r="AP430" s="227"/>
      <c r="AQ430" s="227"/>
      <c r="AR430" s="228"/>
      <c r="AS430" s="226"/>
      <c r="AT430" s="227"/>
      <c r="AU430" s="227"/>
      <c r="AV430" s="227"/>
      <c r="AW430" s="227"/>
      <c r="AX430" s="227"/>
      <c r="AY430" s="227"/>
      <c r="AZ430" s="227"/>
      <c r="BA430" s="227"/>
      <c r="BB430" s="227"/>
      <c r="BC430" s="227"/>
      <c r="BD430" s="227"/>
      <c r="BE430" s="227"/>
      <c r="BF430" s="227"/>
      <c r="BG430" s="227"/>
      <c r="BH430" s="227"/>
      <c r="BI430" s="227"/>
      <c r="BJ430" s="227"/>
      <c r="BK430" s="227"/>
      <c r="BL430" s="227"/>
      <c r="BM430" s="227"/>
      <c r="BN430" s="230"/>
      <c r="BQ430"/>
    </row>
    <row r="431" spans="1:73" ht="17.100000000000001" customHeight="1" x14ac:dyDescent="0.25">
      <c r="B431" s="58"/>
      <c r="C431" s="115"/>
      <c r="D431" s="57"/>
      <c r="E431" s="57"/>
      <c r="F431" s="57"/>
      <c r="G431" s="57"/>
      <c r="H431" s="57"/>
      <c r="I431" s="57"/>
      <c r="J431" s="57"/>
      <c r="K431" s="57"/>
      <c r="L431" s="57"/>
      <c r="M431" s="57"/>
      <c r="N431" s="57"/>
      <c r="O431" s="57"/>
      <c r="P431" s="57"/>
      <c r="Q431" s="57"/>
      <c r="R431" s="57"/>
      <c r="S431" s="57"/>
      <c r="T431" s="57"/>
      <c r="U431" s="57"/>
      <c r="V431" s="57"/>
      <c r="W431" s="57"/>
      <c r="X431" s="53"/>
      <c r="Y431" s="35"/>
      <c r="Z431" s="19"/>
      <c r="AA431" s="19"/>
      <c r="AB431" s="19"/>
      <c r="AC431" s="19"/>
      <c r="AD431" s="19"/>
      <c r="AE431" s="19"/>
      <c r="AF431" s="19"/>
      <c r="AG431" s="19"/>
      <c r="AH431" s="19"/>
      <c r="AI431" s="19"/>
      <c r="AJ431" s="19"/>
      <c r="AK431" s="19"/>
      <c r="AL431" s="19"/>
      <c r="AM431" s="19"/>
      <c r="AN431" s="19"/>
      <c r="AO431" s="19"/>
      <c r="AP431" s="19"/>
      <c r="AQ431" s="19"/>
      <c r="AR431" s="54"/>
      <c r="AS431" s="19"/>
      <c r="AT431" s="35"/>
      <c r="AU431" s="19"/>
      <c r="AV431" s="19"/>
      <c r="AW431" s="19"/>
      <c r="AX431" s="19"/>
      <c r="AY431" s="19"/>
      <c r="AZ431" s="19"/>
      <c r="BA431" s="19"/>
      <c r="BB431" s="19"/>
      <c r="BC431" s="19"/>
      <c r="BD431" s="19"/>
      <c r="BE431" s="19"/>
      <c r="BF431" s="19"/>
      <c r="BG431" s="19"/>
      <c r="BH431" s="19"/>
      <c r="BI431" s="19"/>
      <c r="BJ431" s="19"/>
      <c r="BK431" s="19"/>
      <c r="BL431" s="19"/>
      <c r="BM431" s="19"/>
      <c r="BN431" s="59"/>
    </row>
    <row r="432" spans="1:73" ht="17.100000000000001" customHeight="1" thickBot="1" x14ac:dyDescent="0.3">
      <c r="B432" s="60"/>
      <c r="C432" s="35"/>
      <c r="D432" s="61"/>
      <c r="E432" s="61"/>
      <c r="F432" s="61"/>
      <c r="G432" s="61"/>
      <c r="H432" s="61"/>
      <c r="I432" s="61"/>
      <c r="J432" s="61"/>
      <c r="K432" s="61"/>
      <c r="L432" s="61"/>
      <c r="M432" s="61"/>
      <c r="N432" s="61"/>
      <c r="O432" s="61"/>
      <c r="P432" s="61"/>
      <c r="Q432" s="61"/>
      <c r="R432" s="61"/>
      <c r="S432" s="61"/>
      <c r="T432" s="61"/>
      <c r="U432" s="61"/>
      <c r="V432" s="61"/>
      <c r="W432" s="61"/>
      <c r="X432" s="62"/>
      <c r="Y432" s="61"/>
      <c r="Z432" s="61"/>
      <c r="AA432" s="61"/>
      <c r="AB432" s="61"/>
      <c r="AC432" s="61"/>
      <c r="AD432" s="61"/>
      <c r="AE432" s="61"/>
      <c r="AF432" s="61"/>
      <c r="AG432" s="61"/>
      <c r="AH432" s="61"/>
      <c r="AI432" s="61"/>
      <c r="AJ432" s="61"/>
      <c r="AK432" s="61"/>
      <c r="AL432" s="61"/>
      <c r="AM432" s="61"/>
      <c r="AN432" s="61"/>
      <c r="AO432" s="61"/>
      <c r="AP432" s="61"/>
      <c r="AQ432" s="61"/>
      <c r="AR432" s="63"/>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4"/>
    </row>
    <row r="433" spans="2:72" ht="17.100000000000001" customHeight="1" x14ac:dyDescent="0.25">
      <c r="B433" s="220" t="s">
        <v>58</v>
      </c>
      <c r="C433" s="221"/>
      <c r="D433" s="221"/>
      <c r="E433" s="221"/>
      <c r="F433" s="221"/>
      <c r="G433" s="221"/>
      <c r="H433" s="221"/>
      <c r="I433" s="221"/>
      <c r="J433" s="221"/>
      <c r="K433" s="221"/>
      <c r="L433" s="221"/>
      <c r="M433" s="221"/>
      <c r="N433" s="221"/>
      <c r="O433" s="221"/>
      <c r="P433" s="221"/>
      <c r="Q433" s="221"/>
      <c r="R433" s="221"/>
      <c r="S433" s="221"/>
      <c r="T433" s="221"/>
      <c r="U433" s="221"/>
      <c r="V433" s="221"/>
      <c r="W433" s="222"/>
      <c r="X433" s="223" t="s">
        <v>60</v>
      </c>
      <c r="Y433" s="224"/>
      <c r="Z433" s="224"/>
      <c r="AA433" s="224"/>
      <c r="AB433" s="224"/>
      <c r="AC433" s="224"/>
      <c r="AD433" s="224"/>
      <c r="AE433" s="224"/>
      <c r="AF433" s="224"/>
      <c r="AG433" s="224"/>
      <c r="AH433" s="224"/>
      <c r="AI433" s="224"/>
      <c r="AJ433" s="224"/>
      <c r="AK433" s="224"/>
      <c r="AL433" s="224"/>
      <c r="AM433" s="224"/>
      <c r="AN433" s="224"/>
      <c r="AO433" s="224"/>
      <c r="AP433" s="224"/>
      <c r="AQ433" s="224"/>
      <c r="AR433" s="225"/>
      <c r="AS433" s="223" t="s">
        <v>61</v>
      </c>
      <c r="AT433" s="224"/>
      <c r="AU433" s="224"/>
      <c r="AV433" s="224"/>
      <c r="AW433" s="224"/>
      <c r="AX433" s="224"/>
      <c r="AY433" s="224"/>
      <c r="AZ433" s="224"/>
      <c r="BA433" s="224"/>
      <c r="BB433" s="224"/>
      <c r="BC433" s="224"/>
      <c r="BD433" s="224"/>
      <c r="BE433" s="224"/>
      <c r="BF433" s="224"/>
      <c r="BG433" s="224"/>
      <c r="BH433" s="224"/>
      <c r="BI433" s="224"/>
      <c r="BJ433" s="224"/>
      <c r="BK433" s="224"/>
      <c r="BL433" s="224"/>
      <c r="BM433" s="224"/>
      <c r="BN433" s="229"/>
    </row>
    <row r="434" spans="2:72" ht="17.100000000000001" customHeight="1" x14ac:dyDescent="0.25">
      <c r="B434" s="231" t="s">
        <v>59</v>
      </c>
      <c r="C434" s="232"/>
      <c r="D434" s="232"/>
      <c r="E434" s="232"/>
      <c r="F434" s="232"/>
      <c r="G434" s="232"/>
      <c r="H434" s="232"/>
      <c r="I434" s="232"/>
      <c r="J434" s="232"/>
      <c r="K434" s="232"/>
      <c r="L434" s="232"/>
      <c r="M434" s="232"/>
      <c r="N434" s="232"/>
      <c r="O434" s="232"/>
      <c r="P434" s="232"/>
      <c r="Q434" s="232"/>
      <c r="R434" s="232"/>
      <c r="S434" s="232"/>
      <c r="T434" s="232"/>
      <c r="U434" s="232"/>
      <c r="V434" s="232"/>
      <c r="W434" s="233"/>
      <c r="X434" s="226"/>
      <c r="Y434" s="227"/>
      <c r="Z434" s="227"/>
      <c r="AA434" s="227"/>
      <c r="AB434" s="227"/>
      <c r="AC434" s="227"/>
      <c r="AD434" s="227"/>
      <c r="AE434" s="227"/>
      <c r="AF434" s="227"/>
      <c r="AG434" s="227"/>
      <c r="AH434" s="227"/>
      <c r="AI434" s="227"/>
      <c r="AJ434" s="227"/>
      <c r="AK434" s="227"/>
      <c r="AL434" s="227"/>
      <c r="AM434" s="227"/>
      <c r="AN434" s="227"/>
      <c r="AO434" s="227"/>
      <c r="AP434" s="227"/>
      <c r="AQ434" s="227"/>
      <c r="AR434" s="228"/>
      <c r="AS434" s="226"/>
      <c r="AT434" s="227"/>
      <c r="AU434" s="227"/>
      <c r="AV434" s="227"/>
      <c r="AW434" s="227"/>
      <c r="AX434" s="227"/>
      <c r="AY434" s="227"/>
      <c r="AZ434" s="227"/>
      <c r="BA434" s="227"/>
      <c r="BB434" s="227"/>
      <c r="BC434" s="227"/>
      <c r="BD434" s="227"/>
      <c r="BE434" s="227"/>
      <c r="BF434" s="227"/>
      <c r="BG434" s="227"/>
      <c r="BH434" s="227"/>
      <c r="BI434" s="227"/>
      <c r="BJ434" s="227"/>
      <c r="BK434" s="227"/>
      <c r="BL434" s="227"/>
      <c r="BM434" s="227"/>
      <c r="BN434" s="230"/>
    </row>
    <row r="435" spans="2:72" ht="17.100000000000001" customHeight="1" x14ac:dyDescent="0.25">
      <c r="B435" s="58"/>
      <c r="C435" s="115"/>
      <c r="D435" s="57"/>
      <c r="E435" s="57"/>
      <c r="F435" s="57"/>
      <c r="G435" s="57"/>
      <c r="H435" s="57"/>
      <c r="I435" s="57"/>
      <c r="J435" s="57"/>
      <c r="K435" s="57"/>
      <c r="L435" s="57"/>
      <c r="M435" s="57"/>
      <c r="N435" s="57"/>
      <c r="O435" s="57"/>
      <c r="P435" s="57"/>
      <c r="Q435" s="57"/>
      <c r="R435" s="57"/>
      <c r="S435" s="57"/>
      <c r="T435" s="57"/>
      <c r="U435" s="57"/>
      <c r="V435" s="57"/>
      <c r="W435" s="57"/>
      <c r="X435" s="53"/>
      <c r="Y435" s="35"/>
      <c r="Z435" s="19"/>
      <c r="AA435" s="19"/>
      <c r="AB435" s="19"/>
      <c r="AC435" s="19"/>
      <c r="AD435" s="19"/>
      <c r="AE435" s="19"/>
      <c r="AF435" s="19"/>
      <c r="AG435" s="19"/>
      <c r="AH435" s="19"/>
      <c r="AI435" s="19"/>
      <c r="AJ435" s="19"/>
      <c r="AK435" s="19"/>
      <c r="AL435" s="19"/>
      <c r="AM435" s="19"/>
      <c r="AN435" s="19"/>
      <c r="AO435" s="19"/>
      <c r="AP435" s="19"/>
      <c r="AQ435" s="19"/>
      <c r="AR435" s="54"/>
      <c r="AS435" s="19"/>
      <c r="AT435" s="35"/>
      <c r="AU435" s="19"/>
      <c r="AV435" s="19"/>
      <c r="AW435" s="19"/>
      <c r="AX435" s="19"/>
      <c r="AY435" s="19"/>
      <c r="AZ435" s="19"/>
      <c r="BA435" s="19"/>
      <c r="BB435" s="19"/>
      <c r="BC435" s="19"/>
      <c r="BD435" s="19"/>
      <c r="BE435" s="19"/>
      <c r="BF435" s="19"/>
      <c r="BG435" s="19"/>
      <c r="BH435" s="19"/>
      <c r="BI435" s="19"/>
      <c r="BJ435" s="19"/>
      <c r="BK435" s="19"/>
      <c r="BL435" s="19"/>
      <c r="BM435" s="19"/>
      <c r="BN435" s="59"/>
    </row>
    <row r="436" spans="2:72" ht="17.100000000000001" customHeight="1" thickBot="1" x14ac:dyDescent="0.3">
      <c r="B436" s="60"/>
      <c r="C436" s="35"/>
      <c r="D436" s="61"/>
      <c r="E436" s="61"/>
      <c r="F436" s="61"/>
      <c r="G436" s="61"/>
      <c r="H436" s="61"/>
      <c r="I436" s="61"/>
      <c r="J436" s="61"/>
      <c r="K436" s="61"/>
      <c r="L436" s="61"/>
      <c r="M436" s="61"/>
      <c r="N436" s="61"/>
      <c r="O436" s="61"/>
      <c r="P436" s="61"/>
      <c r="Q436" s="61"/>
      <c r="R436" s="61"/>
      <c r="S436" s="61"/>
      <c r="T436" s="61"/>
      <c r="U436" s="61"/>
      <c r="V436" s="61"/>
      <c r="W436" s="61"/>
      <c r="X436" s="62"/>
      <c r="Y436" s="61"/>
      <c r="Z436" s="61"/>
      <c r="AA436" s="61"/>
      <c r="AB436" s="61"/>
      <c r="AC436" s="61"/>
      <c r="AD436" s="61"/>
      <c r="AE436" s="61"/>
      <c r="AF436" s="61"/>
      <c r="AG436" s="61"/>
      <c r="AH436" s="61"/>
      <c r="AI436" s="61"/>
      <c r="AJ436" s="61"/>
      <c r="AK436" s="61"/>
      <c r="AL436" s="61"/>
      <c r="AM436" s="61"/>
      <c r="AN436" s="61"/>
      <c r="AO436" s="61"/>
      <c r="AP436" s="61"/>
      <c r="AQ436" s="61"/>
      <c r="AR436" s="63"/>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4"/>
    </row>
    <row r="437" spans="2:72" ht="17.100000000000001" customHeight="1" x14ac:dyDescent="0.25">
      <c r="B437" s="220" t="s">
        <v>58</v>
      </c>
      <c r="C437" s="221"/>
      <c r="D437" s="221"/>
      <c r="E437" s="221"/>
      <c r="F437" s="221"/>
      <c r="G437" s="221"/>
      <c r="H437" s="221"/>
      <c r="I437" s="221"/>
      <c r="J437" s="221"/>
      <c r="K437" s="221"/>
      <c r="L437" s="221"/>
      <c r="M437" s="221"/>
      <c r="N437" s="221"/>
      <c r="O437" s="221"/>
      <c r="P437" s="221"/>
      <c r="Q437" s="221"/>
      <c r="R437" s="221"/>
      <c r="S437" s="221"/>
      <c r="T437" s="221"/>
      <c r="U437" s="221"/>
      <c r="V437" s="221"/>
      <c r="W437" s="222"/>
      <c r="X437" s="223" t="s">
        <v>60</v>
      </c>
      <c r="Y437" s="224"/>
      <c r="Z437" s="224"/>
      <c r="AA437" s="224"/>
      <c r="AB437" s="224"/>
      <c r="AC437" s="224"/>
      <c r="AD437" s="224"/>
      <c r="AE437" s="224"/>
      <c r="AF437" s="224"/>
      <c r="AG437" s="224"/>
      <c r="AH437" s="224"/>
      <c r="AI437" s="224"/>
      <c r="AJ437" s="224"/>
      <c r="AK437" s="224"/>
      <c r="AL437" s="224"/>
      <c r="AM437" s="224"/>
      <c r="AN437" s="224"/>
      <c r="AO437" s="224"/>
      <c r="AP437" s="224"/>
      <c r="AQ437" s="224"/>
      <c r="AR437" s="225"/>
      <c r="AS437" s="223" t="s">
        <v>61</v>
      </c>
      <c r="AT437" s="224"/>
      <c r="AU437" s="224"/>
      <c r="AV437" s="224"/>
      <c r="AW437" s="224"/>
      <c r="AX437" s="224"/>
      <c r="AY437" s="224"/>
      <c r="AZ437" s="224"/>
      <c r="BA437" s="224"/>
      <c r="BB437" s="224"/>
      <c r="BC437" s="224"/>
      <c r="BD437" s="224"/>
      <c r="BE437" s="224"/>
      <c r="BF437" s="224"/>
      <c r="BG437" s="224"/>
      <c r="BH437" s="224"/>
      <c r="BI437" s="224"/>
      <c r="BJ437" s="224"/>
      <c r="BK437" s="224"/>
      <c r="BL437" s="224"/>
      <c r="BM437" s="224"/>
      <c r="BN437" s="229"/>
    </row>
    <row r="438" spans="2:72" ht="17.100000000000001" customHeight="1" x14ac:dyDescent="0.25">
      <c r="B438" s="231" t="s">
        <v>59</v>
      </c>
      <c r="C438" s="232"/>
      <c r="D438" s="232"/>
      <c r="E438" s="232"/>
      <c r="F438" s="232"/>
      <c r="G438" s="232"/>
      <c r="H438" s="232"/>
      <c r="I438" s="232"/>
      <c r="J438" s="232"/>
      <c r="K438" s="232"/>
      <c r="L438" s="232"/>
      <c r="M438" s="232"/>
      <c r="N438" s="232"/>
      <c r="O438" s="232"/>
      <c r="P438" s="232"/>
      <c r="Q438" s="232"/>
      <c r="R438" s="232"/>
      <c r="S438" s="232"/>
      <c r="T438" s="232"/>
      <c r="U438" s="232"/>
      <c r="V438" s="232"/>
      <c r="W438" s="233"/>
      <c r="X438" s="226"/>
      <c r="Y438" s="227"/>
      <c r="Z438" s="227"/>
      <c r="AA438" s="227"/>
      <c r="AB438" s="227"/>
      <c r="AC438" s="227"/>
      <c r="AD438" s="227"/>
      <c r="AE438" s="227"/>
      <c r="AF438" s="227"/>
      <c r="AG438" s="227"/>
      <c r="AH438" s="227"/>
      <c r="AI438" s="227"/>
      <c r="AJ438" s="227"/>
      <c r="AK438" s="227"/>
      <c r="AL438" s="227"/>
      <c r="AM438" s="227"/>
      <c r="AN438" s="227"/>
      <c r="AO438" s="227"/>
      <c r="AP438" s="227"/>
      <c r="AQ438" s="227"/>
      <c r="AR438" s="228"/>
      <c r="AS438" s="226"/>
      <c r="AT438" s="227"/>
      <c r="AU438" s="227"/>
      <c r="AV438" s="227"/>
      <c r="AW438" s="227"/>
      <c r="AX438" s="227"/>
      <c r="AY438" s="227"/>
      <c r="AZ438" s="227"/>
      <c r="BA438" s="227"/>
      <c r="BB438" s="227"/>
      <c r="BC438" s="227"/>
      <c r="BD438" s="227"/>
      <c r="BE438" s="227"/>
      <c r="BF438" s="227"/>
      <c r="BG438" s="227"/>
      <c r="BH438" s="227"/>
      <c r="BI438" s="227"/>
      <c r="BJ438" s="227"/>
      <c r="BK438" s="227"/>
      <c r="BL438" s="227"/>
      <c r="BM438" s="227"/>
      <c r="BN438" s="230"/>
    </row>
    <row r="439" spans="2:72" ht="17.100000000000001" customHeight="1" x14ac:dyDescent="0.25">
      <c r="B439" s="58"/>
      <c r="C439" s="115"/>
      <c r="D439" s="57"/>
      <c r="E439" s="57"/>
      <c r="F439" s="57"/>
      <c r="G439" s="57"/>
      <c r="H439" s="57"/>
      <c r="I439" s="57"/>
      <c r="J439" s="57"/>
      <c r="K439" s="57"/>
      <c r="L439" s="57"/>
      <c r="M439" s="57"/>
      <c r="N439" s="57"/>
      <c r="O439" s="57"/>
      <c r="P439" s="57"/>
      <c r="Q439" s="57"/>
      <c r="R439" s="57"/>
      <c r="S439" s="57"/>
      <c r="T439" s="57"/>
      <c r="U439" s="57"/>
      <c r="V439" s="57"/>
      <c r="W439" s="57"/>
      <c r="X439" s="53"/>
      <c r="Y439" s="35"/>
      <c r="Z439" s="19"/>
      <c r="AA439" s="19"/>
      <c r="AB439" s="19"/>
      <c r="AC439" s="19"/>
      <c r="AD439" s="19"/>
      <c r="AE439" s="19"/>
      <c r="AF439" s="19"/>
      <c r="AG439" s="19"/>
      <c r="AH439" s="19"/>
      <c r="AI439" s="19"/>
      <c r="AJ439" s="19"/>
      <c r="AK439" s="19"/>
      <c r="AL439" s="19"/>
      <c r="AM439" s="19"/>
      <c r="AN439" s="19"/>
      <c r="AO439" s="19"/>
      <c r="AP439" s="19"/>
      <c r="AQ439" s="19"/>
      <c r="AR439" s="54"/>
      <c r="AS439" s="19"/>
      <c r="AT439" s="35"/>
      <c r="AU439" s="19"/>
      <c r="AV439" s="19"/>
      <c r="AW439" s="19"/>
      <c r="AX439" s="19"/>
      <c r="AY439" s="19"/>
      <c r="AZ439" s="19"/>
      <c r="BA439" s="19"/>
      <c r="BB439" s="19"/>
      <c r="BC439" s="19"/>
      <c r="BD439" s="19"/>
      <c r="BE439" s="19"/>
      <c r="BF439" s="19"/>
      <c r="BG439" s="19"/>
      <c r="BH439" s="19"/>
      <c r="BI439" s="19"/>
      <c r="BJ439" s="19"/>
      <c r="BK439" s="19"/>
      <c r="BL439" s="19"/>
      <c r="BM439" s="19"/>
      <c r="BN439" s="59"/>
    </row>
    <row r="440" spans="2:72" ht="17.100000000000001" customHeight="1" thickBot="1" x14ac:dyDescent="0.3">
      <c r="B440" s="60"/>
      <c r="C440" s="35"/>
      <c r="D440" s="61"/>
      <c r="E440" s="61"/>
      <c r="F440" s="61"/>
      <c r="G440" s="61"/>
      <c r="H440" s="61"/>
      <c r="I440" s="61"/>
      <c r="J440" s="61"/>
      <c r="K440" s="61"/>
      <c r="L440" s="61"/>
      <c r="M440" s="61"/>
      <c r="N440" s="61"/>
      <c r="O440" s="61"/>
      <c r="P440" s="61"/>
      <c r="Q440" s="61"/>
      <c r="R440" s="61"/>
      <c r="S440" s="61"/>
      <c r="T440" s="61"/>
      <c r="U440" s="61"/>
      <c r="V440" s="61"/>
      <c r="W440" s="61"/>
      <c r="X440" s="62"/>
      <c r="Y440" s="61"/>
      <c r="Z440" s="61"/>
      <c r="AA440" s="61"/>
      <c r="AB440" s="61"/>
      <c r="AC440" s="61"/>
      <c r="AD440" s="61"/>
      <c r="AE440" s="61"/>
      <c r="AF440" s="61"/>
      <c r="AG440" s="61"/>
      <c r="AH440" s="61"/>
      <c r="AI440" s="61"/>
      <c r="AJ440" s="61"/>
      <c r="AK440" s="61"/>
      <c r="AL440" s="61"/>
      <c r="AM440" s="61"/>
      <c r="AN440" s="61"/>
      <c r="AO440" s="61"/>
      <c r="AP440" s="61"/>
      <c r="AQ440" s="61"/>
      <c r="AR440" s="63"/>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4"/>
    </row>
    <row r="441" spans="2:72" ht="17.100000000000001" customHeight="1" x14ac:dyDescent="0.25">
      <c r="B441" s="220" t="s">
        <v>58</v>
      </c>
      <c r="C441" s="221"/>
      <c r="D441" s="221"/>
      <c r="E441" s="221"/>
      <c r="F441" s="221"/>
      <c r="G441" s="221"/>
      <c r="H441" s="221"/>
      <c r="I441" s="221"/>
      <c r="J441" s="221"/>
      <c r="K441" s="221"/>
      <c r="L441" s="221"/>
      <c r="M441" s="221"/>
      <c r="N441" s="221"/>
      <c r="O441" s="221"/>
      <c r="P441" s="221"/>
      <c r="Q441" s="221"/>
      <c r="R441" s="221"/>
      <c r="S441" s="221"/>
      <c r="T441" s="221"/>
      <c r="U441" s="221"/>
      <c r="V441" s="221"/>
      <c r="W441" s="222"/>
      <c r="X441" s="223" t="s">
        <v>60</v>
      </c>
      <c r="Y441" s="224"/>
      <c r="Z441" s="224"/>
      <c r="AA441" s="224"/>
      <c r="AB441" s="224"/>
      <c r="AC441" s="224"/>
      <c r="AD441" s="224"/>
      <c r="AE441" s="224"/>
      <c r="AF441" s="224"/>
      <c r="AG441" s="224"/>
      <c r="AH441" s="224"/>
      <c r="AI441" s="224"/>
      <c r="AJ441" s="224"/>
      <c r="AK441" s="224"/>
      <c r="AL441" s="224"/>
      <c r="AM441" s="224"/>
      <c r="AN441" s="224"/>
      <c r="AO441" s="224"/>
      <c r="AP441" s="224"/>
      <c r="AQ441" s="224"/>
      <c r="AR441" s="225"/>
      <c r="AS441" s="223" t="s">
        <v>61</v>
      </c>
      <c r="AT441" s="224"/>
      <c r="AU441" s="224"/>
      <c r="AV441" s="224"/>
      <c r="AW441" s="224"/>
      <c r="AX441" s="224"/>
      <c r="AY441" s="224"/>
      <c r="AZ441" s="224"/>
      <c r="BA441" s="224"/>
      <c r="BB441" s="224"/>
      <c r="BC441" s="224"/>
      <c r="BD441" s="224"/>
      <c r="BE441" s="224"/>
      <c r="BF441" s="224"/>
      <c r="BG441" s="224"/>
      <c r="BH441" s="224"/>
      <c r="BI441" s="224"/>
      <c r="BJ441" s="224"/>
      <c r="BK441" s="224"/>
      <c r="BL441" s="224"/>
      <c r="BM441" s="224"/>
      <c r="BN441" s="229"/>
    </row>
    <row r="442" spans="2:72" ht="17.100000000000001" customHeight="1" x14ac:dyDescent="0.25">
      <c r="B442" s="231" t="s">
        <v>59</v>
      </c>
      <c r="C442" s="232"/>
      <c r="D442" s="232"/>
      <c r="E442" s="232"/>
      <c r="F442" s="232"/>
      <c r="G442" s="232"/>
      <c r="H442" s="232"/>
      <c r="I442" s="232"/>
      <c r="J442" s="232"/>
      <c r="K442" s="232"/>
      <c r="L442" s="232"/>
      <c r="M442" s="232"/>
      <c r="N442" s="232"/>
      <c r="O442" s="232"/>
      <c r="P442" s="232"/>
      <c r="Q442" s="232"/>
      <c r="R442" s="232"/>
      <c r="S442" s="232"/>
      <c r="T442" s="232"/>
      <c r="U442" s="232"/>
      <c r="V442" s="232"/>
      <c r="W442" s="233"/>
      <c r="X442" s="226"/>
      <c r="Y442" s="227"/>
      <c r="Z442" s="227"/>
      <c r="AA442" s="227"/>
      <c r="AB442" s="227"/>
      <c r="AC442" s="227"/>
      <c r="AD442" s="227"/>
      <c r="AE442" s="227"/>
      <c r="AF442" s="227"/>
      <c r="AG442" s="227"/>
      <c r="AH442" s="227"/>
      <c r="AI442" s="227"/>
      <c r="AJ442" s="227"/>
      <c r="AK442" s="227"/>
      <c r="AL442" s="227"/>
      <c r="AM442" s="227"/>
      <c r="AN442" s="227"/>
      <c r="AO442" s="227"/>
      <c r="AP442" s="227"/>
      <c r="AQ442" s="227"/>
      <c r="AR442" s="228"/>
      <c r="AS442" s="226"/>
      <c r="AT442" s="227"/>
      <c r="AU442" s="227"/>
      <c r="AV442" s="227"/>
      <c r="AW442" s="227"/>
      <c r="AX442" s="227"/>
      <c r="AY442" s="227"/>
      <c r="AZ442" s="227"/>
      <c r="BA442" s="227"/>
      <c r="BB442" s="227"/>
      <c r="BC442" s="227"/>
      <c r="BD442" s="227"/>
      <c r="BE442" s="227"/>
      <c r="BF442" s="227"/>
      <c r="BG442" s="227"/>
      <c r="BH442" s="227"/>
      <c r="BI442" s="227"/>
      <c r="BJ442" s="227"/>
      <c r="BK442" s="227"/>
      <c r="BL442" s="227"/>
      <c r="BM442" s="227"/>
      <c r="BN442" s="230"/>
    </row>
    <row r="443" spans="2:72" ht="17.100000000000001" customHeight="1" x14ac:dyDescent="0.25">
      <c r="B443" s="58"/>
      <c r="C443" s="115"/>
      <c r="D443" s="57"/>
      <c r="E443" s="57"/>
      <c r="F443" s="57"/>
      <c r="G443" s="57"/>
      <c r="H443" s="57"/>
      <c r="I443" s="57"/>
      <c r="J443" s="57"/>
      <c r="K443" s="57"/>
      <c r="L443" s="57"/>
      <c r="M443" s="57"/>
      <c r="N443" s="57"/>
      <c r="O443" s="57"/>
      <c r="P443" s="57"/>
      <c r="Q443" s="57"/>
      <c r="R443" s="57"/>
      <c r="S443" s="57"/>
      <c r="T443" s="57"/>
      <c r="U443" s="57"/>
      <c r="V443" s="57"/>
      <c r="W443" s="57"/>
      <c r="X443" s="53"/>
      <c r="Y443" s="35"/>
      <c r="Z443" s="19"/>
      <c r="AA443" s="19"/>
      <c r="AB443" s="19"/>
      <c r="AC443" s="19"/>
      <c r="AD443" s="19"/>
      <c r="AE443" s="19"/>
      <c r="AF443" s="19"/>
      <c r="AG443" s="19"/>
      <c r="AH443" s="19"/>
      <c r="AI443" s="19"/>
      <c r="AJ443" s="19"/>
      <c r="AK443" s="19"/>
      <c r="AL443" s="19"/>
      <c r="AM443" s="19"/>
      <c r="AN443" s="19"/>
      <c r="AO443" s="19"/>
      <c r="AP443" s="19"/>
      <c r="AQ443" s="19"/>
      <c r="AR443" s="54"/>
      <c r="AS443" s="19"/>
      <c r="AT443" s="35"/>
      <c r="AU443" s="19"/>
      <c r="AV443" s="19"/>
      <c r="AW443" s="19"/>
      <c r="AX443" s="19"/>
      <c r="AY443" s="19"/>
      <c r="AZ443" s="19"/>
      <c r="BA443" s="19"/>
      <c r="BB443" s="19"/>
      <c r="BC443" s="19"/>
      <c r="BD443" s="19"/>
      <c r="BE443" s="19"/>
      <c r="BF443" s="19"/>
      <c r="BG443" s="19"/>
      <c r="BH443" s="19"/>
      <c r="BI443" s="19"/>
      <c r="BJ443" s="19"/>
      <c r="BK443" s="19"/>
      <c r="BL443" s="19"/>
      <c r="BM443" s="19"/>
      <c r="BN443" s="59"/>
    </row>
    <row r="444" spans="2:72" ht="17.100000000000001" customHeight="1" thickBot="1" x14ac:dyDescent="0.3">
      <c r="B444" s="60"/>
      <c r="C444" s="35"/>
      <c r="D444" s="61"/>
      <c r="E444" s="61"/>
      <c r="F444" s="61"/>
      <c r="G444" s="61"/>
      <c r="H444" s="61"/>
      <c r="I444" s="61"/>
      <c r="J444" s="61"/>
      <c r="K444" s="61"/>
      <c r="L444" s="61"/>
      <c r="M444" s="61"/>
      <c r="N444" s="61"/>
      <c r="O444" s="61"/>
      <c r="P444" s="61"/>
      <c r="Q444" s="61"/>
      <c r="R444" s="61"/>
      <c r="S444" s="61"/>
      <c r="T444" s="61"/>
      <c r="U444" s="61"/>
      <c r="V444" s="61"/>
      <c r="W444" s="61"/>
      <c r="X444" s="62"/>
      <c r="Y444" s="61"/>
      <c r="Z444" s="61"/>
      <c r="AA444" s="61"/>
      <c r="AB444" s="61"/>
      <c r="AC444" s="61"/>
      <c r="AD444" s="61"/>
      <c r="AE444" s="61"/>
      <c r="AF444" s="61"/>
      <c r="AG444" s="61"/>
      <c r="AH444" s="61"/>
      <c r="AI444" s="61"/>
      <c r="AJ444" s="61"/>
      <c r="AK444" s="61"/>
      <c r="AL444" s="61"/>
      <c r="AM444" s="61"/>
      <c r="AN444" s="61"/>
      <c r="AO444" s="61"/>
      <c r="AP444" s="61"/>
      <c r="AQ444" s="61"/>
      <c r="AR444" s="63"/>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4"/>
    </row>
    <row r="445" spans="2:72" ht="17.100000000000001" customHeight="1" x14ac:dyDescent="0.25">
      <c r="B445" s="220" t="s">
        <v>58</v>
      </c>
      <c r="C445" s="221"/>
      <c r="D445" s="221"/>
      <c r="E445" s="221"/>
      <c r="F445" s="221"/>
      <c r="G445" s="221"/>
      <c r="H445" s="221"/>
      <c r="I445" s="221"/>
      <c r="J445" s="221"/>
      <c r="K445" s="221"/>
      <c r="L445" s="221"/>
      <c r="M445" s="221"/>
      <c r="N445" s="221"/>
      <c r="O445" s="221"/>
      <c r="P445" s="221"/>
      <c r="Q445" s="221"/>
      <c r="R445" s="221"/>
      <c r="S445" s="221"/>
      <c r="T445" s="221"/>
      <c r="U445" s="221"/>
      <c r="V445" s="221"/>
      <c r="W445" s="222"/>
      <c r="X445" s="223" t="s">
        <v>60</v>
      </c>
      <c r="Y445" s="224"/>
      <c r="Z445" s="224"/>
      <c r="AA445" s="224"/>
      <c r="AB445" s="224"/>
      <c r="AC445" s="224"/>
      <c r="AD445" s="224"/>
      <c r="AE445" s="224"/>
      <c r="AF445" s="224"/>
      <c r="AG445" s="224"/>
      <c r="AH445" s="224"/>
      <c r="AI445" s="224"/>
      <c r="AJ445" s="224"/>
      <c r="AK445" s="224"/>
      <c r="AL445" s="224"/>
      <c r="AM445" s="224"/>
      <c r="AN445" s="224"/>
      <c r="AO445" s="224"/>
      <c r="AP445" s="224"/>
      <c r="AQ445" s="224"/>
      <c r="AR445" s="225"/>
      <c r="AS445" s="223" t="s">
        <v>61</v>
      </c>
      <c r="AT445" s="224"/>
      <c r="AU445" s="224"/>
      <c r="AV445" s="224"/>
      <c r="AW445" s="224"/>
      <c r="AX445" s="224"/>
      <c r="AY445" s="224"/>
      <c r="AZ445" s="224"/>
      <c r="BA445" s="224"/>
      <c r="BB445" s="224"/>
      <c r="BC445" s="224"/>
      <c r="BD445" s="224"/>
      <c r="BE445" s="224"/>
      <c r="BF445" s="224"/>
      <c r="BG445" s="224"/>
      <c r="BH445" s="224"/>
      <c r="BI445" s="224"/>
      <c r="BJ445" s="224"/>
      <c r="BK445" s="224"/>
      <c r="BL445" s="224"/>
      <c r="BM445" s="224"/>
      <c r="BN445" s="229"/>
    </row>
    <row r="446" spans="2:72" ht="17.100000000000001" customHeight="1" x14ac:dyDescent="0.25">
      <c r="B446" s="231" t="s">
        <v>59</v>
      </c>
      <c r="C446" s="232"/>
      <c r="D446" s="232"/>
      <c r="E446" s="232"/>
      <c r="F446" s="232"/>
      <c r="G446" s="232"/>
      <c r="H446" s="232"/>
      <c r="I446" s="232"/>
      <c r="J446" s="232"/>
      <c r="K446" s="232"/>
      <c r="L446" s="232"/>
      <c r="M446" s="232"/>
      <c r="N446" s="232"/>
      <c r="O446" s="232"/>
      <c r="P446" s="232"/>
      <c r="Q446" s="232"/>
      <c r="R446" s="232"/>
      <c r="S446" s="232"/>
      <c r="T446" s="232"/>
      <c r="U446" s="232"/>
      <c r="V446" s="232"/>
      <c r="W446" s="233"/>
      <c r="X446" s="226"/>
      <c r="Y446" s="227"/>
      <c r="Z446" s="227"/>
      <c r="AA446" s="227"/>
      <c r="AB446" s="227"/>
      <c r="AC446" s="227"/>
      <c r="AD446" s="227"/>
      <c r="AE446" s="227"/>
      <c r="AF446" s="227"/>
      <c r="AG446" s="227"/>
      <c r="AH446" s="227"/>
      <c r="AI446" s="227"/>
      <c r="AJ446" s="227"/>
      <c r="AK446" s="227"/>
      <c r="AL446" s="227"/>
      <c r="AM446" s="227"/>
      <c r="AN446" s="227"/>
      <c r="AO446" s="227"/>
      <c r="AP446" s="227"/>
      <c r="AQ446" s="227"/>
      <c r="AR446" s="228"/>
      <c r="AS446" s="226"/>
      <c r="AT446" s="227"/>
      <c r="AU446" s="227"/>
      <c r="AV446" s="227"/>
      <c r="AW446" s="227"/>
      <c r="AX446" s="227"/>
      <c r="AY446" s="227"/>
      <c r="AZ446" s="227"/>
      <c r="BA446" s="227"/>
      <c r="BB446" s="227"/>
      <c r="BC446" s="227"/>
      <c r="BD446" s="227"/>
      <c r="BE446" s="227"/>
      <c r="BF446" s="227"/>
      <c r="BG446" s="227"/>
      <c r="BH446" s="227"/>
      <c r="BI446" s="227"/>
      <c r="BJ446" s="227"/>
      <c r="BK446" s="227"/>
      <c r="BL446" s="227"/>
      <c r="BM446" s="227"/>
      <c r="BN446" s="230"/>
    </row>
    <row r="447" spans="2:72" ht="17.100000000000001" customHeight="1" x14ac:dyDescent="0.25">
      <c r="B447" s="58"/>
      <c r="C447" s="115"/>
      <c r="D447" s="57"/>
      <c r="E447" s="57"/>
      <c r="F447" s="57"/>
      <c r="G447" s="57"/>
      <c r="H447" s="57"/>
      <c r="I447" s="57"/>
      <c r="J447" s="57"/>
      <c r="K447" s="57"/>
      <c r="L447" s="57"/>
      <c r="M447" s="57"/>
      <c r="N447" s="57"/>
      <c r="O447" s="57"/>
      <c r="P447" s="57"/>
      <c r="Q447" s="57"/>
      <c r="R447" s="57"/>
      <c r="S447" s="57"/>
      <c r="T447" s="57"/>
      <c r="U447" s="57"/>
      <c r="V447" s="57"/>
      <c r="W447" s="57"/>
      <c r="X447" s="53"/>
      <c r="Y447" s="35"/>
      <c r="Z447" s="19"/>
      <c r="AA447" s="19"/>
      <c r="AB447" s="19"/>
      <c r="AC447" s="19"/>
      <c r="AD447" s="19"/>
      <c r="AE447" s="19"/>
      <c r="AF447" s="19"/>
      <c r="AG447" s="19"/>
      <c r="AH447" s="19"/>
      <c r="AI447" s="19"/>
      <c r="AJ447" s="19"/>
      <c r="AK447" s="19"/>
      <c r="AL447" s="19"/>
      <c r="AM447" s="19"/>
      <c r="AN447" s="19"/>
      <c r="AO447" s="19"/>
      <c r="AP447" s="19"/>
      <c r="AQ447" s="19"/>
      <c r="AR447" s="54"/>
      <c r="AS447" s="19"/>
      <c r="AT447" s="35"/>
      <c r="AU447" s="19"/>
      <c r="AV447" s="19"/>
      <c r="AW447" s="19"/>
      <c r="AX447" s="19"/>
      <c r="AY447" s="19"/>
      <c r="AZ447" s="19"/>
      <c r="BA447" s="19"/>
      <c r="BB447" s="19"/>
      <c r="BC447" s="19"/>
      <c r="BD447" s="19"/>
      <c r="BE447" s="19"/>
      <c r="BF447" s="19"/>
      <c r="BG447" s="19"/>
      <c r="BH447" s="19"/>
      <c r="BI447" s="19"/>
      <c r="BJ447" s="19"/>
      <c r="BK447" s="19"/>
      <c r="BL447" s="19"/>
      <c r="BM447" s="19"/>
      <c r="BN447" s="59"/>
      <c r="BT447" s="149" t="s">
        <v>352</v>
      </c>
    </row>
    <row r="448" spans="2:72" ht="17.100000000000001" customHeight="1" thickBot="1" x14ac:dyDescent="0.3">
      <c r="B448" s="60"/>
      <c r="C448" s="35"/>
      <c r="D448" s="61"/>
      <c r="E448" s="61"/>
      <c r="F448" s="61"/>
      <c r="G448" s="61"/>
      <c r="H448" s="61"/>
      <c r="I448" s="61"/>
      <c r="J448" s="61"/>
      <c r="K448" s="61"/>
      <c r="L448" s="61"/>
      <c r="M448" s="61"/>
      <c r="N448" s="61"/>
      <c r="O448" s="61"/>
      <c r="P448" s="61"/>
      <c r="Q448" s="61"/>
      <c r="R448" s="61"/>
      <c r="S448" s="61"/>
      <c r="T448" s="61"/>
      <c r="U448" s="61"/>
      <c r="V448" s="61"/>
      <c r="W448" s="61"/>
      <c r="X448" s="62"/>
      <c r="Y448" s="61"/>
      <c r="Z448" s="61"/>
      <c r="AA448" s="61"/>
      <c r="AB448" s="61"/>
      <c r="AC448" s="61"/>
      <c r="AD448" s="61"/>
      <c r="AE448" s="61"/>
      <c r="AF448" s="61"/>
      <c r="AG448" s="61"/>
      <c r="AH448" s="61"/>
      <c r="AI448" s="61"/>
      <c r="AJ448" s="61"/>
      <c r="AK448" s="61"/>
      <c r="AL448" s="61"/>
      <c r="AM448" s="61"/>
      <c r="AN448" s="61"/>
      <c r="AO448" s="61"/>
      <c r="AP448" s="61"/>
      <c r="AQ448" s="61"/>
      <c r="AR448" s="63"/>
      <c r="AS448" s="61"/>
      <c r="AT448" s="61"/>
      <c r="AU448" s="61"/>
      <c r="AV448" s="61"/>
      <c r="AW448" s="61"/>
      <c r="AX448" s="61"/>
      <c r="AY448" s="61"/>
      <c r="AZ448" s="61"/>
      <c r="BA448" s="61"/>
      <c r="BB448" s="61"/>
      <c r="BC448" s="61"/>
      <c r="BD448" s="61"/>
      <c r="BE448" s="61"/>
      <c r="BF448" s="61"/>
      <c r="BG448" s="61"/>
      <c r="BH448" s="61"/>
      <c r="BI448" s="61"/>
      <c r="BJ448" s="61"/>
      <c r="BK448" s="61"/>
      <c r="BL448" s="61"/>
      <c r="BM448" s="61"/>
      <c r="BN448" s="64"/>
    </row>
    <row r="449" spans="1:73" ht="17.100000000000001" customHeight="1" x14ac:dyDescent="0.25">
      <c r="B449" s="220" t="s">
        <v>58</v>
      </c>
      <c r="C449" s="221"/>
      <c r="D449" s="221"/>
      <c r="E449" s="221"/>
      <c r="F449" s="221"/>
      <c r="G449" s="221"/>
      <c r="H449" s="221"/>
      <c r="I449" s="221"/>
      <c r="J449" s="221"/>
      <c r="K449" s="221"/>
      <c r="L449" s="221"/>
      <c r="M449" s="221"/>
      <c r="N449" s="221"/>
      <c r="O449" s="221"/>
      <c r="P449" s="221"/>
      <c r="Q449" s="221"/>
      <c r="R449" s="221"/>
      <c r="S449" s="221"/>
      <c r="T449" s="221"/>
      <c r="U449" s="221"/>
      <c r="V449" s="221"/>
      <c r="W449" s="222"/>
      <c r="X449" s="223" t="s">
        <v>60</v>
      </c>
      <c r="Y449" s="224"/>
      <c r="Z449" s="224"/>
      <c r="AA449" s="224"/>
      <c r="AB449" s="224"/>
      <c r="AC449" s="224"/>
      <c r="AD449" s="224"/>
      <c r="AE449" s="224"/>
      <c r="AF449" s="224"/>
      <c r="AG449" s="224"/>
      <c r="AH449" s="224"/>
      <c r="AI449" s="224"/>
      <c r="AJ449" s="224"/>
      <c r="AK449" s="224"/>
      <c r="AL449" s="224"/>
      <c r="AM449" s="224"/>
      <c r="AN449" s="224"/>
      <c r="AO449" s="224"/>
      <c r="AP449" s="224"/>
      <c r="AQ449" s="224"/>
      <c r="AR449" s="225"/>
      <c r="AS449" s="223" t="s">
        <v>61</v>
      </c>
      <c r="AT449" s="224"/>
      <c r="AU449" s="224"/>
      <c r="AV449" s="224"/>
      <c r="AW449" s="224"/>
      <c r="AX449" s="224"/>
      <c r="AY449" s="224"/>
      <c r="AZ449" s="224"/>
      <c r="BA449" s="224"/>
      <c r="BB449" s="224"/>
      <c r="BC449" s="224"/>
      <c r="BD449" s="224"/>
      <c r="BE449" s="224"/>
      <c r="BF449" s="224"/>
      <c r="BG449" s="224"/>
      <c r="BH449" s="224"/>
      <c r="BI449" s="224"/>
      <c r="BJ449" s="224"/>
      <c r="BK449" s="224"/>
      <c r="BL449" s="224"/>
      <c r="BM449" s="224"/>
      <c r="BN449" s="229"/>
      <c r="BT449" s="141" t="str">
        <f>IF(EK453=0,"The Employee did not sign this document","")</f>
        <v>The Employee did not sign this document</v>
      </c>
    </row>
    <row r="450" spans="1:73" ht="17.100000000000001" customHeight="1" x14ac:dyDescent="0.25">
      <c r="B450" s="231" t="s">
        <v>59</v>
      </c>
      <c r="C450" s="232"/>
      <c r="D450" s="232"/>
      <c r="E450" s="232"/>
      <c r="F450" s="232"/>
      <c r="G450" s="232"/>
      <c r="H450" s="232"/>
      <c r="I450" s="232"/>
      <c r="J450" s="232"/>
      <c r="K450" s="232"/>
      <c r="L450" s="232"/>
      <c r="M450" s="232"/>
      <c r="N450" s="232"/>
      <c r="O450" s="232"/>
      <c r="P450" s="232"/>
      <c r="Q450" s="232"/>
      <c r="R450" s="232"/>
      <c r="S450" s="232"/>
      <c r="T450" s="232"/>
      <c r="U450" s="232"/>
      <c r="V450" s="232"/>
      <c r="W450" s="233"/>
      <c r="X450" s="226"/>
      <c r="Y450" s="227"/>
      <c r="Z450" s="227"/>
      <c r="AA450" s="227"/>
      <c r="AB450" s="227"/>
      <c r="AC450" s="227"/>
      <c r="AD450" s="227"/>
      <c r="AE450" s="227"/>
      <c r="AF450" s="227"/>
      <c r="AG450" s="227"/>
      <c r="AH450" s="227"/>
      <c r="AI450" s="227"/>
      <c r="AJ450" s="227"/>
      <c r="AK450" s="227"/>
      <c r="AL450" s="227"/>
      <c r="AM450" s="227"/>
      <c r="AN450" s="227"/>
      <c r="AO450" s="227"/>
      <c r="AP450" s="227"/>
      <c r="AQ450" s="227"/>
      <c r="AR450" s="228"/>
      <c r="AS450" s="226"/>
      <c r="AT450" s="227"/>
      <c r="AU450" s="227"/>
      <c r="AV450" s="227"/>
      <c r="AW450" s="227"/>
      <c r="AX450" s="227"/>
      <c r="AY450" s="227"/>
      <c r="AZ450" s="227"/>
      <c r="BA450" s="227"/>
      <c r="BB450" s="227"/>
      <c r="BC450" s="227"/>
      <c r="BD450" s="227"/>
      <c r="BE450" s="227"/>
      <c r="BF450" s="227"/>
      <c r="BG450" s="227"/>
      <c r="BH450" s="227"/>
      <c r="BI450" s="227"/>
      <c r="BJ450" s="227"/>
      <c r="BK450" s="227"/>
      <c r="BL450" s="227"/>
      <c r="BM450" s="227"/>
      <c r="BN450" s="230"/>
      <c r="BT450" s="138" t="s">
        <v>352</v>
      </c>
    </row>
    <row r="451" spans="1:73" ht="17.100000000000001" customHeight="1" x14ac:dyDescent="0.25">
      <c r="B451" s="58"/>
      <c r="C451" s="115"/>
      <c r="D451" s="57"/>
      <c r="E451" s="57"/>
      <c r="F451" s="57"/>
      <c r="G451" s="57"/>
      <c r="H451" s="57"/>
      <c r="I451" s="57"/>
      <c r="J451" s="57"/>
      <c r="K451" s="57"/>
      <c r="L451" s="57"/>
      <c r="M451" s="57"/>
      <c r="N451" s="57"/>
      <c r="O451" s="57"/>
      <c r="P451" s="57"/>
      <c r="Q451" s="57"/>
      <c r="R451" s="57"/>
      <c r="S451" s="57"/>
      <c r="T451" s="57"/>
      <c r="U451" s="57"/>
      <c r="V451" s="57"/>
      <c r="W451" s="57"/>
      <c r="X451" s="53"/>
      <c r="Y451" s="35"/>
      <c r="Z451" s="19"/>
      <c r="AA451" s="19"/>
      <c r="AB451" s="19"/>
      <c r="AC451" s="19"/>
      <c r="AD451" s="19"/>
      <c r="AE451" s="19"/>
      <c r="AF451" s="19"/>
      <c r="AG451" s="19"/>
      <c r="AH451" s="19"/>
      <c r="AI451" s="19"/>
      <c r="AJ451" s="19"/>
      <c r="AK451" s="19"/>
      <c r="AL451" s="19"/>
      <c r="AM451" s="19"/>
      <c r="AN451" s="19"/>
      <c r="AO451" s="19"/>
      <c r="AP451" s="19"/>
      <c r="AQ451" s="19"/>
      <c r="AR451" s="54"/>
      <c r="AS451" s="19"/>
      <c r="AT451" s="35"/>
      <c r="AU451" s="19"/>
      <c r="AV451" s="19"/>
      <c r="AW451" s="19"/>
      <c r="AX451" s="19"/>
      <c r="AY451" s="19"/>
      <c r="AZ451" s="19"/>
      <c r="BA451" s="19"/>
      <c r="BB451" s="19"/>
      <c r="BC451" s="19"/>
      <c r="BD451" s="19"/>
      <c r="BE451" s="19"/>
      <c r="BF451" s="19"/>
      <c r="BG451" s="19"/>
      <c r="BH451" s="19"/>
      <c r="BI451" s="19"/>
      <c r="BJ451" s="19"/>
      <c r="BK451" s="19"/>
      <c r="BL451" s="19"/>
      <c r="BM451" s="19"/>
      <c r="BN451" s="59"/>
      <c r="BT451" s="139">
        <f>IFERROR(FIND("Nepotism",BT450),0)</f>
        <v>136</v>
      </c>
      <c r="BU451" s="6"/>
    </row>
    <row r="452" spans="1:73" ht="17.100000000000001" customHeight="1" thickBot="1" x14ac:dyDescent="0.3">
      <c r="B452" s="60"/>
      <c r="C452" s="144"/>
      <c r="D452" s="61"/>
      <c r="E452" s="61"/>
      <c r="F452" s="61"/>
      <c r="G452" s="61"/>
      <c r="H452" s="61"/>
      <c r="I452" s="61"/>
      <c r="J452" s="61"/>
      <c r="K452" s="61"/>
      <c r="L452" s="61"/>
      <c r="M452" s="61"/>
      <c r="N452" s="61"/>
      <c r="O452" s="61"/>
      <c r="P452" s="61"/>
      <c r="Q452" s="61"/>
      <c r="R452" s="61"/>
      <c r="S452" s="61"/>
      <c r="T452" s="61"/>
      <c r="U452" s="61"/>
      <c r="V452" s="61"/>
      <c r="W452" s="61"/>
      <c r="X452" s="62"/>
      <c r="Y452" s="61"/>
      <c r="Z452" s="61"/>
      <c r="AA452" s="61"/>
      <c r="AB452" s="61"/>
      <c r="AC452" s="61"/>
      <c r="AD452" s="61"/>
      <c r="AE452" s="61"/>
      <c r="AF452" s="61"/>
      <c r="AG452" s="61"/>
      <c r="AH452" s="61"/>
      <c r="AI452" s="61"/>
      <c r="AJ452" s="61"/>
      <c r="AK452" s="61"/>
      <c r="AL452" s="61"/>
      <c r="AM452" s="61"/>
      <c r="AN452" s="61"/>
      <c r="AO452" s="61"/>
      <c r="AP452" s="61"/>
      <c r="AQ452" s="61"/>
      <c r="AR452" s="63"/>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4"/>
      <c r="BT452" t="s">
        <v>336</v>
      </c>
      <c r="BU452" s="6"/>
    </row>
    <row r="453" spans="1:73" x14ac:dyDescent="0.25">
      <c r="BT453" s="122" t="s">
        <v>325</v>
      </c>
      <c r="BU453" s="6"/>
    </row>
    <row r="454" spans="1:73" ht="30" customHeight="1" x14ac:dyDescent="0.25">
      <c r="B454" s="168" t="s">
        <v>325</v>
      </c>
      <c r="C454" s="168"/>
      <c r="D454" s="168"/>
      <c r="E454" s="168"/>
      <c r="F454" s="168"/>
      <c r="G454" s="168"/>
      <c r="H454" s="168"/>
      <c r="I454" s="168"/>
      <c r="J454" s="168"/>
      <c r="K454" s="168"/>
      <c r="L454" s="168"/>
      <c r="M454" s="168"/>
      <c r="N454" s="168"/>
      <c r="O454" s="168"/>
      <c r="P454" s="168"/>
      <c r="Q454" s="168"/>
      <c r="R454" s="168"/>
      <c r="S454" s="168"/>
      <c r="T454" s="168"/>
      <c r="U454" s="168"/>
      <c r="V454" s="168"/>
      <c r="W454" s="123"/>
      <c r="X454" s="123"/>
      <c r="Y454" s="34"/>
      <c r="Z454" s="34"/>
      <c r="AA454" s="34"/>
      <c r="AB454" s="34"/>
      <c r="AC454" s="34"/>
      <c r="AD454" s="34"/>
      <c r="AE454" s="34"/>
      <c r="AF454" s="34"/>
      <c r="AG454" s="34"/>
      <c r="AH454" s="34"/>
      <c r="AI454" s="34"/>
      <c r="AJ454" s="34"/>
      <c r="AM454" s="162" t="s">
        <v>336</v>
      </c>
      <c r="AN454" s="163"/>
      <c r="AO454" s="163"/>
      <c r="AP454" s="163"/>
      <c r="AQ454" s="163"/>
      <c r="AR454" s="163"/>
      <c r="AS454" s="163"/>
      <c r="AT454" s="163"/>
      <c r="AU454" s="163"/>
      <c r="AV454" s="163"/>
      <c r="AW454" s="163"/>
      <c r="AX454" s="163"/>
      <c r="AY454" s="163"/>
      <c r="AZ454" s="163"/>
      <c r="BA454" s="163"/>
      <c r="BB454" s="34"/>
      <c r="BC454" s="34"/>
      <c r="BD454" s="34"/>
      <c r="BE454" s="34"/>
      <c r="BF454" s="34"/>
      <c r="BG454" s="34"/>
      <c r="BH454" s="34"/>
      <c r="BI454" s="34"/>
      <c r="BJ454" s="34"/>
      <c r="BK454" s="34"/>
      <c r="BL454" s="34"/>
      <c r="BM454" s="34"/>
      <c r="BN454" s="34"/>
    </row>
    <row r="455" spans="1:73" s="138" customFormat="1" ht="0.95" customHeight="1" x14ac:dyDescent="0.25">
      <c r="A455" s="139"/>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5"/>
      <c r="X455" s="155"/>
      <c r="Y455" s="24"/>
      <c r="Z455" s="24"/>
      <c r="AA455" s="24"/>
      <c r="AB455" s="24"/>
      <c r="AC455" s="24"/>
      <c r="AD455" s="24"/>
      <c r="AE455" s="24"/>
      <c r="AF455" s="24"/>
      <c r="AG455" s="24"/>
      <c r="AH455" s="24"/>
      <c r="AI455" s="24"/>
      <c r="AJ455" s="24"/>
      <c r="AK455" s="139"/>
      <c r="AL455" s="139"/>
      <c r="AM455" s="157"/>
      <c r="AN455" s="147"/>
      <c r="AO455" s="147"/>
      <c r="AP455" s="147"/>
      <c r="AQ455" s="147"/>
      <c r="AR455" s="147"/>
      <c r="AS455" s="147"/>
      <c r="AT455" s="147"/>
      <c r="AU455" s="147"/>
      <c r="AV455" s="147"/>
      <c r="AW455" s="147"/>
      <c r="AX455" s="147"/>
      <c r="AY455" s="147"/>
      <c r="AZ455" s="147"/>
      <c r="BA455" s="147"/>
      <c r="BB455" s="24"/>
      <c r="BC455" s="24"/>
      <c r="BD455" s="24"/>
      <c r="BE455" s="24"/>
      <c r="BF455" s="24"/>
      <c r="BG455" s="24"/>
      <c r="BH455" s="24"/>
      <c r="BI455" s="24"/>
      <c r="BJ455" s="24"/>
      <c r="BK455" s="24"/>
      <c r="BL455" s="24"/>
      <c r="BM455" s="24"/>
      <c r="BN455" s="24"/>
      <c r="BO455" s="139"/>
      <c r="BP455" s="139"/>
      <c r="BQ455" s="139"/>
      <c r="BR455" s="139"/>
      <c r="BS455" s="139"/>
      <c r="BT455" s="139"/>
    </row>
    <row r="456" spans="1:73" x14ac:dyDescent="0.25">
      <c r="B456" s="65" t="s">
        <v>62</v>
      </c>
      <c r="AM456" s="65" t="s">
        <v>63</v>
      </c>
    </row>
    <row r="459" spans="1:73" ht="27.75" x14ac:dyDescent="0.4">
      <c r="AH459" s="67" t="s">
        <v>64</v>
      </c>
    </row>
    <row r="460" spans="1:73" ht="23.25" x14ac:dyDescent="0.35">
      <c r="AH460" s="68" t="s">
        <v>65</v>
      </c>
    </row>
    <row r="461" spans="1:73" ht="23.25" x14ac:dyDescent="0.35">
      <c r="AH461" s="70"/>
    </row>
    <row r="462" spans="1:73" ht="23.25" x14ac:dyDescent="0.35">
      <c r="AH462" s="68" t="s">
        <v>66</v>
      </c>
    </row>
    <row r="463" spans="1:73" ht="27.75" x14ac:dyDescent="0.4">
      <c r="AH463" s="67" t="s">
        <v>67</v>
      </c>
    </row>
    <row r="464" spans="1:73" ht="15.75" x14ac:dyDescent="0.25">
      <c r="AH464" s="71"/>
    </row>
    <row r="465" spans="2:72" ht="27.75" x14ac:dyDescent="0.4">
      <c r="AH465" s="72"/>
    </row>
    <row r="466" spans="2:72" x14ac:dyDescent="0.25">
      <c r="AH466"/>
    </row>
    <row r="467" spans="2:72" ht="114.75" customHeight="1" x14ac:dyDescent="0.25">
      <c r="B467" s="217" t="s">
        <v>68</v>
      </c>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c r="AB467" s="217"/>
      <c r="AC467" s="217"/>
      <c r="AD467" s="217"/>
      <c r="AE467" s="217"/>
      <c r="AF467" s="217"/>
      <c r="AG467" s="217"/>
      <c r="AH467" s="217"/>
      <c r="AI467" s="217"/>
      <c r="AJ467" s="217"/>
      <c r="AK467" s="217"/>
      <c r="AL467" s="217"/>
      <c r="AM467" s="217"/>
      <c r="AN467" s="217"/>
      <c r="AO467" s="217"/>
      <c r="AP467" s="217"/>
      <c r="AQ467" s="217"/>
      <c r="AR467" s="217"/>
      <c r="AS467" s="217"/>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row>
    <row r="468" spans="2:72" ht="56.25" customHeight="1" x14ac:dyDescent="0.45">
      <c r="B468" s="218" t="s">
        <v>69</v>
      </c>
      <c r="C468" s="218"/>
      <c r="D468" s="218"/>
      <c r="E468" s="218"/>
      <c r="F468" s="218"/>
      <c r="G468" s="218"/>
      <c r="H468" s="218"/>
      <c r="I468" s="218"/>
      <c r="J468" s="218"/>
      <c r="K468" s="218"/>
      <c r="L468" s="218"/>
      <c r="M468" s="218"/>
      <c r="N468" s="218"/>
      <c r="O468" s="218"/>
      <c r="P468" s="218"/>
      <c r="Q468" s="218"/>
      <c r="R468" s="218"/>
      <c r="S468" s="218"/>
      <c r="T468" s="218"/>
      <c r="U468" s="218"/>
      <c r="V468" s="218"/>
      <c r="W468" s="218"/>
      <c r="X468" s="218"/>
      <c r="Y468" s="218"/>
      <c r="Z468" s="218"/>
      <c r="AA468" s="218"/>
      <c r="AB468" s="218"/>
      <c r="AC468" s="218"/>
      <c r="AD468" s="218"/>
      <c r="AE468" s="218"/>
      <c r="AF468" s="218"/>
      <c r="AG468" s="218"/>
      <c r="AH468" s="218"/>
      <c r="AI468" s="218"/>
      <c r="AJ468" s="218"/>
      <c r="AK468" s="218"/>
      <c r="AL468" s="218"/>
      <c r="AM468" s="218"/>
      <c r="AN468" s="218"/>
      <c r="AO468" s="218"/>
      <c r="AP468" s="218"/>
      <c r="AQ468" s="218"/>
      <c r="AR468" s="218"/>
      <c r="AS468" s="218"/>
      <c r="AT468" s="218"/>
      <c r="AU468" s="218"/>
      <c r="AV468" s="218"/>
      <c r="AW468" s="218"/>
      <c r="AX468" s="218"/>
      <c r="AY468" s="218"/>
      <c r="AZ468" s="218"/>
      <c r="BA468" s="218"/>
      <c r="BB468" s="218"/>
      <c r="BC468" s="218"/>
      <c r="BD468" s="218"/>
      <c r="BE468" s="218"/>
      <c r="BF468" s="218"/>
      <c r="BG468" s="218"/>
      <c r="BH468" s="218"/>
      <c r="BI468" s="218"/>
      <c r="BJ468" s="218"/>
      <c r="BK468" s="218"/>
      <c r="BL468" s="218"/>
      <c r="BM468" s="218"/>
      <c r="BN468" s="218"/>
    </row>
    <row r="469" spans="2:72" ht="32.25" customHeight="1" x14ac:dyDescent="0.45">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c r="BG469" s="74"/>
      <c r="BH469" s="74"/>
      <c r="BI469" s="74"/>
      <c r="BJ469" s="74"/>
      <c r="BK469" s="74"/>
      <c r="BL469" s="74"/>
      <c r="BM469" s="74"/>
      <c r="BN469" s="74"/>
    </row>
    <row r="470" spans="2:72" ht="20.25" x14ac:dyDescent="0.3">
      <c r="AH470" s="73"/>
    </row>
    <row r="471" spans="2:72" ht="20.25" x14ac:dyDescent="0.3">
      <c r="AH471" s="73"/>
    </row>
    <row r="472" spans="2:72" ht="85.5" customHeight="1" x14ac:dyDescent="0.25">
      <c r="B472" s="217" t="s">
        <v>70</v>
      </c>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c r="AA472" s="217"/>
      <c r="AB472" s="217"/>
      <c r="AC472" s="217"/>
      <c r="AD472" s="217"/>
      <c r="AE472" s="217"/>
      <c r="AF472" s="217"/>
      <c r="AG472" s="217"/>
      <c r="AH472" s="217"/>
      <c r="AI472" s="217"/>
      <c r="AJ472" s="217"/>
      <c r="AK472" s="217"/>
      <c r="AL472" s="217"/>
      <c r="AM472" s="217"/>
      <c r="AN472" s="217"/>
      <c r="AO472" s="217"/>
      <c r="AP472" s="217"/>
      <c r="AQ472" s="217"/>
      <c r="AR472" s="217"/>
      <c r="AS472" s="217"/>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row>
    <row r="473" spans="2:72" ht="61.5" customHeight="1" x14ac:dyDescent="0.4">
      <c r="B473" s="219" t="s">
        <v>71</v>
      </c>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c r="AC473" s="219"/>
      <c r="AD473" s="219"/>
      <c r="AE473" s="219"/>
      <c r="AF473" s="219"/>
      <c r="AG473" s="219"/>
      <c r="AH473" s="219"/>
      <c r="AI473" s="219"/>
      <c r="AJ473" s="219"/>
      <c r="AK473" s="219"/>
      <c r="AL473" s="219"/>
      <c r="AM473" s="219"/>
      <c r="AN473" s="219"/>
      <c r="AO473" s="219"/>
      <c r="AP473" s="219"/>
      <c r="AQ473" s="219"/>
      <c r="AR473" s="219"/>
      <c r="AS473" s="219"/>
      <c r="AT473" s="219"/>
      <c r="AU473" s="219"/>
      <c r="AV473" s="219"/>
      <c r="AW473" s="219"/>
      <c r="AX473" s="219"/>
      <c r="AY473" s="219"/>
      <c r="AZ473" s="219"/>
      <c r="BA473" s="219"/>
      <c r="BB473" s="219"/>
      <c r="BC473" s="219"/>
      <c r="BD473" s="219"/>
      <c r="BE473" s="219"/>
      <c r="BF473" s="219"/>
      <c r="BG473" s="219"/>
      <c r="BH473" s="219"/>
      <c r="BI473" s="219"/>
      <c r="BJ473" s="219"/>
      <c r="BK473" s="219"/>
      <c r="BL473" s="219"/>
      <c r="BM473" s="219"/>
      <c r="BN473" s="219"/>
    </row>
    <row r="474" spans="2:72" ht="61.5" customHeight="1" x14ac:dyDescent="0.4">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T474" s="156" t="s">
        <v>352</v>
      </c>
    </row>
    <row r="477" spans="2:72" ht="30" customHeight="1" x14ac:dyDescent="0.25">
      <c r="B477" s="123" t="s">
        <v>325</v>
      </c>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AM477" s="138" t="s">
        <v>336</v>
      </c>
    </row>
    <row r="478" spans="2:72" ht="0.95" customHeight="1" x14ac:dyDescent="0.25">
      <c r="B478" s="123"/>
      <c r="C478" s="155"/>
      <c r="D478" s="155"/>
      <c r="E478" s="155"/>
      <c r="F478" s="155"/>
      <c r="G478" s="155"/>
      <c r="H478" s="155"/>
      <c r="I478" s="155"/>
      <c r="J478" s="155"/>
      <c r="K478" s="155"/>
      <c r="L478" s="155"/>
      <c r="M478" s="155"/>
      <c r="N478" s="155"/>
      <c r="O478" s="155"/>
      <c r="P478" s="155"/>
      <c r="Q478" s="155"/>
      <c r="R478" s="155"/>
      <c r="S478" s="155"/>
      <c r="T478" s="155"/>
      <c r="U478" s="155"/>
      <c r="V478" s="155"/>
      <c r="W478" s="155"/>
      <c r="X478" s="155"/>
      <c r="Y478" s="24"/>
      <c r="Z478" s="24"/>
      <c r="AA478" s="24"/>
      <c r="AB478" s="24"/>
      <c r="AC478" s="24"/>
      <c r="AD478" s="24"/>
      <c r="AE478" s="24"/>
      <c r="AF478" s="24"/>
      <c r="AG478" s="24"/>
      <c r="AH478" s="24"/>
      <c r="AI478" s="24"/>
      <c r="AJ478" s="24"/>
      <c r="AM478"/>
    </row>
    <row r="479" spans="2:72" ht="15.75" x14ac:dyDescent="0.25">
      <c r="B479" s="77" t="s">
        <v>62</v>
      </c>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M479" s="77" t="s">
        <v>63</v>
      </c>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row>
    <row r="488" spans="1:73" x14ac:dyDescent="0.25">
      <c r="A488"/>
      <c r="BU488" s="6"/>
    </row>
    <row r="490" spans="1:73" ht="27" x14ac:dyDescent="0.35">
      <c r="AH490" s="78" t="s">
        <v>72</v>
      </c>
    </row>
    <row r="491" spans="1:73" ht="15.75" x14ac:dyDescent="0.25">
      <c r="AH491" s="69"/>
    </row>
    <row r="492" spans="1:73" ht="48" customHeight="1" x14ac:dyDescent="0.25">
      <c r="B492" s="215" t="s">
        <v>73</v>
      </c>
      <c r="C492" s="215"/>
      <c r="D492" s="215"/>
      <c r="E492" s="215"/>
      <c r="F492" s="215"/>
      <c r="G492" s="215"/>
      <c r="H492" s="215"/>
      <c r="I492" s="215"/>
      <c r="J492" s="215"/>
      <c r="K492" s="215"/>
      <c r="L492" s="215"/>
      <c r="M492" s="215"/>
      <c r="N492" s="215"/>
      <c r="O492" s="215"/>
      <c r="P492" s="215"/>
      <c r="Q492" s="215"/>
      <c r="R492" s="215"/>
      <c r="S492" s="215"/>
      <c r="T492" s="215"/>
      <c r="U492" s="215"/>
      <c r="V492" s="215"/>
      <c r="W492" s="215"/>
      <c r="X492" s="215"/>
      <c r="Y492" s="215"/>
      <c r="Z492" s="215"/>
      <c r="AA492" s="215"/>
      <c r="AB492" s="215"/>
      <c r="AC492" s="215"/>
      <c r="AD492" s="215"/>
      <c r="AE492" s="215"/>
      <c r="AF492" s="215"/>
      <c r="AG492" s="215"/>
      <c r="AH492" s="215"/>
      <c r="AI492" s="215"/>
      <c r="AJ492" s="215"/>
      <c r="AK492" s="215"/>
      <c r="AL492" s="215"/>
      <c r="AM492" s="215"/>
      <c r="AN492" s="215"/>
      <c r="AO492" s="215"/>
      <c r="AP492" s="215"/>
      <c r="AQ492" s="215"/>
      <c r="AR492" s="215"/>
      <c r="AS492" s="215"/>
      <c r="AT492" s="215"/>
      <c r="AU492" s="215"/>
      <c r="AV492" s="215"/>
      <c r="AW492" s="215"/>
      <c r="AX492" s="215"/>
      <c r="AY492" s="215"/>
      <c r="AZ492" s="215"/>
      <c r="BA492" s="215"/>
      <c r="BB492" s="215"/>
      <c r="BC492" s="215"/>
      <c r="BD492" s="215"/>
      <c r="BE492" s="215"/>
      <c r="BF492" s="215"/>
      <c r="BG492" s="215"/>
      <c r="BH492" s="215"/>
      <c r="BI492" s="215"/>
      <c r="BJ492" s="215"/>
      <c r="BK492" s="215"/>
      <c r="BL492" s="215"/>
      <c r="BM492" s="215"/>
      <c r="BN492" s="215"/>
    </row>
    <row r="493" spans="1:73" ht="15" customHeight="1" x14ac:dyDescent="0.25">
      <c r="AH493" s="79"/>
      <c r="BR493" s="156" t="s">
        <v>352</v>
      </c>
    </row>
    <row r="494" spans="1:73" ht="33.75" customHeight="1" x14ac:dyDescent="0.25">
      <c r="B494" s="215" t="s">
        <v>74</v>
      </c>
      <c r="C494" s="215"/>
      <c r="D494" s="215"/>
      <c r="E494" s="215"/>
      <c r="F494" s="215"/>
      <c r="G494" s="215"/>
      <c r="H494" s="215"/>
      <c r="I494" s="215"/>
      <c r="J494" s="215"/>
      <c r="K494" s="215"/>
      <c r="L494" s="215"/>
      <c r="M494" s="215"/>
      <c r="N494" s="215"/>
      <c r="O494" s="215"/>
      <c r="P494" s="215"/>
      <c r="Q494" s="215"/>
      <c r="R494" s="215"/>
      <c r="S494" s="215"/>
      <c r="T494" s="215"/>
      <c r="U494" s="215"/>
      <c r="V494" s="215"/>
      <c r="W494" s="215"/>
      <c r="X494" s="215"/>
      <c r="Y494" s="215"/>
      <c r="Z494" s="215"/>
      <c r="AA494" s="215"/>
      <c r="AB494" s="215"/>
      <c r="AC494" s="215"/>
      <c r="AD494" s="215"/>
      <c r="AE494" s="215"/>
      <c r="AF494" s="215"/>
      <c r="AG494" s="215"/>
      <c r="AH494" s="215" t="s">
        <v>74</v>
      </c>
      <c r="AI494" s="215"/>
      <c r="AJ494" s="215"/>
      <c r="AK494" s="215"/>
      <c r="AL494" s="215"/>
      <c r="AM494" s="215"/>
      <c r="AN494" s="215"/>
      <c r="AO494" s="215"/>
      <c r="AP494" s="215"/>
      <c r="AQ494" s="215"/>
      <c r="AR494" s="215"/>
      <c r="AS494" s="215"/>
      <c r="AT494" s="215"/>
      <c r="AU494" s="215"/>
      <c r="AV494" s="215"/>
      <c r="AW494" s="215"/>
      <c r="AX494" s="215"/>
      <c r="AY494" s="215"/>
      <c r="AZ494" s="215"/>
      <c r="BA494" s="215"/>
      <c r="BB494" s="215"/>
      <c r="BC494" s="215"/>
      <c r="BD494" s="215"/>
      <c r="BE494" s="215"/>
      <c r="BF494" s="215"/>
      <c r="BG494" s="215"/>
      <c r="BH494" s="215"/>
      <c r="BI494" s="215"/>
      <c r="BJ494" s="215"/>
      <c r="BK494" s="215"/>
      <c r="BL494" s="215"/>
      <c r="BM494" s="215"/>
      <c r="BN494" s="215"/>
      <c r="BR494" s="138" t="s">
        <v>352</v>
      </c>
    </row>
    <row r="495" spans="1:73" x14ac:dyDescent="0.25">
      <c r="BR495" s="139">
        <f>IFERROR(FIND("Medical Provider Network",BR494),0)</f>
        <v>278</v>
      </c>
    </row>
    <row r="496" spans="1:73" x14ac:dyDescent="0.25">
      <c r="B496" s="141"/>
      <c r="BR496" s="6" t="s">
        <v>324</v>
      </c>
    </row>
    <row r="497" spans="1:72" x14ac:dyDescent="0.25">
      <c r="B497" s="24" t="str">
        <f>IF(BR495&gt;0,BR497&amp; " "&amp; BR498 &amp; " " &amp;BR496,"")</f>
        <v>John J Smith</v>
      </c>
      <c r="C497" s="141"/>
      <c r="AM497" s="24" t="str">
        <f>IF(BR495&gt;0,BR500 &amp; "-"&amp; BR502 &amp; "-" &amp; BR503,"")</f>
        <v>555-22-3333</v>
      </c>
      <c r="BR497" t="s">
        <v>323</v>
      </c>
    </row>
    <row r="498" spans="1:72" ht="15.75" x14ac:dyDescent="0.25">
      <c r="B498" s="80" t="s">
        <v>75</v>
      </c>
      <c r="C498" s="20"/>
      <c r="D498" s="20"/>
      <c r="E498" s="20"/>
      <c r="F498" s="20"/>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M498" s="80" t="s">
        <v>76</v>
      </c>
      <c r="AN498" s="19"/>
      <c r="AO498" s="19"/>
      <c r="AP498" s="19"/>
      <c r="AQ498" s="19"/>
      <c r="AR498" s="19"/>
      <c r="AS498" s="19"/>
      <c r="AT498" s="19"/>
      <c r="AU498" s="19"/>
      <c r="AV498" s="19"/>
      <c r="AW498" s="19"/>
      <c r="AX498" s="19"/>
      <c r="AY498" s="19"/>
      <c r="AZ498" s="19"/>
      <c r="BA498" s="19"/>
      <c r="BB498" s="19"/>
      <c r="BC498" s="19"/>
      <c r="BD498" s="19"/>
      <c r="BE498" s="19"/>
      <c r="BF498" s="19"/>
      <c r="BG498" s="19"/>
      <c r="BH498" s="19"/>
      <c r="BR498" t="s">
        <v>326</v>
      </c>
    </row>
    <row r="499" spans="1:72" s="138" customFormat="1" ht="30" customHeight="1" x14ac:dyDescent="0.25">
      <c r="A499" s="139"/>
      <c r="B499" s="164"/>
      <c r="C499" s="35"/>
      <c r="D499" s="35"/>
      <c r="E499" s="35"/>
      <c r="F499" s="35"/>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139"/>
      <c r="AJ499" s="139"/>
      <c r="AK499" s="139"/>
      <c r="AL499" s="139"/>
      <c r="AM499" s="16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139"/>
      <c r="BJ499" s="139"/>
      <c r="BK499" s="139"/>
      <c r="BL499" s="139"/>
      <c r="BM499" s="139"/>
      <c r="BN499" s="139"/>
      <c r="BO499" s="139"/>
      <c r="BP499" s="139"/>
      <c r="BQ499" s="139"/>
      <c r="BS499" s="139"/>
      <c r="BT499" s="139"/>
    </row>
    <row r="500" spans="1:72" s="35" customFormat="1" ht="30" customHeight="1" x14ac:dyDescent="0.25">
      <c r="A500" s="34"/>
      <c r="B500" s="168" t="s">
        <v>325</v>
      </c>
      <c r="C500" s="168"/>
      <c r="D500" s="168"/>
      <c r="E500" s="168"/>
      <c r="F500" s="168"/>
      <c r="G500" s="168"/>
      <c r="H500" s="168"/>
      <c r="I500" s="168"/>
      <c r="J500" s="168"/>
      <c r="K500" s="168"/>
      <c r="L500" s="168"/>
      <c r="M500" s="168"/>
      <c r="N500" s="168"/>
      <c r="O500" s="168"/>
      <c r="P500" s="168"/>
      <c r="Q500" s="168"/>
      <c r="R500" s="168"/>
      <c r="S500" s="168"/>
      <c r="T500" s="168"/>
      <c r="U500" s="168"/>
      <c r="V500" s="168"/>
      <c r="W500" s="34"/>
      <c r="X500" s="34"/>
      <c r="Y500" s="34"/>
      <c r="Z500" s="34"/>
      <c r="AA500" s="34"/>
      <c r="AB500" s="34"/>
      <c r="AC500" s="34"/>
      <c r="AD500" s="34"/>
      <c r="AE500" s="34"/>
      <c r="AF500" s="34"/>
      <c r="AG500" s="34"/>
      <c r="AH500" s="34"/>
      <c r="AI500" s="34"/>
      <c r="AJ500" s="34"/>
      <c r="AK500" s="34"/>
      <c r="AL500" s="34"/>
      <c r="AM500" s="35" t="str">
        <f>IF(BR495&gt;0,BR504,"")</f>
        <v>04/02/2015</v>
      </c>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c r="BM500" s="34"/>
      <c r="BN500" s="34"/>
      <c r="BO500" s="34"/>
      <c r="BP500" s="34"/>
      <c r="BQ500" s="34"/>
      <c r="BR500" s="35" t="s">
        <v>331</v>
      </c>
      <c r="BS500" s="34"/>
      <c r="BT500" s="34"/>
    </row>
    <row r="501" spans="1:72" s="138" customFormat="1" ht="0.95" customHeight="1" x14ac:dyDescent="0.25">
      <c r="A501" s="139"/>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39"/>
      <c r="X501" s="139"/>
      <c r="Y501" s="139"/>
      <c r="Z501" s="139"/>
      <c r="AA501" s="139"/>
      <c r="AB501" s="139"/>
      <c r="AC501" s="139"/>
      <c r="AD501" s="139"/>
      <c r="AE501" s="139"/>
      <c r="AF501" s="139"/>
      <c r="AG501" s="139"/>
      <c r="AH501" s="139"/>
      <c r="AI501" s="139"/>
      <c r="AJ501" s="139"/>
      <c r="AK501" s="139"/>
      <c r="AL501" s="139"/>
      <c r="AN501" s="139"/>
      <c r="AO501" s="139"/>
      <c r="AP501" s="139"/>
      <c r="AQ501" s="139"/>
      <c r="AR501" s="139"/>
      <c r="AS501" s="139"/>
      <c r="AT501" s="139"/>
      <c r="AU501" s="139"/>
      <c r="AV501" s="139"/>
      <c r="AW501" s="139"/>
      <c r="AX501" s="139"/>
      <c r="AY501" s="139"/>
      <c r="AZ501" s="139"/>
      <c r="BA501" s="139"/>
      <c r="BB501" s="139"/>
      <c r="BC501" s="139"/>
      <c r="BD501" s="139"/>
      <c r="BE501" s="139"/>
      <c r="BF501" s="139"/>
      <c r="BG501" s="139"/>
      <c r="BH501" s="139"/>
      <c r="BI501" s="139"/>
      <c r="BJ501" s="139"/>
      <c r="BK501" s="139"/>
      <c r="BL501" s="139"/>
      <c r="BM501" s="139"/>
      <c r="BN501" s="139"/>
      <c r="BO501" s="139"/>
      <c r="BP501" s="139"/>
      <c r="BQ501" s="139"/>
      <c r="BS501" s="139"/>
      <c r="BT501" s="139"/>
    </row>
    <row r="502" spans="1:72" ht="15.75" x14ac:dyDescent="0.25">
      <c r="B502" s="80" t="s">
        <v>77</v>
      </c>
      <c r="C502" s="20"/>
      <c r="D502" s="20"/>
      <c r="E502" s="20"/>
      <c r="F502" s="20"/>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M502" s="80" t="s">
        <v>63</v>
      </c>
      <c r="AN502" s="19"/>
      <c r="AO502" s="19"/>
      <c r="AP502" s="19"/>
      <c r="AQ502" s="19"/>
      <c r="AR502" s="19"/>
      <c r="AS502" s="19"/>
      <c r="AT502" s="19"/>
      <c r="AU502" s="19"/>
      <c r="AV502" s="19"/>
      <c r="AW502" s="19"/>
      <c r="AX502" s="19"/>
      <c r="AY502" s="19"/>
      <c r="AZ502" s="19"/>
      <c r="BA502" s="19"/>
      <c r="BB502" s="19"/>
      <c r="BC502" s="19"/>
      <c r="BD502" s="19"/>
      <c r="BE502" s="19"/>
      <c r="BF502" s="19"/>
      <c r="BG502" s="19"/>
      <c r="BH502" s="19"/>
      <c r="BR502" t="s">
        <v>333</v>
      </c>
    </row>
    <row r="503" spans="1:72" x14ac:dyDescent="0.25">
      <c r="BR503" t="s">
        <v>334</v>
      </c>
    </row>
    <row r="504" spans="1:72" x14ac:dyDescent="0.25">
      <c r="BR504" t="s">
        <v>336</v>
      </c>
    </row>
    <row r="505" spans="1:72" x14ac:dyDescent="0.25">
      <c r="BR505" s="122" t="s">
        <v>325</v>
      </c>
    </row>
    <row r="506" spans="1:72" x14ac:dyDescent="0.25">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c r="BN506" s="34"/>
      <c r="BR506" s="122" t="s">
        <v>325</v>
      </c>
    </row>
    <row r="507" spans="1:72" ht="15.75" thickBot="1" x14ac:dyDescent="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row>
    <row r="510" spans="1:72" ht="27" x14ac:dyDescent="0.35">
      <c r="AH510" s="78" t="s">
        <v>78</v>
      </c>
    </row>
    <row r="511" spans="1:72" ht="15.75" x14ac:dyDescent="0.25">
      <c r="AH511" s="69"/>
    </row>
    <row r="512" spans="1:72" x14ac:dyDescent="0.25">
      <c r="B512" s="215" t="s">
        <v>79</v>
      </c>
      <c r="C512" s="215"/>
      <c r="D512" s="215"/>
      <c r="E512" s="215"/>
      <c r="F512" s="215"/>
      <c r="G512" s="215"/>
      <c r="H512" s="215"/>
      <c r="I512" s="215"/>
      <c r="J512" s="215"/>
      <c r="K512" s="215"/>
      <c r="L512" s="215"/>
      <c r="M512" s="215"/>
      <c r="N512" s="215"/>
      <c r="O512" s="215"/>
      <c r="P512" s="215"/>
      <c r="Q512" s="215"/>
      <c r="R512" s="215"/>
      <c r="S512" s="215"/>
      <c r="T512" s="215"/>
      <c r="U512" s="215"/>
      <c r="V512" s="215"/>
      <c r="W512" s="215"/>
      <c r="X512" s="215"/>
      <c r="Y512" s="215"/>
      <c r="Z512" s="215"/>
      <c r="AA512" s="215"/>
      <c r="AB512" s="215"/>
      <c r="AC512" s="215"/>
      <c r="AD512" s="215"/>
      <c r="AE512" s="215"/>
      <c r="AF512" s="215"/>
      <c r="AG512" s="215"/>
      <c r="AH512" s="215"/>
      <c r="AI512" s="215"/>
      <c r="AJ512" s="215"/>
      <c r="AK512" s="215"/>
      <c r="AL512" s="215"/>
      <c r="AM512" s="215"/>
      <c r="AN512" s="215"/>
      <c r="AO512" s="215"/>
      <c r="AP512" s="215"/>
      <c r="AQ512" s="215"/>
      <c r="AR512" s="215"/>
      <c r="AS512" s="215"/>
      <c r="AT512" s="215"/>
      <c r="AU512" s="215"/>
      <c r="AV512" s="215"/>
      <c r="AW512" s="215"/>
      <c r="AX512" s="215"/>
      <c r="AY512" s="215"/>
      <c r="AZ512" s="215"/>
      <c r="BA512" s="215"/>
      <c r="BB512" s="215"/>
      <c r="BC512" s="215"/>
      <c r="BD512" s="215"/>
      <c r="BE512" s="215"/>
      <c r="BF512" s="215"/>
      <c r="BG512" s="215"/>
      <c r="BH512" s="215"/>
      <c r="BI512" s="215"/>
      <c r="BJ512" s="215"/>
      <c r="BK512" s="215"/>
      <c r="BL512" s="215"/>
      <c r="BM512" s="215"/>
      <c r="BN512" s="215"/>
    </row>
    <row r="513" spans="2:66" ht="15.75" x14ac:dyDescent="0.25">
      <c r="AH513" s="79"/>
    </row>
    <row r="514" spans="2:66" ht="36" customHeight="1" x14ac:dyDescent="0.25">
      <c r="B514" s="215" t="s">
        <v>80</v>
      </c>
      <c r="C514" s="215"/>
      <c r="D514" s="215"/>
      <c r="E514" s="215"/>
      <c r="F514" s="215"/>
      <c r="G514" s="215"/>
      <c r="H514" s="215"/>
      <c r="I514" s="215"/>
      <c r="J514" s="215"/>
      <c r="K514" s="215"/>
      <c r="L514" s="215"/>
      <c r="M514" s="215"/>
      <c r="N514" s="215"/>
      <c r="O514" s="215"/>
      <c r="P514" s="215"/>
      <c r="Q514" s="215"/>
      <c r="R514" s="215"/>
      <c r="S514" s="215"/>
      <c r="T514" s="215"/>
      <c r="U514" s="215"/>
      <c r="V514" s="215"/>
      <c r="W514" s="215"/>
      <c r="X514" s="215"/>
      <c r="Y514" s="215"/>
      <c r="Z514" s="215"/>
      <c r="AA514" s="215"/>
      <c r="AB514" s="215"/>
      <c r="AC514" s="215"/>
      <c r="AD514" s="215"/>
      <c r="AE514" s="215"/>
      <c r="AF514" s="215"/>
      <c r="AG514" s="215"/>
      <c r="AH514" s="215"/>
      <c r="AI514" s="215"/>
      <c r="AJ514" s="215"/>
      <c r="AK514" s="215"/>
      <c r="AL514" s="215"/>
      <c r="AM514" s="215"/>
      <c r="AN514" s="215"/>
      <c r="AO514" s="215"/>
      <c r="AP514" s="215"/>
      <c r="AQ514" s="215"/>
      <c r="AR514" s="215"/>
      <c r="AS514" s="215"/>
      <c r="AT514" s="215"/>
      <c r="AU514" s="215"/>
      <c r="AV514" s="215"/>
      <c r="AW514" s="215"/>
      <c r="AX514" s="215"/>
      <c r="AY514" s="215"/>
      <c r="AZ514" s="215"/>
      <c r="BA514" s="215"/>
      <c r="BB514" s="215"/>
      <c r="BC514" s="215"/>
      <c r="BD514" s="215"/>
      <c r="BE514" s="215"/>
      <c r="BF514" s="215"/>
      <c r="BG514" s="215"/>
      <c r="BH514" s="215"/>
      <c r="BI514" s="215"/>
      <c r="BJ514" s="215"/>
      <c r="BK514" s="215"/>
      <c r="BL514" s="215"/>
      <c r="BM514" s="215"/>
      <c r="BN514" s="215"/>
    </row>
    <row r="517" spans="2:66" ht="15.75" x14ac:dyDescent="0.25">
      <c r="B517" s="80" t="s">
        <v>81</v>
      </c>
      <c r="C517" s="20"/>
      <c r="D517" s="20"/>
      <c r="E517" s="20"/>
      <c r="F517" s="20"/>
      <c r="G517" s="20"/>
      <c r="H517" s="20"/>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M517" s="80" t="s">
        <v>82</v>
      </c>
      <c r="AN517" s="19"/>
      <c r="AO517" s="19"/>
      <c r="AP517" s="19"/>
      <c r="AQ517" s="19"/>
      <c r="AR517" s="19"/>
      <c r="AS517" s="19"/>
      <c r="AT517" s="19"/>
      <c r="AU517" s="19"/>
      <c r="AV517" s="19"/>
      <c r="AW517" s="19"/>
      <c r="AX517" s="19"/>
      <c r="AY517" s="19"/>
      <c r="AZ517" s="19"/>
      <c r="BA517" s="19"/>
      <c r="BB517" s="19"/>
      <c r="BC517" s="19"/>
      <c r="BD517" s="19"/>
      <c r="BE517" s="19"/>
      <c r="BF517" s="19"/>
      <c r="BG517" s="19"/>
      <c r="BH517" s="19"/>
    </row>
    <row r="518" spans="2:66" ht="15.75" x14ac:dyDescent="0.25">
      <c r="B518" s="69"/>
      <c r="C518"/>
      <c r="D518"/>
      <c r="E518"/>
      <c r="F518"/>
      <c r="G518"/>
      <c r="H518"/>
      <c r="AM518"/>
    </row>
    <row r="519" spans="2:66" ht="15.75" x14ac:dyDescent="0.25">
      <c r="B519" s="69"/>
      <c r="C519"/>
      <c r="D519"/>
      <c r="E519"/>
      <c r="F519"/>
      <c r="G519"/>
      <c r="H519"/>
      <c r="AM519"/>
    </row>
    <row r="520" spans="2:66" ht="15.75" x14ac:dyDescent="0.25">
      <c r="B520" s="69"/>
      <c r="C520"/>
      <c r="D520"/>
      <c r="E520"/>
      <c r="F520"/>
      <c r="G520"/>
      <c r="H520"/>
      <c r="AM520"/>
    </row>
    <row r="521" spans="2:66" ht="15.75" x14ac:dyDescent="0.25">
      <c r="B521" s="80" t="s">
        <v>83</v>
      </c>
      <c r="C521" s="20"/>
      <c r="D521" s="20"/>
      <c r="E521" s="20"/>
      <c r="F521" s="20"/>
      <c r="G521" s="19"/>
      <c r="H521" s="20"/>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M521" s="80" t="s">
        <v>84</v>
      </c>
      <c r="AN521" s="19"/>
      <c r="AO521" s="19"/>
      <c r="AP521" s="19"/>
      <c r="AQ521" s="19"/>
      <c r="AR521" s="19"/>
      <c r="AS521" s="19"/>
      <c r="AT521" s="19"/>
      <c r="AU521" s="19"/>
      <c r="AV521" s="19"/>
      <c r="AW521" s="19"/>
      <c r="AX521" s="19"/>
      <c r="AY521" s="19"/>
      <c r="AZ521" s="19"/>
      <c r="BA521" s="19"/>
      <c r="BB521" s="19"/>
      <c r="BC521" s="19"/>
      <c r="BD521" s="19"/>
      <c r="BE521" s="19"/>
      <c r="BF521" s="19"/>
      <c r="BG521" s="19"/>
      <c r="BH521" s="19"/>
    </row>
    <row r="523" spans="2:66" x14ac:dyDescent="0.25">
      <c r="AH523" s="66"/>
    </row>
    <row r="524" spans="2:66" ht="8.25" customHeight="1" x14ac:dyDescent="0.25">
      <c r="B524" s="53"/>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54"/>
    </row>
    <row r="525" spans="2:66" ht="26.25" x14ac:dyDescent="0.4">
      <c r="B525" s="90"/>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101" t="s">
        <v>85</v>
      </c>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c r="BM525" s="34"/>
      <c r="BN525" s="91"/>
    </row>
    <row r="526" spans="2:66" ht="8.25" customHeight="1" x14ac:dyDescent="0.25">
      <c r="B526" s="90"/>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c r="BM526" s="34"/>
      <c r="BN526" s="91"/>
    </row>
    <row r="527" spans="2:66" ht="18.75" x14ac:dyDescent="0.3">
      <c r="B527" s="90"/>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102" t="s">
        <v>86</v>
      </c>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c r="BM527" s="34"/>
      <c r="BN527" s="91"/>
    </row>
    <row r="528" spans="2:66" x14ac:dyDescent="0.25">
      <c r="B528" s="55"/>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c r="AY528" s="24"/>
      <c r="AZ528" s="24"/>
      <c r="BA528" s="24"/>
      <c r="BB528" s="24"/>
      <c r="BC528" s="24"/>
      <c r="BD528" s="24"/>
      <c r="BE528" s="24"/>
      <c r="BF528" s="24"/>
      <c r="BG528" s="24"/>
      <c r="BH528" s="24"/>
      <c r="BI528" s="24"/>
      <c r="BJ528" s="24"/>
      <c r="BK528" s="24"/>
      <c r="BL528" s="24"/>
      <c r="BM528" s="24"/>
      <c r="BN528" s="56"/>
    </row>
    <row r="529" spans="2:72" ht="23.25" x14ac:dyDescent="0.35">
      <c r="B529" s="206" t="s">
        <v>87</v>
      </c>
      <c r="C529" s="207"/>
      <c r="D529" s="207"/>
      <c r="E529" s="207"/>
      <c r="F529" s="207"/>
      <c r="G529" s="207"/>
      <c r="H529" s="207"/>
      <c r="I529" s="207"/>
      <c r="J529" s="207"/>
      <c r="K529" s="207"/>
      <c r="L529" s="207"/>
      <c r="M529" s="207"/>
      <c r="N529" s="207"/>
      <c r="O529" s="207"/>
      <c r="P529" s="207"/>
      <c r="Q529" s="207"/>
      <c r="R529" s="207"/>
      <c r="S529" s="207"/>
      <c r="T529" s="207"/>
      <c r="U529" s="207"/>
      <c r="V529" s="207"/>
      <c r="W529" s="207"/>
      <c r="X529" s="207"/>
      <c r="Y529" s="207"/>
      <c r="Z529" s="207"/>
      <c r="AA529" s="207"/>
      <c r="AB529" s="207"/>
      <c r="AC529" s="207"/>
      <c r="AD529" s="207"/>
      <c r="AE529" s="207"/>
      <c r="AF529" s="207"/>
      <c r="AG529" s="207"/>
      <c r="AH529" s="207"/>
      <c r="AI529" s="207"/>
      <c r="AJ529" s="207"/>
      <c r="AK529" s="207"/>
      <c r="AL529" s="207"/>
      <c r="AM529" s="207"/>
      <c r="AN529" s="207"/>
      <c r="AO529" s="207"/>
      <c r="AP529" s="207"/>
      <c r="AQ529" s="207"/>
      <c r="AR529" s="207"/>
      <c r="AS529" s="207"/>
      <c r="AT529" s="207"/>
      <c r="AU529" s="207"/>
      <c r="AV529" s="207"/>
      <c r="AW529" s="207"/>
      <c r="AX529" s="207"/>
      <c r="AY529" s="207"/>
      <c r="AZ529" s="207"/>
      <c r="BA529" s="207"/>
      <c r="BB529" s="207"/>
      <c r="BC529" s="207"/>
      <c r="BD529" s="207"/>
      <c r="BE529" s="207"/>
      <c r="BF529" s="207"/>
      <c r="BG529" s="207"/>
      <c r="BH529" s="207"/>
      <c r="BI529" s="207"/>
      <c r="BJ529" s="207"/>
      <c r="BK529" s="207"/>
      <c r="BL529" s="207"/>
      <c r="BM529" s="207"/>
      <c r="BN529" s="208"/>
    </row>
    <row r="530" spans="2:72" ht="9" customHeight="1" x14ac:dyDescent="0.25">
      <c r="B530" s="90"/>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c r="BM530" s="34"/>
      <c r="BN530" s="91"/>
      <c r="BR530" s="24" t="str">
        <f>BR533&amp; " "&amp; BR534 &amp; " " &amp; BR532</f>
        <v>John J Smith</v>
      </c>
    </row>
    <row r="531" spans="2:72" s="81" customFormat="1" ht="15.75" x14ac:dyDescent="0.25">
      <c r="B531" s="98" t="s">
        <v>88</v>
      </c>
      <c r="C531" s="99"/>
      <c r="D531" s="99"/>
      <c r="E531" s="99"/>
      <c r="F531" s="99"/>
      <c r="G531" s="99"/>
      <c r="H531" s="99"/>
      <c r="I531" s="99"/>
      <c r="J531" s="99"/>
      <c r="K531" s="99"/>
      <c r="L531" s="99"/>
      <c r="M531" s="99"/>
      <c r="N531" s="99"/>
      <c r="O531" s="24" t="str">
        <f>BR533 &amp; " "&amp; BR534 &amp; " " &amp; BR532</f>
        <v>John J Smith</v>
      </c>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99"/>
      <c r="BD531" s="99"/>
      <c r="BE531" s="99"/>
      <c r="BF531" s="99"/>
      <c r="BG531" s="99"/>
      <c r="BH531" s="99"/>
      <c r="BI531" s="99"/>
      <c r="BJ531" s="99"/>
      <c r="BK531" s="99"/>
      <c r="BL531" s="99"/>
      <c r="BM531" s="99"/>
      <c r="BN531" s="100"/>
      <c r="BR531" s="6"/>
      <c r="BT531" s="6"/>
    </row>
    <row r="532" spans="2:72" s="81" customFormat="1" ht="9" customHeight="1" x14ac:dyDescent="0.25">
      <c r="B532" s="98"/>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c r="AA532" s="99"/>
      <c r="AB532" s="99"/>
      <c r="AC532" s="99"/>
      <c r="AD532" s="99"/>
      <c r="AE532" s="99"/>
      <c r="AF532" s="99"/>
      <c r="AG532" s="99"/>
      <c r="AH532" s="99"/>
      <c r="AI532" s="99"/>
      <c r="AJ532" s="99"/>
      <c r="AK532" s="99"/>
      <c r="AL532" s="99"/>
      <c r="AM532" s="99"/>
      <c r="AN532" s="99"/>
      <c r="AO532" s="99"/>
      <c r="AP532" s="99"/>
      <c r="AQ532" s="99"/>
      <c r="AR532" s="99"/>
      <c r="AS532" s="99"/>
      <c r="AT532" s="99"/>
      <c r="AU532" s="99"/>
      <c r="AV532" s="99"/>
      <c r="AW532" s="99"/>
      <c r="AX532" s="99"/>
      <c r="AY532" s="99"/>
      <c r="AZ532" s="99"/>
      <c r="BA532" s="99"/>
      <c r="BB532" s="99"/>
      <c r="BC532" s="99"/>
      <c r="BD532" s="99"/>
      <c r="BE532" s="99"/>
      <c r="BF532" s="99"/>
      <c r="BG532" s="99"/>
      <c r="BH532" s="99"/>
      <c r="BI532" s="99"/>
      <c r="BJ532" s="99"/>
      <c r="BK532" s="99"/>
      <c r="BL532" s="99"/>
      <c r="BM532" s="99"/>
      <c r="BN532" s="100"/>
      <c r="BR532" s="6" t="s">
        <v>324</v>
      </c>
    </row>
    <row r="533" spans="2:72" s="81" customFormat="1" ht="15.75" x14ac:dyDescent="0.25">
      <c r="B533" s="98" t="s">
        <v>89</v>
      </c>
      <c r="C533" s="99"/>
      <c r="D533" s="99"/>
      <c r="E533" s="99"/>
      <c r="F533" s="99"/>
      <c r="G533" s="99"/>
      <c r="H533" s="99"/>
      <c r="I533" s="99"/>
      <c r="J533" s="82" t="s">
        <v>344</v>
      </c>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99"/>
      <c r="BD533" s="99"/>
      <c r="BE533" s="99"/>
      <c r="BF533" s="99"/>
      <c r="BG533" s="99"/>
      <c r="BH533" s="99"/>
      <c r="BI533" s="99"/>
      <c r="BJ533" s="99"/>
      <c r="BK533" s="99"/>
      <c r="BL533" s="99"/>
      <c r="BM533" s="99"/>
      <c r="BN533" s="100"/>
      <c r="BR533" t="s">
        <v>323</v>
      </c>
    </row>
    <row r="534" spans="2:72" ht="9" customHeight="1" x14ac:dyDescent="0.25">
      <c r="B534" s="90"/>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c r="BM534" s="34"/>
      <c r="BN534" s="91"/>
      <c r="BR534" t="s">
        <v>326</v>
      </c>
      <c r="BT534" s="81"/>
    </row>
    <row r="535" spans="2:72" ht="23.25" x14ac:dyDescent="0.35">
      <c r="B535" s="206" t="s">
        <v>91</v>
      </c>
      <c r="C535" s="207"/>
      <c r="D535" s="207"/>
      <c r="E535" s="207"/>
      <c r="F535" s="207"/>
      <c r="G535" s="207"/>
      <c r="H535" s="207"/>
      <c r="I535" s="207"/>
      <c r="J535" s="207"/>
      <c r="K535" s="207"/>
      <c r="L535" s="207"/>
      <c r="M535" s="207"/>
      <c r="N535" s="207"/>
      <c r="O535" s="207"/>
      <c r="P535" s="207"/>
      <c r="Q535" s="207"/>
      <c r="R535" s="207"/>
      <c r="S535" s="207"/>
      <c r="T535" s="207"/>
      <c r="U535" s="207"/>
      <c r="V535" s="207"/>
      <c r="W535" s="207"/>
      <c r="X535" s="207"/>
      <c r="Y535" s="207"/>
      <c r="Z535" s="207"/>
      <c r="AA535" s="207"/>
      <c r="AB535" s="207"/>
      <c r="AC535" s="207"/>
      <c r="AD535" s="207"/>
      <c r="AE535" s="207"/>
      <c r="AF535" s="207"/>
      <c r="AG535" s="207"/>
      <c r="AH535" s="207"/>
      <c r="AI535" s="207"/>
      <c r="AJ535" s="207"/>
      <c r="AK535" s="207"/>
      <c r="AL535" s="207"/>
      <c r="AM535" s="207"/>
      <c r="AN535" s="207"/>
      <c r="AO535" s="207"/>
      <c r="AP535" s="207"/>
      <c r="AQ535" s="207"/>
      <c r="AR535" s="207"/>
      <c r="AS535" s="207"/>
      <c r="AT535" s="207"/>
      <c r="AU535" s="207"/>
      <c r="AV535" s="207"/>
      <c r="AW535" s="207"/>
      <c r="AX535" s="207"/>
      <c r="AY535" s="207"/>
      <c r="AZ535" s="207"/>
      <c r="BA535" s="207"/>
      <c r="BB535" s="207"/>
      <c r="BC535" s="207"/>
      <c r="BD535" s="207"/>
      <c r="BE535" s="207"/>
      <c r="BF535" s="207"/>
      <c r="BG535" s="207"/>
      <c r="BH535" s="207"/>
      <c r="BI535" s="207"/>
      <c r="BJ535" s="207"/>
      <c r="BK535" s="207"/>
      <c r="BL535" s="207"/>
      <c r="BM535" s="207"/>
      <c r="BN535" s="208"/>
    </row>
    <row r="536" spans="2:72" ht="9" customHeight="1" x14ac:dyDescent="0.25">
      <c r="B536" s="90"/>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c r="BM536" s="34"/>
      <c r="BN536" s="91"/>
    </row>
    <row r="537" spans="2:72" s="81" customFormat="1" ht="15.75" x14ac:dyDescent="0.25">
      <c r="B537" s="98" t="s">
        <v>90</v>
      </c>
      <c r="C537" s="99"/>
      <c r="D537" s="99"/>
      <c r="E537" s="99"/>
      <c r="F537" s="99"/>
      <c r="G537" s="99"/>
      <c r="H537" s="99"/>
      <c r="I537" s="99"/>
      <c r="J537" s="99"/>
      <c r="K537" s="99"/>
      <c r="L537" s="99"/>
      <c r="M537" s="99"/>
      <c r="N537" s="99"/>
      <c r="O537" s="99"/>
      <c r="P537" s="99"/>
      <c r="Q537" s="99"/>
      <c r="R537" s="99"/>
      <c r="S537" s="99"/>
      <c r="T537" s="99"/>
      <c r="U537" s="99"/>
      <c r="V537" s="99"/>
      <c r="W537" s="99"/>
      <c r="X537" s="82"/>
      <c r="Y537" s="84" t="s">
        <v>98</v>
      </c>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c r="BG537" s="82"/>
      <c r="BH537" s="82"/>
      <c r="BI537" s="82"/>
      <c r="BJ537" s="82"/>
      <c r="BK537" s="82"/>
      <c r="BL537" s="82"/>
      <c r="BM537" s="82"/>
      <c r="BN537" s="100"/>
      <c r="BR537" s="6"/>
      <c r="BT537" s="6"/>
    </row>
    <row r="538" spans="2:72" s="81" customFormat="1" ht="9" customHeight="1" x14ac:dyDescent="0.25">
      <c r="B538" s="98"/>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c r="AA538" s="99"/>
      <c r="AB538" s="99"/>
      <c r="AC538" s="99"/>
      <c r="AD538" s="99"/>
      <c r="AE538" s="99"/>
      <c r="AF538" s="99"/>
      <c r="AG538" s="99"/>
      <c r="AH538" s="99"/>
      <c r="AI538" s="99"/>
      <c r="AJ538" s="99"/>
      <c r="AK538" s="99"/>
      <c r="AL538" s="99"/>
      <c r="AM538" s="99"/>
      <c r="AN538" s="99"/>
      <c r="AO538" s="99"/>
      <c r="AP538" s="99"/>
      <c r="AQ538" s="99"/>
      <c r="AR538" s="99"/>
      <c r="AS538" s="99"/>
      <c r="AT538" s="99"/>
      <c r="AU538" s="99"/>
      <c r="AV538" s="99"/>
      <c r="AW538" s="99"/>
      <c r="AX538" s="99"/>
      <c r="AY538" s="99"/>
      <c r="AZ538" s="99"/>
      <c r="BA538" s="99"/>
      <c r="BB538" s="99"/>
      <c r="BC538" s="99"/>
      <c r="BD538" s="99"/>
      <c r="BE538" s="99"/>
      <c r="BF538" s="99"/>
      <c r="BG538" s="99"/>
      <c r="BH538" s="99"/>
      <c r="BI538" s="99"/>
      <c r="BJ538" s="99"/>
      <c r="BK538" s="99"/>
      <c r="BL538" s="99"/>
      <c r="BM538" s="99"/>
      <c r="BN538" s="100"/>
    </row>
    <row r="539" spans="2:72" s="81" customFormat="1" ht="15.75" x14ac:dyDescent="0.25">
      <c r="B539" s="98"/>
      <c r="C539" s="99"/>
      <c r="D539" s="99" t="s">
        <v>92</v>
      </c>
      <c r="E539" s="99"/>
      <c r="F539" s="99"/>
      <c r="G539" s="99"/>
      <c r="H539" s="99"/>
      <c r="I539" s="99"/>
      <c r="J539" s="99"/>
      <c r="K539" s="99"/>
      <c r="L539" s="99"/>
      <c r="M539" s="99"/>
      <c r="N539" s="99"/>
      <c r="O539" s="99"/>
      <c r="P539" s="99"/>
      <c r="Q539" s="99"/>
      <c r="R539" s="99"/>
      <c r="S539" s="99"/>
      <c r="T539" s="99"/>
      <c r="U539" s="99"/>
      <c r="V539" s="99"/>
      <c r="W539" s="99"/>
      <c r="X539" s="99"/>
      <c r="Y539" s="99"/>
      <c r="Z539" s="99"/>
      <c r="AA539" s="99"/>
      <c r="AB539" s="99"/>
      <c r="AC539" s="99"/>
      <c r="AD539" s="99"/>
      <c r="AE539" s="99"/>
      <c r="AF539" s="99"/>
      <c r="AG539" s="99"/>
      <c r="AH539" s="99"/>
      <c r="AI539" s="99"/>
      <c r="AJ539" s="99"/>
      <c r="AK539" s="99"/>
      <c r="AL539" s="99"/>
      <c r="AM539" s="99"/>
      <c r="AN539" s="99"/>
      <c r="AO539" s="99"/>
      <c r="AP539" s="99"/>
      <c r="AQ539" s="99"/>
      <c r="AR539" s="99"/>
      <c r="AS539" s="99"/>
      <c r="AT539" s="99"/>
      <c r="AU539" s="99"/>
      <c r="AV539" s="99"/>
      <c r="AW539" s="99"/>
      <c r="AX539" s="99"/>
      <c r="AY539" s="99"/>
      <c r="AZ539" s="99"/>
      <c r="BA539" s="99"/>
      <c r="BB539" s="99"/>
      <c r="BC539" s="99"/>
      <c r="BD539" s="99"/>
      <c r="BE539" s="99"/>
      <c r="BF539" s="99"/>
      <c r="BG539" s="99"/>
      <c r="BH539" s="99"/>
      <c r="BI539" s="99"/>
      <c r="BJ539" s="99"/>
      <c r="BK539" s="99"/>
      <c r="BL539" s="99"/>
      <c r="BM539" s="99"/>
      <c r="BN539" s="100"/>
    </row>
    <row r="540" spans="2:72" s="81" customFormat="1" ht="15.75" x14ac:dyDescent="0.25">
      <c r="B540" s="98"/>
      <c r="C540" s="99"/>
      <c r="D540" s="99"/>
      <c r="E540" s="99"/>
      <c r="F540" s="99"/>
      <c r="G540" s="99"/>
      <c r="H540" s="99"/>
      <c r="I540" s="99"/>
      <c r="J540" s="99" t="s">
        <v>93</v>
      </c>
      <c r="K540" s="99"/>
      <c r="L540" s="99"/>
      <c r="M540" s="99"/>
      <c r="N540" s="99"/>
      <c r="O540" s="99"/>
      <c r="P540" s="99"/>
      <c r="Q540" s="99"/>
      <c r="R540" s="99"/>
      <c r="S540" s="99"/>
      <c r="T540" s="99"/>
      <c r="U540" s="99"/>
      <c r="V540" s="99"/>
      <c r="W540" s="99"/>
      <c r="X540" s="99"/>
      <c r="Y540" s="99"/>
      <c r="Z540" s="99"/>
      <c r="AA540" s="99"/>
      <c r="AB540" s="99"/>
      <c r="AC540" s="99"/>
      <c r="AD540" s="99"/>
      <c r="AE540" s="99"/>
      <c r="AF540" s="99"/>
      <c r="AG540" s="99"/>
      <c r="AH540" s="99"/>
      <c r="AI540" s="99"/>
      <c r="AJ540" s="99"/>
      <c r="AK540" s="99"/>
      <c r="AL540" s="99"/>
      <c r="AM540" s="99"/>
      <c r="AN540" s="99"/>
      <c r="AO540" s="99"/>
      <c r="AP540" s="99"/>
      <c r="AQ540" s="99"/>
      <c r="AR540" s="99"/>
      <c r="AS540" s="99"/>
      <c r="AT540" s="99"/>
      <c r="AU540" s="99"/>
      <c r="AV540" s="99"/>
      <c r="AW540" s="99"/>
      <c r="AX540" s="99"/>
      <c r="AY540" s="99"/>
      <c r="AZ540" s="99"/>
      <c r="BA540" s="99"/>
      <c r="BB540" s="99"/>
      <c r="BC540" s="99"/>
      <c r="BD540" s="99"/>
      <c r="BE540" s="99"/>
      <c r="BF540" s="99"/>
      <c r="BG540" s="99"/>
      <c r="BH540" s="99"/>
      <c r="BI540" s="99"/>
      <c r="BJ540" s="99"/>
      <c r="BK540" s="99"/>
      <c r="BL540" s="99"/>
      <c r="BM540" s="99"/>
      <c r="BN540" s="100"/>
    </row>
    <row r="541" spans="2:72" s="81" customFormat="1" ht="15.75" x14ac:dyDescent="0.25">
      <c r="B541" s="98"/>
      <c r="C541" s="99"/>
      <c r="D541" s="99"/>
      <c r="E541" s="99"/>
      <c r="F541" s="99"/>
      <c r="G541" s="99"/>
      <c r="H541" s="99"/>
      <c r="I541" s="99"/>
      <c r="J541" s="99" t="s">
        <v>94</v>
      </c>
      <c r="K541" s="99"/>
      <c r="L541" s="99"/>
      <c r="M541" s="99"/>
      <c r="N541" s="99"/>
      <c r="O541" s="99"/>
      <c r="P541" s="99"/>
      <c r="Q541" s="99"/>
      <c r="R541" s="99"/>
      <c r="S541" s="99"/>
      <c r="T541" s="99"/>
      <c r="U541" s="99"/>
      <c r="V541" s="99"/>
      <c r="W541" s="99"/>
      <c r="X541" s="99"/>
      <c r="Y541" s="99"/>
      <c r="Z541" s="99"/>
      <c r="AA541" s="213"/>
      <c r="AB541" s="213"/>
      <c r="AC541" s="99" t="s">
        <v>95</v>
      </c>
      <c r="AD541" s="99"/>
      <c r="AE541" s="99"/>
      <c r="AF541" s="99"/>
      <c r="AG541" s="99"/>
      <c r="AH541" s="99"/>
      <c r="AI541" s="99"/>
      <c r="AJ541" s="214" t="s">
        <v>99</v>
      </c>
      <c r="AK541" s="214"/>
      <c r="AL541" s="99" t="s">
        <v>96</v>
      </c>
      <c r="AM541" s="99"/>
      <c r="AN541" s="99"/>
      <c r="AO541" s="99"/>
      <c r="AP541" s="99"/>
      <c r="AQ541" s="99"/>
      <c r="AR541" s="99"/>
      <c r="AS541" s="99"/>
      <c r="AT541" s="99"/>
      <c r="AU541" s="99"/>
      <c r="AV541" s="99"/>
      <c r="AW541" s="99"/>
      <c r="AX541" s="99"/>
      <c r="AY541" s="99"/>
      <c r="AZ541" s="99"/>
      <c r="BA541" s="99"/>
      <c r="BB541" s="99"/>
      <c r="BC541" s="99"/>
      <c r="BD541" s="99"/>
      <c r="BE541" s="99"/>
      <c r="BF541" s="99"/>
      <c r="BG541" s="99"/>
      <c r="BH541" s="99"/>
      <c r="BI541" s="99"/>
      <c r="BJ541" s="99"/>
      <c r="BK541" s="99"/>
      <c r="BL541" s="99"/>
      <c r="BM541" s="99"/>
      <c r="BN541" s="100"/>
    </row>
    <row r="542" spans="2:72" s="81" customFormat="1" ht="20.25" customHeight="1" x14ac:dyDescent="0.25">
      <c r="B542" s="98"/>
      <c r="C542" s="99"/>
      <c r="D542" s="99" t="s">
        <v>97</v>
      </c>
      <c r="E542" s="99"/>
      <c r="F542" s="99"/>
      <c r="G542" s="99"/>
      <c r="H542" s="99"/>
      <c r="I542" s="99"/>
      <c r="J542" s="99"/>
      <c r="K542" s="99"/>
      <c r="L542" s="99"/>
      <c r="M542" s="99"/>
      <c r="N542" s="99"/>
      <c r="O542" s="99"/>
      <c r="P542" s="99"/>
      <c r="Q542" s="99"/>
      <c r="R542" s="99"/>
      <c r="S542" s="99"/>
      <c r="T542" s="99"/>
      <c r="U542" s="99"/>
      <c r="V542" s="99"/>
      <c r="W542" s="99"/>
      <c r="X542" s="99"/>
      <c r="Y542" s="99"/>
      <c r="Z542" s="99"/>
      <c r="AA542" s="99"/>
      <c r="AB542" s="99"/>
      <c r="AC542" s="99"/>
      <c r="AD542" s="99"/>
      <c r="AE542" s="99"/>
      <c r="AF542" s="99"/>
      <c r="AG542" s="99"/>
      <c r="AH542" s="99"/>
      <c r="AI542" s="99"/>
      <c r="AJ542" s="99"/>
      <c r="AK542" s="99"/>
      <c r="AL542" s="99"/>
      <c r="AM542" s="99"/>
      <c r="AN542" s="99"/>
      <c r="AO542" s="99"/>
      <c r="AP542" s="99"/>
      <c r="AQ542" s="99"/>
      <c r="AR542" s="99"/>
      <c r="AS542" s="99"/>
      <c r="AT542" s="99"/>
      <c r="AU542" s="99"/>
      <c r="AV542" s="99"/>
      <c r="AW542" s="99"/>
      <c r="AX542" s="99"/>
      <c r="AY542" s="99"/>
      <c r="AZ542" s="99"/>
      <c r="BA542" s="99"/>
      <c r="BB542" s="99"/>
      <c r="BC542" s="99"/>
      <c r="BD542" s="99"/>
      <c r="BE542" s="99"/>
      <c r="BF542" s="99"/>
      <c r="BG542" s="99"/>
      <c r="BH542" s="99"/>
      <c r="BI542" s="99"/>
      <c r="BJ542" s="99"/>
      <c r="BK542" s="99"/>
      <c r="BL542" s="99"/>
      <c r="BM542" s="99"/>
      <c r="BN542" s="100"/>
    </row>
    <row r="543" spans="2:72" ht="21" customHeight="1" x14ac:dyDescent="0.25">
      <c r="B543" s="90"/>
      <c r="C543" s="34"/>
      <c r="D543" s="34"/>
      <c r="E543" s="34"/>
      <c r="F543" s="34"/>
      <c r="G543" s="34"/>
      <c r="H543" s="85" t="s">
        <v>100</v>
      </c>
      <c r="I543" s="83"/>
      <c r="J543" s="83"/>
      <c r="K543" s="83"/>
      <c r="L543" s="83"/>
      <c r="M543" s="83"/>
      <c r="N543" s="83"/>
      <c r="O543" s="83"/>
      <c r="P543" s="83"/>
      <c r="Q543" s="83"/>
      <c r="R543" s="83"/>
      <c r="S543" s="83"/>
      <c r="T543" s="83"/>
      <c r="U543" s="83"/>
      <c r="V543" s="83"/>
      <c r="W543" s="83"/>
      <c r="X543" s="83"/>
      <c r="Y543" s="83"/>
      <c r="Z543" s="83"/>
      <c r="AA543" s="83"/>
      <c r="AB543" s="83"/>
      <c r="AC543" s="83"/>
      <c r="AD543" s="83"/>
      <c r="AE543" s="83"/>
      <c r="AF543" s="83"/>
      <c r="AG543" s="83"/>
      <c r="AH543" s="83"/>
      <c r="AI543" s="83"/>
      <c r="AJ543" s="83"/>
      <c r="AK543" s="83"/>
      <c r="AL543" s="83"/>
      <c r="AM543" s="83"/>
      <c r="AN543" s="83"/>
      <c r="AO543" s="83"/>
      <c r="AP543" s="83"/>
      <c r="AQ543" s="83"/>
      <c r="AR543" s="83"/>
      <c r="AS543" s="83"/>
      <c r="AT543" s="83"/>
      <c r="AU543" s="83"/>
      <c r="AV543" s="83"/>
      <c r="AW543" s="83"/>
      <c r="AX543" s="83"/>
      <c r="AY543" s="83"/>
      <c r="AZ543" s="83"/>
      <c r="BA543" s="83"/>
      <c r="BB543" s="83"/>
      <c r="BC543" s="83"/>
      <c r="BD543" s="83"/>
      <c r="BE543" s="83"/>
      <c r="BF543" s="83"/>
      <c r="BG543" s="83"/>
      <c r="BH543" s="83"/>
      <c r="BI543" s="83"/>
      <c r="BJ543" s="83"/>
      <c r="BK543" s="83"/>
      <c r="BL543" s="83"/>
      <c r="BM543" s="83"/>
      <c r="BN543" s="91"/>
      <c r="BR543" s="81"/>
      <c r="BT543" s="81"/>
    </row>
    <row r="544" spans="2:72" ht="9" customHeight="1" x14ac:dyDescent="0.25">
      <c r="B544" s="90"/>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c r="BM544" s="34"/>
      <c r="BN544" s="91"/>
    </row>
    <row r="545" spans="2:66" x14ac:dyDescent="0.25">
      <c r="B545" s="90"/>
      <c r="C545" s="34"/>
      <c r="D545" s="35" t="s">
        <v>101</v>
      </c>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c r="BM545" s="34"/>
      <c r="BN545" s="91"/>
    </row>
    <row r="546" spans="2:66" ht="9" customHeight="1" x14ac:dyDescent="0.25">
      <c r="B546" s="90"/>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c r="BM546" s="34"/>
      <c r="BN546" s="91"/>
    </row>
    <row r="547" spans="2:66" x14ac:dyDescent="0.25">
      <c r="B547" s="90"/>
      <c r="C547" s="34"/>
      <c r="D547" s="34"/>
      <c r="E547" s="34"/>
      <c r="F547" s="34"/>
      <c r="G547" s="34"/>
      <c r="H547" s="85" t="s">
        <v>102</v>
      </c>
      <c r="I547" s="83"/>
      <c r="J547" s="83"/>
      <c r="K547" s="83"/>
      <c r="L547" s="83"/>
      <c r="M547" s="83"/>
      <c r="N547" s="83"/>
      <c r="O547" s="83"/>
      <c r="P547" s="83"/>
      <c r="Q547" s="83"/>
      <c r="R547" s="83"/>
      <c r="S547" s="83"/>
      <c r="T547" s="83"/>
      <c r="U547" s="83"/>
      <c r="V547" s="83"/>
      <c r="W547" s="83"/>
      <c r="X547" s="83"/>
      <c r="Y547" s="83"/>
      <c r="Z547" s="83"/>
      <c r="AA547" s="83"/>
      <c r="AB547" s="83"/>
      <c r="AC547" s="83"/>
      <c r="AD547" s="83"/>
      <c r="AE547" s="83"/>
      <c r="AF547" s="83"/>
      <c r="AG547" s="83"/>
      <c r="AH547" s="83"/>
      <c r="AI547" s="83"/>
      <c r="AJ547" s="83"/>
      <c r="AK547" s="83"/>
      <c r="AL547" s="83"/>
      <c r="AM547" s="83"/>
      <c r="AN547" s="83"/>
      <c r="AO547" s="83"/>
      <c r="AP547" s="83"/>
      <c r="AQ547" s="83"/>
      <c r="AR547" s="83"/>
      <c r="AS547" s="83"/>
      <c r="AT547" s="83"/>
      <c r="AU547" s="83"/>
      <c r="AV547" s="83"/>
      <c r="AW547" s="83"/>
      <c r="AX547" s="83"/>
      <c r="AY547" s="83"/>
      <c r="AZ547" s="83"/>
      <c r="BA547" s="83"/>
      <c r="BB547" s="83"/>
      <c r="BC547" s="83"/>
      <c r="BD547" s="83"/>
      <c r="BE547" s="83"/>
      <c r="BF547" s="83"/>
      <c r="BG547" s="83"/>
      <c r="BH547" s="83"/>
      <c r="BI547" s="83"/>
      <c r="BJ547" s="83"/>
      <c r="BK547" s="83"/>
      <c r="BL547" s="83"/>
      <c r="BM547" s="83"/>
      <c r="BN547" s="91"/>
    </row>
    <row r="548" spans="2:66" ht="9" customHeight="1" x14ac:dyDescent="0.25">
      <c r="B548" s="90"/>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c r="BM548" s="34"/>
      <c r="BN548" s="91"/>
    </row>
    <row r="549" spans="2:66" x14ac:dyDescent="0.25">
      <c r="B549" s="90"/>
      <c r="C549" s="34"/>
      <c r="D549" s="35" t="s">
        <v>103</v>
      </c>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c r="BM549" s="34"/>
      <c r="BN549" s="91"/>
    </row>
    <row r="550" spans="2:66" ht="9" customHeight="1" x14ac:dyDescent="0.25">
      <c r="B550" s="90"/>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c r="BM550" s="34"/>
      <c r="BN550" s="91"/>
    </row>
    <row r="551" spans="2:66" x14ac:dyDescent="0.25">
      <c r="B551" s="90"/>
      <c r="C551" s="34"/>
      <c r="D551" s="34"/>
      <c r="E551" s="34"/>
      <c r="F551" s="34"/>
      <c r="G551" s="34"/>
      <c r="H551" s="85" t="s">
        <v>104</v>
      </c>
      <c r="I551" s="83"/>
      <c r="J551" s="83"/>
      <c r="K551" s="83"/>
      <c r="L551" s="83"/>
      <c r="M551" s="83"/>
      <c r="N551" s="83"/>
      <c r="O551" s="83"/>
      <c r="P551" s="83"/>
      <c r="Q551" s="83"/>
      <c r="R551" s="83"/>
      <c r="S551" s="83"/>
      <c r="T551" s="83"/>
      <c r="U551" s="83"/>
      <c r="V551" s="83"/>
      <c r="W551" s="83"/>
      <c r="X551" s="83"/>
      <c r="Y551" s="83"/>
      <c r="Z551" s="83"/>
      <c r="AA551" s="83"/>
      <c r="AB551" s="83"/>
      <c r="AC551" s="83"/>
      <c r="AD551" s="83"/>
      <c r="AE551" s="83"/>
      <c r="AF551" s="83"/>
      <c r="AG551" s="83"/>
      <c r="AH551" s="83"/>
      <c r="AI551" s="83"/>
      <c r="AJ551" s="83"/>
      <c r="AK551" s="83"/>
      <c r="AL551" s="83"/>
      <c r="AM551" s="83"/>
      <c r="AN551" s="83"/>
      <c r="AO551" s="83"/>
      <c r="AP551" s="83"/>
      <c r="AQ551" s="83"/>
      <c r="AR551" s="83"/>
      <c r="AS551" s="83"/>
      <c r="AT551" s="83"/>
      <c r="AU551" s="83"/>
      <c r="AV551" s="83"/>
      <c r="AW551" s="83"/>
      <c r="AX551" s="83"/>
      <c r="AY551" s="83"/>
      <c r="AZ551" s="83"/>
      <c r="BA551" s="83"/>
      <c r="BB551" s="83"/>
      <c r="BC551" s="83"/>
      <c r="BD551" s="83"/>
      <c r="BE551" s="83"/>
      <c r="BF551" s="83"/>
      <c r="BG551" s="83"/>
      <c r="BH551" s="83"/>
      <c r="BI551" s="83"/>
      <c r="BJ551" s="83"/>
      <c r="BK551" s="83"/>
      <c r="BL551" s="83"/>
      <c r="BM551" s="83"/>
      <c r="BN551" s="91"/>
    </row>
    <row r="552" spans="2:66" ht="9" customHeight="1" x14ac:dyDescent="0.25">
      <c r="B552" s="90"/>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c r="BM552" s="34"/>
      <c r="BN552" s="91"/>
    </row>
    <row r="553" spans="2:66" x14ac:dyDescent="0.25">
      <c r="B553" s="90"/>
      <c r="C553" s="34"/>
      <c r="D553" s="35" t="s">
        <v>105</v>
      </c>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85" t="s">
        <v>6</v>
      </c>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24"/>
      <c r="AY553" s="24"/>
      <c r="AZ553" s="24"/>
      <c r="BA553" s="24"/>
      <c r="BB553" s="24"/>
      <c r="BC553" s="24"/>
      <c r="BD553" s="24"/>
      <c r="BE553" s="24"/>
      <c r="BF553" s="24"/>
      <c r="BG553" s="24"/>
      <c r="BH553" s="24"/>
      <c r="BI553" s="24"/>
      <c r="BJ553" s="24"/>
      <c r="BK553" s="24"/>
      <c r="BL553" s="24"/>
      <c r="BM553" s="24"/>
      <c r="BN553" s="91"/>
    </row>
    <row r="554" spans="2:66" ht="9" customHeight="1" x14ac:dyDescent="0.25">
      <c r="B554" s="90"/>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c r="BM554" s="34"/>
      <c r="BN554" s="91"/>
    </row>
    <row r="555" spans="2:66" ht="34.5" customHeight="1" x14ac:dyDescent="0.25">
      <c r="B555" s="195" t="s">
        <v>106</v>
      </c>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c r="AM555" s="196"/>
      <c r="AN555" s="196"/>
      <c r="AO555" s="196"/>
      <c r="AP555" s="196"/>
      <c r="AQ555" s="196"/>
      <c r="AR555" s="196"/>
      <c r="AS555" s="196"/>
      <c r="AT555" s="196"/>
      <c r="AU555" s="196"/>
      <c r="AV555" s="196"/>
      <c r="AW555" s="196"/>
      <c r="AX555" s="196"/>
      <c r="AY555" s="196"/>
      <c r="AZ555" s="196"/>
      <c r="BA555" s="196"/>
      <c r="BB555" s="196"/>
      <c r="BC555" s="196"/>
      <c r="BD555" s="196"/>
      <c r="BE555" s="196"/>
      <c r="BF555" s="196"/>
      <c r="BG555" s="196"/>
      <c r="BH555" s="196"/>
      <c r="BI555" s="196"/>
      <c r="BJ555" s="196"/>
      <c r="BK555" s="196"/>
      <c r="BL555" s="196"/>
      <c r="BM555" s="196"/>
      <c r="BN555" s="91"/>
    </row>
    <row r="556" spans="2:66" ht="9" customHeight="1" x14ac:dyDescent="0.25">
      <c r="B556" s="90"/>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c r="BM556" s="34"/>
      <c r="BN556" s="91"/>
    </row>
    <row r="557" spans="2:66" x14ac:dyDescent="0.25">
      <c r="B557" s="90"/>
      <c r="C557" s="34"/>
      <c r="D557" s="35" t="s">
        <v>109</v>
      </c>
      <c r="E557" s="34"/>
      <c r="F557" s="34"/>
      <c r="G557" s="34"/>
      <c r="H557" s="34"/>
      <c r="I557" s="85" t="s">
        <v>100</v>
      </c>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24"/>
      <c r="AY557" s="24"/>
      <c r="AZ557" s="24"/>
      <c r="BA557" s="24"/>
      <c r="BB557" s="24"/>
      <c r="BC557" s="24"/>
      <c r="BD557" s="24"/>
      <c r="BE557" s="24"/>
      <c r="BF557" s="24"/>
      <c r="BG557" s="24"/>
      <c r="BH557" s="24"/>
      <c r="BI557" s="24"/>
      <c r="BJ557" s="24"/>
      <c r="BK557" s="24"/>
      <c r="BL557" s="24"/>
      <c r="BM557" s="24"/>
      <c r="BN557" s="91"/>
    </row>
    <row r="558" spans="2:66" ht="9" customHeight="1" x14ac:dyDescent="0.25">
      <c r="B558" s="90"/>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c r="BM558" s="34"/>
      <c r="BN558" s="91"/>
    </row>
    <row r="559" spans="2:66" x14ac:dyDescent="0.25">
      <c r="B559" s="90"/>
      <c r="C559" s="34"/>
      <c r="D559" s="34" t="s">
        <v>110</v>
      </c>
      <c r="E559" s="34"/>
      <c r="F559" s="34"/>
      <c r="G559" s="34"/>
      <c r="H559" s="34"/>
      <c r="I559" s="34"/>
      <c r="J559" s="34"/>
      <c r="K559" s="34"/>
      <c r="L559" s="34"/>
      <c r="M559" s="34"/>
      <c r="N559" s="34"/>
      <c r="O559" s="34"/>
      <c r="P559" s="34"/>
      <c r="Q559" s="34"/>
      <c r="R559" s="34"/>
      <c r="S559" s="34"/>
      <c r="T559" s="34"/>
      <c r="U559" s="34"/>
      <c r="V559" s="34"/>
      <c r="W559" s="3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24"/>
      <c r="AY559" s="24"/>
      <c r="AZ559" s="24"/>
      <c r="BA559" s="24"/>
      <c r="BB559" s="24"/>
      <c r="BC559" s="24"/>
      <c r="BD559" s="24"/>
      <c r="BE559" s="24"/>
      <c r="BF559" s="24"/>
      <c r="BG559" s="24"/>
      <c r="BH559" s="24"/>
      <c r="BI559" s="24"/>
      <c r="BJ559" s="24"/>
      <c r="BK559" s="24"/>
      <c r="BL559" s="24"/>
      <c r="BM559" s="24"/>
      <c r="BN559" s="91"/>
    </row>
    <row r="560" spans="2:66" ht="9" customHeight="1" x14ac:dyDescent="0.25">
      <c r="B560" s="90"/>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c r="BM560" s="34"/>
      <c r="BN560" s="91"/>
    </row>
    <row r="561" spans="2:74" x14ac:dyDescent="0.25">
      <c r="B561" s="90"/>
      <c r="C561" s="34"/>
      <c r="D561" s="34" t="s">
        <v>108</v>
      </c>
      <c r="E561" s="34"/>
      <c r="F561" s="34"/>
      <c r="G561" s="34"/>
      <c r="H561" s="34"/>
      <c r="I561" s="34"/>
      <c r="J561" s="34"/>
      <c r="K561" s="34"/>
      <c r="L561" s="34"/>
      <c r="M561" s="3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24"/>
      <c r="AY561" s="24"/>
      <c r="AZ561" s="24"/>
      <c r="BA561" s="24"/>
      <c r="BB561" s="24"/>
      <c r="BC561" s="24"/>
      <c r="BD561" s="24"/>
      <c r="BE561" s="24"/>
      <c r="BF561" s="24"/>
      <c r="BG561" s="24"/>
      <c r="BH561" s="24"/>
      <c r="BI561" s="24"/>
      <c r="BJ561" s="24"/>
      <c r="BK561" s="24"/>
      <c r="BL561" s="24"/>
      <c r="BM561" s="24"/>
      <c r="BN561" s="91"/>
    </row>
    <row r="562" spans="2:74" ht="9" customHeight="1" x14ac:dyDescent="0.25">
      <c r="B562" s="90"/>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c r="BM562" s="34"/>
      <c r="BN562" s="91"/>
    </row>
    <row r="563" spans="2:74" x14ac:dyDescent="0.25">
      <c r="B563" s="90"/>
      <c r="C563" s="34"/>
      <c r="D563" s="34" t="s">
        <v>107</v>
      </c>
      <c r="E563" s="34"/>
      <c r="F563" s="34"/>
      <c r="G563" s="34"/>
      <c r="H563" s="34"/>
      <c r="I563" s="34"/>
      <c r="J563" s="34"/>
      <c r="K563" s="34"/>
      <c r="L563" s="34"/>
      <c r="M563" s="34"/>
      <c r="N563" s="3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s="24"/>
      <c r="AS563" s="24"/>
      <c r="AT563" s="24"/>
      <c r="AU563" s="24"/>
      <c r="AV563" s="24"/>
      <c r="AW563" s="24"/>
      <c r="AX563" s="24"/>
      <c r="AY563" s="24"/>
      <c r="AZ563" s="24"/>
      <c r="BA563" s="24"/>
      <c r="BB563" s="24"/>
      <c r="BC563" s="24"/>
      <c r="BD563" s="24"/>
      <c r="BE563" s="24"/>
      <c r="BF563" s="24"/>
      <c r="BG563" s="24"/>
      <c r="BH563" s="24"/>
      <c r="BI563" s="24"/>
      <c r="BJ563" s="24"/>
      <c r="BK563" s="24"/>
      <c r="BL563" s="24"/>
      <c r="BM563" s="24"/>
      <c r="BN563" s="91"/>
    </row>
    <row r="564" spans="2:74" ht="9" customHeight="1" x14ac:dyDescent="0.25">
      <c r="B564" s="90"/>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c r="BM564" s="34"/>
      <c r="BN564" s="91"/>
    </row>
    <row r="565" spans="2:74" ht="23.25" x14ac:dyDescent="0.35">
      <c r="B565" s="206" t="s">
        <v>111</v>
      </c>
      <c r="C565" s="207"/>
      <c r="D565" s="207"/>
      <c r="E565" s="207"/>
      <c r="F565" s="207"/>
      <c r="G565" s="207"/>
      <c r="H565" s="207"/>
      <c r="I565" s="207"/>
      <c r="J565" s="207"/>
      <c r="K565" s="207"/>
      <c r="L565" s="207"/>
      <c r="M565" s="207"/>
      <c r="N565" s="207"/>
      <c r="O565" s="207"/>
      <c r="P565" s="207"/>
      <c r="Q565" s="207"/>
      <c r="R565" s="207"/>
      <c r="S565" s="207"/>
      <c r="T565" s="207"/>
      <c r="U565" s="207"/>
      <c r="V565" s="207"/>
      <c r="W565" s="207"/>
      <c r="X565" s="207"/>
      <c r="Y565" s="207"/>
      <c r="Z565" s="207"/>
      <c r="AA565" s="207"/>
      <c r="AB565" s="207"/>
      <c r="AC565" s="207"/>
      <c r="AD565" s="207"/>
      <c r="AE565" s="207"/>
      <c r="AF565" s="207"/>
      <c r="AG565" s="207"/>
      <c r="AH565" s="207"/>
      <c r="AI565" s="207"/>
      <c r="AJ565" s="207"/>
      <c r="AK565" s="207"/>
      <c r="AL565" s="207"/>
      <c r="AM565" s="207"/>
      <c r="AN565" s="207"/>
      <c r="AO565" s="207"/>
      <c r="AP565" s="207"/>
      <c r="AQ565" s="207"/>
      <c r="AR565" s="207"/>
      <c r="AS565" s="207"/>
      <c r="AT565" s="207"/>
      <c r="AU565" s="207"/>
      <c r="AV565" s="207"/>
      <c r="AW565" s="207"/>
      <c r="AX565" s="207"/>
      <c r="AY565" s="207"/>
      <c r="AZ565" s="207"/>
      <c r="BA565" s="207"/>
      <c r="BB565" s="207"/>
      <c r="BC565" s="207"/>
      <c r="BD565" s="207"/>
      <c r="BE565" s="207"/>
      <c r="BF565" s="207"/>
      <c r="BG565" s="207"/>
      <c r="BH565" s="207"/>
      <c r="BI565" s="207"/>
      <c r="BJ565" s="207"/>
      <c r="BK565" s="207"/>
      <c r="BL565" s="207"/>
      <c r="BM565" s="207"/>
      <c r="BN565" s="208"/>
    </row>
    <row r="566" spans="2:74" ht="9" customHeight="1" x14ac:dyDescent="0.25">
      <c r="B566" s="90"/>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c r="BM566" s="34"/>
      <c r="BN566" s="91"/>
    </row>
    <row r="567" spans="2:74" ht="15.75" customHeight="1" x14ac:dyDescent="0.25">
      <c r="B567" s="92" t="s">
        <v>112</v>
      </c>
      <c r="C567" s="34"/>
      <c r="D567" s="34"/>
      <c r="E567" s="34"/>
      <c r="F567" s="34"/>
      <c r="G567" s="34"/>
      <c r="H567" s="34"/>
      <c r="I567" s="34"/>
      <c r="J567" s="34"/>
      <c r="K567" s="85" t="s">
        <v>353</v>
      </c>
      <c r="L567" s="24"/>
      <c r="M567" s="24"/>
      <c r="N567" s="24"/>
      <c r="O567" s="24"/>
      <c r="P567" s="24"/>
      <c r="Q567" s="24"/>
      <c r="R567" s="24"/>
      <c r="S567" s="24"/>
      <c r="T567" s="24"/>
      <c r="U567" s="24"/>
      <c r="V567" s="24"/>
      <c r="W567" s="24"/>
      <c r="X567" s="24"/>
      <c r="Y567" s="24"/>
      <c r="Z567" s="24"/>
      <c r="AA567" s="24"/>
      <c r="AB567" s="24"/>
      <c r="AC567" s="24"/>
      <c r="AD567" s="24"/>
      <c r="AE567" s="34"/>
      <c r="AF567" s="34"/>
      <c r="AG567" s="35" t="s">
        <v>113</v>
      </c>
      <c r="AH567" s="34"/>
      <c r="AI567" s="34"/>
      <c r="AJ567" s="34"/>
      <c r="AK567" s="34"/>
      <c r="AL567" s="34"/>
      <c r="AM567" s="34"/>
      <c r="AN567" s="34"/>
      <c r="AO567" s="34"/>
      <c r="AP567" s="34"/>
      <c r="AQ567" s="34"/>
      <c r="AR567" s="34"/>
      <c r="AS567" s="34"/>
      <c r="AT567" s="34"/>
      <c r="AU567" s="34"/>
      <c r="AV567" s="34"/>
      <c r="AW567" s="85" t="s">
        <v>354</v>
      </c>
      <c r="AX567" s="85"/>
      <c r="AY567" s="85"/>
      <c r="AZ567" s="85"/>
      <c r="BA567" s="85"/>
      <c r="BB567" s="85"/>
      <c r="BC567" s="85"/>
      <c r="BD567" s="85"/>
      <c r="BE567" s="85"/>
      <c r="BF567" s="85"/>
      <c r="BG567" s="85"/>
      <c r="BH567" s="85"/>
      <c r="BI567" s="85"/>
      <c r="BJ567" s="85"/>
      <c r="BK567" s="85"/>
      <c r="BL567" s="85"/>
      <c r="BM567" s="85"/>
      <c r="BN567" s="91"/>
    </row>
    <row r="568" spans="2:74" ht="9" customHeight="1" x14ac:dyDescent="0.25">
      <c r="B568" s="90"/>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c r="BM568" s="34"/>
      <c r="BN568" s="91"/>
      <c r="BQ568" t="s">
        <v>355</v>
      </c>
      <c r="BU568" t="s">
        <v>300</v>
      </c>
    </row>
    <row r="569" spans="2:74" x14ac:dyDescent="0.25">
      <c r="B569" s="92" t="s">
        <v>293</v>
      </c>
      <c r="C569" s="34"/>
      <c r="D569" s="34"/>
      <c r="E569" s="34"/>
      <c r="F569" s="34"/>
      <c r="G569" s="34"/>
      <c r="H569" s="34"/>
      <c r="I569" s="34"/>
      <c r="J569" s="34"/>
      <c r="K569" s="34"/>
      <c r="L569" s="34"/>
      <c r="M569" s="34"/>
      <c r="N569" s="34"/>
      <c r="O569" s="34"/>
      <c r="P569" s="34"/>
      <c r="Q569" s="127" t="str">
        <f>IF($BQ$568="Hora / Hour ","x","p")</f>
        <v>p</v>
      </c>
      <c r="S569" s="35" t="s">
        <v>292</v>
      </c>
      <c r="T569" s="34"/>
      <c r="U569" s="34"/>
      <c r="V569" s="127" t="str">
        <f>IF($BQ$568="Turno / Shift ","x","p")</f>
        <v>p</v>
      </c>
      <c r="X569" s="35" t="s">
        <v>294</v>
      </c>
      <c r="Y569" s="34"/>
      <c r="Z569" s="34"/>
      <c r="AB569" s="127" t="str">
        <f>IF($BQ$568=" Día / Day ","x","p")</f>
        <v>p</v>
      </c>
      <c r="AD569" s="125" t="s">
        <v>295</v>
      </c>
      <c r="AE569" s="34"/>
      <c r="AG569" s="127" t="str">
        <f>IF($BQ$568="Semana / Week","x","p")</f>
        <v>p</v>
      </c>
      <c r="AI569" s="35" t="s">
        <v>296</v>
      </c>
      <c r="AJ569" s="34"/>
      <c r="AK569" s="34"/>
      <c r="AL569" s="34"/>
      <c r="AM569" s="127" t="str">
        <f>IF($BQ$568="Salario / Salary","x","p")</f>
        <v>p</v>
      </c>
      <c r="AN569" s="35" t="s">
        <v>297</v>
      </c>
      <c r="AO569" s="34"/>
      <c r="AP569" s="34"/>
      <c r="AS569" s="127" t="str">
        <f>IF($BQ$568="A destajo / Piece Rate","x","p")</f>
        <v>p</v>
      </c>
      <c r="AU569" s="35" t="s">
        <v>298</v>
      </c>
      <c r="AV569" s="34"/>
      <c r="AW569" s="34"/>
      <c r="AX569" s="34"/>
      <c r="AY569" s="34"/>
      <c r="AZ569" s="34"/>
      <c r="BA569" s="127" t="str">
        <f>IF($BQ$568="Comisión / Commission","x","p")</f>
        <v>p</v>
      </c>
      <c r="BC569" s="35" t="s">
        <v>299</v>
      </c>
      <c r="BF569" s="34"/>
      <c r="BG569" s="34"/>
      <c r="BH569" s="34"/>
      <c r="BI569" s="34"/>
      <c r="BJ569" s="34"/>
      <c r="BK569" s="34"/>
      <c r="BL569" s="34"/>
      <c r="BM569" s="34"/>
      <c r="BN569" s="91"/>
      <c r="BQ569" s="6" t="str">
        <f>IF(BQ568="Hora / Hour ","x","")</f>
        <v/>
      </c>
    </row>
    <row r="570" spans="2:74" ht="9" customHeight="1" x14ac:dyDescent="0.25">
      <c r="B570" s="90"/>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c r="BM570" s="34"/>
      <c r="BN570" s="91"/>
    </row>
    <row r="571" spans="2:74" x14ac:dyDescent="0.25">
      <c r="B571" s="90"/>
      <c r="C571" s="127" t="str">
        <f>IF(LEN(BQ571)&gt;0,"x","p")</f>
        <v>x</v>
      </c>
      <c r="E571" s="35" t="s">
        <v>301</v>
      </c>
      <c r="F571" s="34"/>
      <c r="G571" s="34"/>
      <c r="H571" s="34"/>
      <c r="I571" s="34"/>
      <c r="J571" s="34"/>
      <c r="K571" s="34"/>
      <c r="L571" s="34"/>
      <c r="M571" s="34"/>
      <c r="N571" s="34"/>
      <c r="O571" s="34"/>
      <c r="P571" s="34"/>
      <c r="Q571" s="34"/>
      <c r="R571" s="34"/>
      <c r="S571" s="34"/>
      <c r="T571" s="34"/>
      <c r="U571" s="35" t="s">
        <v>356</v>
      </c>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c r="BM571" s="34"/>
      <c r="BN571" s="91"/>
      <c r="BQ571" t="s">
        <v>356</v>
      </c>
      <c r="BU571" s="128"/>
      <c r="BV571" s="128"/>
    </row>
    <row r="572" spans="2:74" ht="9" customHeight="1" x14ac:dyDescent="0.25">
      <c r="B572" s="90"/>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c r="BM572" s="34"/>
      <c r="BN572" s="91"/>
      <c r="BT572" s="128"/>
      <c r="BU572" s="128"/>
      <c r="BV572" s="128"/>
    </row>
    <row r="573" spans="2:74" x14ac:dyDescent="0.25">
      <c r="B573" s="92" t="s">
        <v>114</v>
      </c>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127" t="str">
        <f>IF($BQ573="Sí / Yes","x","p")</f>
        <v>p</v>
      </c>
      <c r="AW573" s="34"/>
      <c r="AX573" s="35" t="s">
        <v>95</v>
      </c>
      <c r="AY573" s="34"/>
      <c r="AZ573" s="127" t="str">
        <f>IF($BQ573="No","x","p")</f>
        <v>x</v>
      </c>
      <c r="BA573" s="34"/>
      <c r="BB573" s="35" t="s">
        <v>96</v>
      </c>
      <c r="BC573" s="34"/>
      <c r="BD573" s="34"/>
      <c r="BE573" s="34"/>
      <c r="BF573" s="34"/>
      <c r="BG573" s="34"/>
      <c r="BH573" s="34"/>
      <c r="BI573" s="34"/>
      <c r="BJ573" s="34"/>
      <c r="BK573" s="34"/>
      <c r="BL573" s="34"/>
      <c r="BM573" s="34"/>
      <c r="BN573" s="91"/>
      <c r="BQ573" t="s">
        <v>96</v>
      </c>
      <c r="BT573" s="128"/>
      <c r="BU573" s="128"/>
      <c r="BV573" s="128"/>
    </row>
    <row r="574" spans="2:74" ht="9" customHeight="1" x14ac:dyDescent="0.25">
      <c r="B574" s="90"/>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c r="BM574" s="34"/>
      <c r="BN574" s="91"/>
      <c r="BT574" s="128"/>
      <c r="BU574" s="128"/>
      <c r="BV574" s="128"/>
    </row>
    <row r="575" spans="2:74" x14ac:dyDescent="0.25">
      <c r="B575" s="90"/>
      <c r="C575" s="34"/>
      <c r="D575" s="35" t="s">
        <v>302</v>
      </c>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216" t="str">
        <f>IF($BQ575="Sí / Yes","x","p")</f>
        <v>p</v>
      </c>
      <c r="BC575" s="216"/>
      <c r="BD575" s="35" t="s">
        <v>95</v>
      </c>
      <c r="BE575" s="34"/>
      <c r="BF575" s="127" t="str">
        <f>IF($BQ575="No","x","p")</f>
        <v>p</v>
      </c>
      <c r="BG575" s="34"/>
      <c r="BH575" s="35" t="s">
        <v>96</v>
      </c>
      <c r="BI575" s="34"/>
      <c r="BJ575" s="34"/>
      <c r="BK575" s="34"/>
      <c r="BL575" s="34"/>
      <c r="BM575" s="34"/>
      <c r="BN575" s="91"/>
      <c r="BQ575"/>
      <c r="BT575" s="128"/>
      <c r="BU575" s="128"/>
      <c r="BV575" s="128"/>
    </row>
    <row r="576" spans="2:74" ht="9" customHeight="1" x14ac:dyDescent="0.25">
      <c r="B576" s="90"/>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c r="BM576" s="34"/>
      <c r="BN576" s="91"/>
      <c r="BT576" s="128"/>
      <c r="BU576" s="128"/>
      <c r="BV576" s="128"/>
    </row>
    <row r="577" spans="2:74" ht="33.75" customHeight="1" x14ac:dyDescent="0.25">
      <c r="B577" s="195" t="s">
        <v>115</v>
      </c>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c r="AM577" s="196"/>
      <c r="AN577" s="196"/>
      <c r="AO577" s="196"/>
      <c r="AP577" s="196"/>
      <c r="AQ577" s="196"/>
      <c r="AR577" s="196"/>
      <c r="AS577" s="196"/>
      <c r="AT577" s="196"/>
      <c r="AU577" s="196"/>
      <c r="AV577" s="196"/>
      <c r="AW577" s="196"/>
      <c r="AX577" s="196"/>
      <c r="AY577" s="196"/>
      <c r="AZ577" s="196"/>
      <c r="BA577" s="196"/>
      <c r="BB577" s="196"/>
      <c r="BC577" s="196"/>
      <c r="BD577" s="196"/>
      <c r="BE577" s="196"/>
      <c r="BF577" s="196"/>
      <c r="BG577" s="196"/>
      <c r="BH577" s="196"/>
      <c r="BI577" s="196"/>
      <c r="BJ577" s="196"/>
      <c r="BK577" s="196"/>
      <c r="BL577" s="196"/>
      <c r="BM577" s="196"/>
      <c r="BN577" s="197"/>
      <c r="BT577" s="128"/>
      <c r="BU577" s="128"/>
      <c r="BV577" s="128"/>
    </row>
    <row r="578" spans="2:74" ht="15" customHeight="1" x14ac:dyDescent="0.25">
      <c r="B578" s="90"/>
      <c r="C578" s="34"/>
      <c r="D578" s="85" t="s">
        <v>100</v>
      </c>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c r="BC578" s="24"/>
      <c r="BD578" s="24"/>
      <c r="BE578" s="24"/>
      <c r="BF578" s="24"/>
      <c r="BG578" s="24"/>
      <c r="BH578" s="24"/>
      <c r="BI578" s="24"/>
      <c r="BJ578" s="24"/>
      <c r="BK578" s="34"/>
      <c r="BL578" s="34"/>
      <c r="BM578" s="34"/>
      <c r="BN578" s="91"/>
      <c r="BT578" s="128"/>
      <c r="BU578" s="128"/>
      <c r="BV578" s="128"/>
    </row>
    <row r="579" spans="2:74" x14ac:dyDescent="0.25">
      <c r="B579" s="90"/>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c r="BM579" s="34"/>
      <c r="BN579" s="91"/>
      <c r="BT579" s="128"/>
      <c r="BU579" s="128"/>
      <c r="BV579" s="128"/>
    </row>
    <row r="580" spans="2:74" ht="69" customHeight="1" x14ac:dyDescent="0.25">
      <c r="B580" s="90"/>
      <c r="C580" s="196" t="s">
        <v>116</v>
      </c>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c r="AM580" s="196"/>
      <c r="AN580" s="196"/>
      <c r="AO580" s="196"/>
      <c r="AP580" s="196"/>
      <c r="AQ580" s="196"/>
      <c r="AR580" s="196"/>
      <c r="AS580" s="196"/>
      <c r="AT580" s="196"/>
      <c r="AU580" s="196"/>
      <c r="AV580" s="196"/>
      <c r="AW580" s="196"/>
      <c r="AX580" s="196"/>
      <c r="AY580" s="196"/>
      <c r="AZ580" s="196"/>
      <c r="BA580" s="196"/>
      <c r="BB580" s="196"/>
      <c r="BC580" s="196"/>
      <c r="BD580" s="196"/>
      <c r="BE580" s="196"/>
      <c r="BF580" s="196"/>
      <c r="BG580" s="196"/>
      <c r="BH580" s="196"/>
      <c r="BI580" s="196"/>
      <c r="BJ580" s="196"/>
      <c r="BK580" s="196"/>
      <c r="BL580" s="196"/>
      <c r="BM580" s="34"/>
      <c r="BN580" s="91"/>
      <c r="BT580" s="128"/>
      <c r="BU580" s="128"/>
      <c r="BV580" s="128"/>
    </row>
    <row r="581" spans="2:74" x14ac:dyDescent="0.25">
      <c r="B581" s="90"/>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c r="BM581" s="34"/>
      <c r="BN581" s="91"/>
      <c r="BT581" s="128"/>
      <c r="BU581" s="128"/>
      <c r="BV581" s="128"/>
    </row>
    <row r="582" spans="2:74" x14ac:dyDescent="0.25">
      <c r="B582" s="92" t="s">
        <v>117</v>
      </c>
      <c r="C582" s="34"/>
      <c r="D582" s="34"/>
      <c r="E582" s="34"/>
      <c r="F582" s="34"/>
      <c r="G582" s="34"/>
      <c r="H582" s="34"/>
      <c r="I582" s="34"/>
      <c r="J582" s="34"/>
      <c r="K582" s="34"/>
      <c r="L582" s="34"/>
      <c r="M582" s="34"/>
      <c r="N582" s="85" t="s">
        <v>143</v>
      </c>
      <c r="O582" s="24"/>
      <c r="P582" s="24"/>
      <c r="Q582" s="24"/>
      <c r="R582" s="24"/>
      <c r="S582" s="24"/>
      <c r="T582" s="24"/>
      <c r="U582" s="24"/>
      <c r="V582" s="24"/>
      <c r="W582" s="24"/>
      <c r="X582" s="24"/>
      <c r="Y582" s="24"/>
      <c r="Z582" s="24"/>
      <c r="AA582" s="24"/>
      <c r="AB582" s="24"/>
      <c r="AC582" s="24"/>
      <c r="AD582" s="24"/>
      <c r="AE582" s="24"/>
      <c r="AF582" s="24"/>
      <c r="AG582" s="24"/>
      <c r="AH582" s="2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c r="BM582" s="34"/>
      <c r="BN582" s="91"/>
      <c r="BT582" s="128"/>
      <c r="BU582" s="128"/>
      <c r="BV582" s="128"/>
    </row>
    <row r="583" spans="2:74" x14ac:dyDescent="0.25">
      <c r="B583" s="55"/>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c r="BB583" s="24"/>
      <c r="BC583" s="24"/>
      <c r="BD583" s="24"/>
      <c r="BE583" s="24"/>
      <c r="BF583" s="24"/>
      <c r="BG583" s="24"/>
      <c r="BH583" s="24"/>
      <c r="BI583" s="24"/>
      <c r="BJ583" s="24"/>
      <c r="BK583" s="24"/>
      <c r="BL583" s="24"/>
      <c r="BM583" s="24"/>
      <c r="BN583" s="56"/>
      <c r="BT583" s="128"/>
      <c r="BU583" s="128"/>
      <c r="BV583" s="128"/>
    </row>
    <row r="584" spans="2:74" ht="23.25" x14ac:dyDescent="0.35">
      <c r="B584" s="206" t="s">
        <v>118</v>
      </c>
      <c r="C584" s="207"/>
      <c r="D584" s="207"/>
      <c r="E584" s="207"/>
      <c r="F584" s="207"/>
      <c r="G584" s="207"/>
      <c r="H584" s="207"/>
      <c r="I584" s="207"/>
      <c r="J584" s="207"/>
      <c r="K584" s="207"/>
      <c r="L584" s="207"/>
      <c r="M584" s="207"/>
      <c r="N584" s="207"/>
      <c r="O584" s="207"/>
      <c r="P584" s="207"/>
      <c r="Q584" s="207"/>
      <c r="R584" s="207"/>
      <c r="S584" s="207"/>
      <c r="T584" s="207"/>
      <c r="U584" s="207"/>
      <c r="V584" s="207"/>
      <c r="W584" s="207"/>
      <c r="X584" s="207"/>
      <c r="Y584" s="207"/>
      <c r="Z584" s="207"/>
      <c r="AA584" s="207"/>
      <c r="AB584" s="207"/>
      <c r="AC584" s="207"/>
      <c r="AD584" s="207"/>
      <c r="AE584" s="207"/>
      <c r="AF584" s="207"/>
      <c r="AG584" s="207"/>
      <c r="AH584" s="207"/>
      <c r="AI584" s="207"/>
      <c r="AJ584" s="207"/>
      <c r="AK584" s="207"/>
      <c r="AL584" s="207"/>
      <c r="AM584" s="207"/>
      <c r="AN584" s="207"/>
      <c r="AO584" s="207"/>
      <c r="AP584" s="207"/>
      <c r="AQ584" s="207"/>
      <c r="AR584" s="207"/>
      <c r="AS584" s="207"/>
      <c r="AT584" s="207"/>
      <c r="AU584" s="207"/>
      <c r="AV584" s="207"/>
      <c r="AW584" s="207"/>
      <c r="AX584" s="207"/>
      <c r="AY584" s="207"/>
      <c r="AZ584" s="207"/>
      <c r="BA584" s="207"/>
      <c r="BB584" s="207"/>
      <c r="BC584" s="207"/>
      <c r="BD584" s="207"/>
      <c r="BE584" s="207"/>
      <c r="BF584" s="207"/>
      <c r="BG584" s="207"/>
      <c r="BH584" s="207"/>
      <c r="BI584" s="207"/>
      <c r="BJ584" s="207"/>
      <c r="BK584" s="207"/>
      <c r="BL584" s="207"/>
      <c r="BM584" s="207"/>
      <c r="BN584" s="208"/>
      <c r="BT584" s="128"/>
      <c r="BU584" s="128"/>
      <c r="BV584" s="128"/>
    </row>
    <row r="585" spans="2:74" ht="9" customHeight="1" x14ac:dyDescent="0.25">
      <c r="B585" s="90"/>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c r="BM585" s="34"/>
      <c r="BN585" s="91"/>
      <c r="BT585" s="128"/>
      <c r="BU585" s="128"/>
      <c r="BV585" s="128"/>
    </row>
    <row r="586" spans="2:74" ht="18" customHeight="1" x14ac:dyDescent="0.25">
      <c r="B586" s="92" t="s">
        <v>119</v>
      </c>
      <c r="C586" s="34"/>
      <c r="D586" s="34"/>
      <c r="E586" s="34"/>
      <c r="F586" s="34"/>
      <c r="G586" s="34"/>
      <c r="H586" s="34"/>
      <c r="I586" s="34"/>
      <c r="J586" s="34"/>
      <c r="K586" s="34"/>
      <c r="L586" s="34"/>
      <c r="M586" s="34"/>
      <c r="N586" s="34"/>
      <c r="O586" s="34"/>
      <c r="P586" s="34"/>
      <c r="Q586" s="85" t="s">
        <v>144</v>
      </c>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c r="BB586" s="24"/>
      <c r="BC586" s="24"/>
      <c r="BD586" s="24"/>
      <c r="BE586" s="24"/>
      <c r="BF586" s="24"/>
      <c r="BG586" s="24"/>
      <c r="BH586" s="24"/>
      <c r="BI586" s="24"/>
      <c r="BJ586" s="24"/>
      <c r="BK586" s="24"/>
      <c r="BL586" s="24"/>
      <c r="BM586" s="34"/>
      <c r="BN586" s="91"/>
      <c r="BT586" s="128"/>
      <c r="BU586" s="128"/>
      <c r="BV586" s="128"/>
    </row>
    <row r="587" spans="2:74" ht="18" customHeight="1" x14ac:dyDescent="0.25">
      <c r="B587" s="93" t="s">
        <v>122</v>
      </c>
      <c r="C587" s="34"/>
      <c r="D587" s="34"/>
      <c r="E587" s="34"/>
      <c r="F587" s="3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c r="BC587" s="24"/>
      <c r="BD587" s="24"/>
      <c r="BE587" s="24"/>
      <c r="BF587" s="24"/>
      <c r="BG587" s="24"/>
      <c r="BH587" s="24"/>
      <c r="BI587" s="24"/>
      <c r="BJ587" s="24"/>
      <c r="BK587" s="24"/>
      <c r="BL587" s="24"/>
      <c r="BM587" s="34"/>
      <c r="BN587" s="91"/>
      <c r="BT587" s="128"/>
      <c r="BU587" s="128"/>
      <c r="BV587" s="128"/>
    </row>
    <row r="588" spans="2:74" ht="18" customHeight="1" x14ac:dyDescent="0.25">
      <c r="B588" s="92" t="s">
        <v>107</v>
      </c>
      <c r="C588" s="34"/>
      <c r="D588" s="34"/>
      <c r="E588" s="34"/>
      <c r="F588" s="34"/>
      <c r="G588" s="34"/>
      <c r="H588" s="34"/>
      <c r="I588" s="34"/>
      <c r="J588" s="34"/>
      <c r="K588" s="34"/>
      <c r="L588" s="3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c r="BB588" s="24"/>
      <c r="BC588" s="24"/>
      <c r="BD588" s="24"/>
      <c r="BE588" s="24"/>
      <c r="BF588" s="24"/>
      <c r="BG588" s="24"/>
      <c r="BH588" s="24"/>
      <c r="BI588" s="24"/>
      <c r="BJ588" s="24"/>
      <c r="BK588" s="24"/>
      <c r="BL588" s="24"/>
      <c r="BM588" s="34"/>
      <c r="BN588" s="91"/>
      <c r="BT588" s="128"/>
      <c r="BU588" s="128"/>
      <c r="BV588" s="128"/>
    </row>
    <row r="589" spans="2:74" ht="18" customHeight="1" x14ac:dyDescent="0.25">
      <c r="B589" s="92" t="s">
        <v>120</v>
      </c>
      <c r="C589" s="34"/>
      <c r="D589" s="34"/>
      <c r="E589" s="34"/>
      <c r="F589" s="34"/>
      <c r="G589" s="34"/>
      <c r="H589" s="34"/>
      <c r="I589" s="34"/>
      <c r="J589" s="34"/>
      <c r="K589" s="3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34"/>
      <c r="BN589" s="91"/>
      <c r="BT589" s="128"/>
      <c r="BU589" s="128"/>
      <c r="BV589" s="128"/>
    </row>
    <row r="590" spans="2:74" ht="18" customHeight="1" x14ac:dyDescent="0.25">
      <c r="B590" s="92" t="s">
        <v>121</v>
      </c>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24"/>
      <c r="BH590" s="24"/>
      <c r="BI590" s="24"/>
      <c r="BJ590" s="24"/>
      <c r="BK590" s="24"/>
      <c r="BL590" s="24"/>
      <c r="BM590" s="34"/>
      <c r="BN590" s="91"/>
      <c r="BT590" s="128"/>
      <c r="BU590" s="126"/>
      <c r="BV590" s="126"/>
    </row>
    <row r="591" spans="2:74" ht="9" customHeight="1" x14ac:dyDescent="0.25">
      <c r="B591" s="90"/>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c r="BM591" s="34"/>
      <c r="BN591" s="91"/>
      <c r="BT591" s="126"/>
      <c r="BU591" s="126"/>
      <c r="BV591" s="126"/>
    </row>
    <row r="592" spans="2:74" ht="23.25" x14ac:dyDescent="0.35">
      <c r="B592" s="206" t="s">
        <v>123</v>
      </c>
      <c r="C592" s="207"/>
      <c r="D592" s="207"/>
      <c r="E592" s="207"/>
      <c r="F592" s="207"/>
      <c r="G592" s="207"/>
      <c r="H592" s="207"/>
      <c r="I592" s="207"/>
      <c r="J592" s="207"/>
      <c r="K592" s="207"/>
      <c r="L592" s="207"/>
      <c r="M592" s="207"/>
      <c r="N592" s="207"/>
      <c r="O592" s="207"/>
      <c r="P592" s="207"/>
      <c r="Q592" s="207"/>
      <c r="R592" s="207"/>
      <c r="S592" s="207"/>
      <c r="T592" s="207"/>
      <c r="U592" s="207"/>
      <c r="V592" s="207"/>
      <c r="W592" s="207"/>
      <c r="X592" s="207"/>
      <c r="Y592" s="207"/>
      <c r="Z592" s="207"/>
      <c r="AA592" s="207"/>
      <c r="AB592" s="207"/>
      <c r="AC592" s="207"/>
      <c r="AD592" s="207"/>
      <c r="AE592" s="207"/>
      <c r="AF592" s="207"/>
      <c r="AG592" s="207"/>
      <c r="AH592" s="207"/>
      <c r="AI592" s="207"/>
      <c r="AJ592" s="207"/>
      <c r="AK592" s="207"/>
      <c r="AL592" s="207"/>
      <c r="AM592" s="207"/>
      <c r="AN592" s="207"/>
      <c r="AO592" s="207"/>
      <c r="AP592" s="207"/>
      <c r="AQ592" s="207"/>
      <c r="AR592" s="207"/>
      <c r="AS592" s="207"/>
      <c r="AT592" s="207"/>
      <c r="AU592" s="207"/>
      <c r="AV592" s="207"/>
      <c r="AW592" s="207"/>
      <c r="AX592" s="207"/>
      <c r="AY592" s="207"/>
      <c r="AZ592" s="207"/>
      <c r="BA592" s="207"/>
      <c r="BB592" s="207"/>
      <c r="BC592" s="207"/>
      <c r="BD592" s="207"/>
      <c r="BE592" s="207"/>
      <c r="BF592" s="207"/>
      <c r="BG592" s="207"/>
      <c r="BH592" s="207"/>
      <c r="BI592" s="207"/>
      <c r="BJ592" s="207"/>
      <c r="BK592" s="207"/>
      <c r="BL592" s="207"/>
      <c r="BM592" s="207"/>
      <c r="BN592" s="208"/>
      <c r="BT592" s="126"/>
    </row>
    <row r="593" spans="2:69" ht="9" customHeight="1" x14ac:dyDescent="0.25">
      <c r="B593" s="90"/>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c r="BM593" s="34"/>
      <c r="BN593" s="91"/>
    </row>
    <row r="594" spans="2:69" ht="41.25" customHeight="1" x14ac:dyDescent="0.25">
      <c r="B594" s="195" t="s">
        <v>124</v>
      </c>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c r="AM594" s="196"/>
      <c r="AN594" s="196"/>
      <c r="AO594" s="196"/>
      <c r="AP594" s="196"/>
      <c r="AQ594" s="196"/>
      <c r="AR594" s="196"/>
      <c r="AS594" s="196"/>
      <c r="AT594" s="196"/>
      <c r="AU594" s="196"/>
      <c r="AV594" s="196"/>
      <c r="AW594" s="196"/>
      <c r="AX594" s="196"/>
      <c r="AY594" s="196"/>
      <c r="AZ594" s="196"/>
      <c r="BA594" s="196"/>
      <c r="BB594" s="196"/>
      <c r="BC594" s="196"/>
      <c r="BD594" s="196"/>
      <c r="BE594" s="196"/>
      <c r="BF594" s="196"/>
      <c r="BG594" s="196"/>
      <c r="BH594" s="196"/>
      <c r="BI594" s="196"/>
      <c r="BJ594" s="196"/>
      <c r="BK594" s="196"/>
      <c r="BL594" s="196"/>
      <c r="BM594" s="196"/>
      <c r="BN594" s="197"/>
    </row>
    <row r="595" spans="2:69" ht="31.5" customHeight="1" x14ac:dyDescent="0.25">
      <c r="B595" s="90"/>
      <c r="C595" s="34"/>
      <c r="D595" s="205" t="s">
        <v>125</v>
      </c>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205"/>
      <c r="AB595" s="205"/>
      <c r="AC595" s="205"/>
      <c r="AD595" s="205"/>
      <c r="AE595" s="205"/>
      <c r="AF595" s="205"/>
      <c r="AG595" s="205"/>
      <c r="AH595" s="205"/>
      <c r="AI595" s="205"/>
      <c r="AJ595" s="205"/>
      <c r="AK595" s="205"/>
      <c r="AL595" s="205"/>
      <c r="AM595" s="205"/>
      <c r="AN595" s="205"/>
      <c r="AO595" s="205"/>
      <c r="AP595" s="205"/>
      <c r="AQ595" s="205"/>
      <c r="AR595" s="205"/>
      <c r="AS595" s="205"/>
      <c r="AT595" s="205"/>
      <c r="AU595" s="205"/>
      <c r="AV595" s="205"/>
      <c r="AW595" s="205"/>
      <c r="AX595" s="205"/>
      <c r="AY595" s="205"/>
      <c r="AZ595" s="205"/>
      <c r="BA595" s="205"/>
      <c r="BB595" s="205"/>
      <c r="BC595" s="205"/>
      <c r="BD595" s="205"/>
      <c r="BE595" s="205"/>
      <c r="BF595" s="205"/>
      <c r="BG595" s="205"/>
      <c r="BH595" s="205"/>
      <c r="BI595" s="205"/>
      <c r="BJ595" s="205"/>
      <c r="BK595" s="205"/>
      <c r="BL595" s="205"/>
      <c r="BM595" s="205"/>
      <c r="BN595" s="209"/>
    </row>
    <row r="596" spans="2:69" ht="31.5" customHeight="1" x14ac:dyDescent="0.25">
      <c r="B596" s="90"/>
      <c r="C596" s="34"/>
      <c r="D596" s="205" t="s">
        <v>126</v>
      </c>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c r="AG596" s="205"/>
      <c r="AH596" s="205"/>
      <c r="AI596" s="205"/>
      <c r="AJ596" s="205"/>
      <c r="AK596" s="205"/>
      <c r="AL596" s="205"/>
      <c r="AM596" s="205"/>
      <c r="AN596" s="205"/>
      <c r="AO596" s="205"/>
      <c r="AP596" s="205"/>
      <c r="AQ596" s="205"/>
      <c r="AR596" s="205"/>
      <c r="AS596" s="205"/>
      <c r="AT596" s="205"/>
      <c r="AU596" s="205"/>
      <c r="AV596" s="205"/>
      <c r="AW596" s="205"/>
      <c r="AX596" s="205"/>
      <c r="AY596" s="205"/>
      <c r="AZ596" s="205"/>
      <c r="BA596" s="205"/>
      <c r="BB596" s="205"/>
      <c r="BC596" s="205"/>
      <c r="BD596" s="205"/>
      <c r="BE596" s="205"/>
      <c r="BF596" s="205"/>
      <c r="BG596" s="205"/>
      <c r="BH596" s="205"/>
      <c r="BI596" s="205"/>
      <c r="BJ596" s="205"/>
      <c r="BK596" s="205"/>
      <c r="BL596" s="205"/>
      <c r="BM596" s="205"/>
      <c r="BN596" s="209"/>
    </row>
    <row r="597" spans="2:69" ht="32.25" customHeight="1" x14ac:dyDescent="0.25">
      <c r="B597" s="90"/>
      <c r="C597" s="34"/>
      <c r="D597" s="205" t="s">
        <v>127</v>
      </c>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c r="AG597" s="205"/>
      <c r="AH597" s="205"/>
      <c r="AI597" s="205"/>
      <c r="AJ597" s="205"/>
      <c r="AK597" s="205"/>
      <c r="AL597" s="205"/>
      <c r="AM597" s="205"/>
      <c r="AN597" s="205"/>
      <c r="AO597" s="205"/>
      <c r="AP597" s="205"/>
      <c r="AQ597" s="205"/>
      <c r="AR597" s="205"/>
      <c r="AS597" s="205"/>
      <c r="AT597" s="205"/>
      <c r="AU597" s="205"/>
      <c r="AV597" s="205"/>
      <c r="AW597" s="205"/>
      <c r="AX597" s="205"/>
      <c r="AY597" s="205"/>
      <c r="AZ597" s="205"/>
      <c r="BA597" s="205"/>
      <c r="BB597" s="205"/>
      <c r="BC597" s="205"/>
      <c r="BD597" s="205"/>
      <c r="BE597" s="205"/>
      <c r="BF597" s="205"/>
      <c r="BG597" s="205"/>
      <c r="BH597" s="205"/>
      <c r="BI597" s="205"/>
      <c r="BJ597" s="205"/>
      <c r="BK597" s="205"/>
      <c r="BL597" s="205"/>
      <c r="BM597" s="205"/>
      <c r="BN597" s="209"/>
    </row>
    <row r="598" spans="2:69" x14ac:dyDescent="0.25">
      <c r="B598" s="90"/>
      <c r="C598" s="34"/>
      <c r="D598" s="34"/>
      <c r="E598" s="34"/>
      <c r="F598" s="94" t="s">
        <v>128</v>
      </c>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c r="BM598" s="34"/>
      <c r="BN598" s="91"/>
    </row>
    <row r="599" spans="2:69" ht="30" customHeight="1" x14ac:dyDescent="0.25">
      <c r="B599" s="90"/>
      <c r="C599" s="34"/>
      <c r="D599" s="34"/>
      <c r="E599" s="34"/>
      <c r="F599" s="205" t="s">
        <v>129</v>
      </c>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05"/>
      <c r="AC599" s="205"/>
      <c r="AD599" s="205"/>
      <c r="AE599" s="205"/>
      <c r="AF599" s="205"/>
      <c r="AG599" s="205"/>
      <c r="AH599" s="205"/>
      <c r="AI599" s="205"/>
      <c r="AJ599" s="205"/>
      <c r="AK599" s="205"/>
      <c r="AL599" s="205"/>
      <c r="AM599" s="205"/>
      <c r="AN599" s="205"/>
      <c r="AO599" s="205"/>
      <c r="AP599" s="205"/>
      <c r="AQ599" s="205"/>
      <c r="AR599" s="205"/>
      <c r="AS599" s="205"/>
      <c r="AT599" s="205"/>
      <c r="AU599" s="205"/>
      <c r="AV599" s="205"/>
      <c r="AW599" s="205"/>
      <c r="AX599" s="205"/>
      <c r="AY599" s="205"/>
      <c r="AZ599" s="205"/>
      <c r="BA599" s="205"/>
      <c r="BB599" s="205"/>
      <c r="BC599" s="205"/>
      <c r="BD599" s="205"/>
      <c r="BE599" s="205"/>
      <c r="BF599" s="205"/>
      <c r="BG599" s="205"/>
      <c r="BH599" s="205"/>
      <c r="BI599" s="205"/>
      <c r="BJ599" s="205"/>
      <c r="BK599" s="205"/>
      <c r="BL599" s="205"/>
      <c r="BM599" s="205"/>
      <c r="BN599" s="209"/>
    </row>
    <row r="600" spans="2:69" ht="32.25" customHeight="1" x14ac:dyDescent="0.25">
      <c r="B600" s="90"/>
      <c r="C600" s="34"/>
      <c r="D600" s="34"/>
      <c r="E600" s="34"/>
      <c r="F600" s="205" t="s">
        <v>130</v>
      </c>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05"/>
      <c r="AC600" s="205"/>
      <c r="AD600" s="205"/>
      <c r="AE600" s="205"/>
      <c r="AF600" s="205"/>
      <c r="AG600" s="205"/>
      <c r="AH600" s="205"/>
      <c r="AI600" s="205"/>
      <c r="AJ600" s="205"/>
      <c r="AK600" s="205"/>
      <c r="AL600" s="205"/>
      <c r="AM600" s="205"/>
      <c r="AN600" s="205"/>
      <c r="AO600" s="205"/>
      <c r="AP600" s="205"/>
      <c r="AQ600" s="205"/>
      <c r="AR600" s="205"/>
      <c r="AS600" s="205"/>
      <c r="AT600" s="205"/>
      <c r="AU600" s="205"/>
      <c r="AV600" s="205"/>
      <c r="AW600" s="205"/>
      <c r="AX600" s="205"/>
      <c r="AY600" s="205"/>
      <c r="AZ600" s="205"/>
      <c r="BA600" s="205"/>
      <c r="BB600" s="205"/>
      <c r="BC600" s="205"/>
      <c r="BD600" s="205"/>
      <c r="BE600" s="205"/>
      <c r="BF600" s="205"/>
      <c r="BG600" s="205"/>
      <c r="BH600" s="205"/>
      <c r="BI600" s="205"/>
      <c r="BJ600" s="205"/>
      <c r="BK600" s="205"/>
      <c r="BL600" s="205"/>
      <c r="BM600" s="205"/>
      <c r="BN600" s="209"/>
    </row>
    <row r="601" spans="2:69" ht="46.5" customHeight="1" x14ac:dyDescent="0.25">
      <c r="B601" s="90"/>
      <c r="C601" s="34"/>
      <c r="D601" s="34"/>
      <c r="E601" s="34"/>
      <c r="F601" s="205" t="s">
        <v>131</v>
      </c>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05"/>
      <c r="AC601" s="205"/>
      <c r="AD601" s="205"/>
      <c r="AE601" s="205"/>
      <c r="AF601" s="205"/>
      <c r="AG601" s="205"/>
      <c r="AH601" s="205"/>
      <c r="AI601" s="205"/>
      <c r="AJ601" s="205"/>
      <c r="AK601" s="205"/>
      <c r="AL601" s="205"/>
      <c r="AM601" s="205"/>
      <c r="AN601" s="205"/>
      <c r="AO601" s="205"/>
      <c r="AP601" s="205"/>
      <c r="AQ601" s="205"/>
      <c r="AR601" s="205"/>
      <c r="AS601" s="205"/>
      <c r="AT601" s="205"/>
      <c r="AU601" s="205"/>
      <c r="AV601" s="205"/>
      <c r="AW601" s="205"/>
      <c r="AX601" s="205"/>
      <c r="AY601" s="205"/>
      <c r="AZ601" s="205"/>
      <c r="BA601" s="205"/>
      <c r="BB601" s="205"/>
      <c r="BC601" s="205"/>
      <c r="BD601" s="205"/>
      <c r="BE601" s="205"/>
      <c r="BF601" s="205"/>
      <c r="BG601" s="205"/>
      <c r="BH601" s="205"/>
      <c r="BI601" s="205"/>
      <c r="BJ601" s="205"/>
      <c r="BK601" s="205"/>
      <c r="BL601" s="205"/>
      <c r="BM601" s="205"/>
      <c r="BN601" s="209"/>
    </row>
    <row r="602" spans="2:69" x14ac:dyDescent="0.25">
      <c r="B602" s="93" t="s">
        <v>132</v>
      </c>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c r="BM602" s="34"/>
      <c r="BN602" s="91"/>
    </row>
    <row r="603" spans="2:69" ht="44.25" customHeight="1" x14ac:dyDescent="0.25">
      <c r="B603" s="90"/>
      <c r="C603" s="134" t="str">
        <f>IF(LEFT(BQ$603,1)="1","x","p")</f>
        <v>x</v>
      </c>
      <c r="D603" s="132"/>
      <c r="E603" s="205" t="s">
        <v>303</v>
      </c>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205"/>
      <c r="AB603" s="205"/>
      <c r="AC603" s="205"/>
      <c r="AD603" s="205"/>
      <c r="AE603" s="205"/>
      <c r="AF603" s="205"/>
      <c r="AG603" s="205"/>
      <c r="AH603" s="205"/>
      <c r="AI603" s="205"/>
      <c r="AJ603" s="205"/>
      <c r="AK603" s="205"/>
      <c r="AL603" s="205"/>
      <c r="AM603" s="205"/>
      <c r="AN603" s="205"/>
      <c r="AO603" s="205"/>
      <c r="AP603" s="205"/>
      <c r="AQ603" s="205"/>
      <c r="AR603" s="205"/>
      <c r="AS603" s="205"/>
      <c r="AT603" s="205"/>
      <c r="AU603" s="205"/>
      <c r="AV603" s="205"/>
      <c r="AW603" s="205"/>
      <c r="AX603" s="205"/>
      <c r="AY603" s="205"/>
      <c r="AZ603" s="205"/>
      <c r="BA603" s="205"/>
      <c r="BB603" s="205"/>
      <c r="BC603" s="205"/>
      <c r="BD603" s="205"/>
      <c r="BE603" s="205"/>
      <c r="BF603" s="205"/>
      <c r="BG603" s="205"/>
      <c r="BH603" s="205"/>
      <c r="BI603" s="205"/>
      <c r="BJ603" s="205"/>
      <c r="BK603" s="205"/>
      <c r="BL603" s="205"/>
      <c r="BM603" s="132"/>
      <c r="BN603" s="133"/>
      <c r="BQ603" s="129" t="s">
        <v>357</v>
      </c>
    </row>
    <row r="604" spans="2:69" ht="30.75" customHeight="1" x14ac:dyDescent="0.25">
      <c r="B604" s="90"/>
      <c r="C604" s="134" t="str">
        <f>IF(LEFT(BQ$603,1)="2","x","p")</f>
        <v>p</v>
      </c>
      <c r="D604" s="132"/>
      <c r="E604" s="205" t="s">
        <v>304</v>
      </c>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205"/>
      <c r="AB604" s="205"/>
      <c r="AC604" s="205"/>
      <c r="AD604" s="205"/>
      <c r="AE604" s="205"/>
      <c r="AF604" s="205"/>
      <c r="AG604" s="205"/>
      <c r="AH604" s="205"/>
      <c r="AI604" s="205"/>
      <c r="AJ604" s="205"/>
      <c r="AK604" s="205"/>
      <c r="AL604" s="205"/>
      <c r="AM604" s="205"/>
      <c r="AN604" s="205"/>
      <c r="AO604" s="205"/>
      <c r="AP604" s="205"/>
      <c r="AQ604" s="205"/>
      <c r="AR604" s="205"/>
      <c r="AS604" s="205"/>
      <c r="AT604" s="205"/>
      <c r="AU604" s="205"/>
      <c r="AV604" s="205"/>
      <c r="AW604" s="205"/>
      <c r="AX604" s="205"/>
      <c r="AY604" s="205"/>
      <c r="AZ604" s="205"/>
      <c r="BA604" s="205"/>
      <c r="BB604" s="205"/>
      <c r="BC604" s="205"/>
      <c r="BD604" s="205"/>
      <c r="BE604" s="205"/>
      <c r="BF604" s="205"/>
      <c r="BG604" s="205"/>
      <c r="BH604" s="205"/>
      <c r="BI604" s="205"/>
      <c r="BJ604" s="205"/>
      <c r="BK604" s="205"/>
      <c r="BL604" s="205"/>
      <c r="BM604" s="132"/>
      <c r="BN604" s="133"/>
    </row>
    <row r="605" spans="2:69" ht="30.75" customHeight="1" x14ac:dyDescent="0.25">
      <c r="B605" s="90"/>
      <c r="C605" s="134" t="str">
        <f>IF(LEFT(BQ$603,1)="3","x","p")</f>
        <v>p</v>
      </c>
      <c r="D605" s="132"/>
      <c r="E605" s="205" t="s">
        <v>305</v>
      </c>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205"/>
      <c r="AB605" s="205"/>
      <c r="AC605" s="205"/>
      <c r="AD605" s="205"/>
      <c r="AE605" s="205"/>
      <c r="AF605" s="205"/>
      <c r="AG605" s="205"/>
      <c r="AH605" s="205"/>
      <c r="AI605" s="205"/>
      <c r="AJ605" s="205"/>
      <c r="AK605" s="205"/>
      <c r="AL605" s="205"/>
      <c r="AM605" s="205"/>
      <c r="AN605" s="205"/>
      <c r="AO605" s="205"/>
      <c r="AP605" s="205"/>
      <c r="AQ605" s="205"/>
      <c r="AR605" s="205"/>
      <c r="AS605" s="205"/>
      <c r="AT605" s="205"/>
      <c r="AU605" s="205"/>
      <c r="AV605" s="205"/>
      <c r="AW605" s="205"/>
      <c r="AX605" s="205"/>
      <c r="AY605" s="205"/>
      <c r="AZ605" s="205"/>
      <c r="BA605" s="205"/>
      <c r="BB605" s="205"/>
      <c r="BC605" s="205"/>
      <c r="BD605" s="205"/>
      <c r="BE605" s="205"/>
      <c r="BF605" s="205"/>
      <c r="BG605" s="205"/>
      <c r="BH605" s="205"/>
      <c r="BI605" s="205"/>
      <c r="BJ605" s="205"/>
      <c r="BK605" s="205"/>
      <c r="BL605" s="205"/>
      <c r="BM605" s="132"/>
      <c r="BN605" s="133"/>
    </row>
    <row r="606" spans="2:69" ht="45" customHeight="1" x14ac:dyDescent="0.25">
      <c r="B606" s="90"/>
      <c r="C606" s="134" t="str">
        <f>IF(LEFT(BQ$603,1)="4","x","p")</f>
        <v>p</v>
      </c>
      <c r="D606" s="132"/>
      <c r="E606" s="205" t="s">
        <v>306</v>
      </c>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205"/>
      <c r="AB606" s="205"/>
      <c r="AC606" s="205"/>
      <c r="AD606" s="205"/>
      <c r="AE606" s="205"/>
      <c r="AF606" s="205"/>
      <c r="AG606" s="205"/>
      <c r="AH606" s="205"/>
      <c r="AI606" s="205"/>
      <c r="AJ606" s="205"/>
      <c r="AK606" s="205"/>
      <c r="AL606" s="205"/>
      <c r="AM606" s="205"/>
      <c r="AN606" s="205"/>
      <c r="AO606" s="205"/>
      <c r="AP606" s="205"/>
      <c r="AQ606" s="205"/>
      <c r="AR606" s="205"/>
      <c r="AS606" s="205"/>
      <c r="AT606" s="205"/>
      <c r="AU606" s="205"/>
      <c r="AV606" s="205"/>
      <c r="AW606" s="205"/>
      <c r="AX606" s="205"/>
      <c r="AY606" s="205"/>
      <c r="AZ606" s="205"/>
      <c r="BA606" s="205"/>
      <c r="BB606" s="205"/>
      <c r="BC606" s="205"/>
      <c r="BD606" s="205"/>
      <c r="BE606" s="205"/>
      <c r="BF606" s="205"/>
      <c r="BG606" s="205"/>
      <c r="BH606" s="205"/>
      <c r="BI606" s="205"/>
      <c r="BJ606" s="205"/>
      <c r="BK606" s="205"/>
      <c r="BL606" s="205"/>
      <c r="BM606" s="132"/>
      <c r="BN606" s="133"/>
    </row>
    <row r="607" spans="2:69" ht="9" customHeight="1" x14ac:dyDescent="0.25">
      <c r="B607" s="90"/>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c r="BM607" s="34"/>
      <c r="BN607" s="91"/>
    </row>
    <row r="608" spans="2:69" ht="23.25" x14ac:dyDescent="0.35">
      <c r="B608" s="201" t="s">
        <v>133</v>
      </c>
      <c r="C608" s="202"/>
      <c r="D608" s="202"/>
      <c r="E608" s="202"/>
      <c r="F608" s="202"/>
      <c r="G608" s="202"/>
      <c r="H608" s="202"/>
      <c r="I608" s="202"/>
      <c r="J608" s="202"/>
      <c r="K608" s="202"/>
      <c r="L608" s="202"/>
      <c r="M608" s="202"/>
      <c r="N608" s="202"/>
      <c r="O608" s="202"/>
      <c r="P608" s="202"/>
      <c r="Q608" s="202"/>
      <c r="R608" s="202"/>
      <c r="S608" s="202"/>
      <c r="T608" s="202"/>
      <c r="U608" s="202"/>
      <c r="V608" s="202"/>
      <c r="W608" s="202"/>
      <c r="X608" s="202"/>
      <c r="Y608" s="202"/>
      <c r="Z608" s="202"/>
      <c r="AA608" s="202"/>
      <c r="AB608" s="202"/>
      <c r="AC608" s="202"/>
      <c r="AD608" s="202"/>
      <c r="AE608" s="202"/>
      <c r="AF608" s="202"/>
      <c r="AG608" s="202"/>
      <c r="AH608" s="202"/>
      <c r="AI608" s="202"/>
      <c r="AJ608" s="202"/>
      <c r="AK608" s="202"/>
      <c r="AL608" s="202"/>
      <c r="AM608" s="202"/>
      <c r="AN608" s="202"/>
      <c r="AO608" s="202"/>
      <c r="AP608" s="202"/>
      <c r="AQ608" s="202"/>
      <c r="AR608" s="202"/>
      <c r="AS608" s="202"/>
      <c r="AT608" s="202"/>
      <c r="AU608" s="202"/>
      <c r="AV608" s="202"/>
      <c r="AW608" s="202"/>
      <c r="AX608" s="202"/>
      <c r="AY608" s="202"/>
      <c r="AZ608" s="202"/>
      <c r="BA608" s="202"/>
      <c r="BB608" s="202"/>
      <c r="BC608" s="202"/>
      <c r="BD608" s="202"/>
      <c r="BE608" s="202"/>
      <c r="BF608" s="202"/>
      <c r="BG608" s="202"/>
      <c r="BH608" s="202"/>
      <c r="BI608" s="202"/>
      <c r="BJ608" s="202"/>
      <c r="BK608" s="202"/>
      <c r="BL608" s="202"/>
      <c r="BM608" s="202"/>
      <c r="BN608" s="203"/>
    </row>
    <row r="609" spans="2:72" x14ac:dyDescent="0.25">
      <c r="B609" s="210" t="s">
        <v>134</v>
      </c>
      <c r="C609" s="211"/>
      <c r="D609" s="211"/>
      <c r="E609" s="211"/>
      <c r="F609" s="211"/>
      <c r="G609" s="211"/>
      <c r="H609" s="211"/>
      <c r="I609" s="211"/>
      <c r="J609" s="211"/>
      <c r="K609" s="211"/>
      <c r="L609" s="211"/>
      <c r="M609" s="211"/>
      <c r="N609" s="211"/>
      <c r="O609" s="211"/>
      <c r="P609" s="211"/>
      <c r="Q609" s="211"/>
      <c r="R609" s="211"/>
      <c r="S609" s="211"/>
      <c r="T609" s="211"/>
      <c r="U609" s="211"/>
      <c r="V609" s="211"/>
      <c r="W609" s="211"/>
      <c r="X609" s="211"/>
      <c r="Y609" s="211"/>
      <c r="Z609" s="211"/>
      <c r="AA609" s="211"/>
      <c r="AB609" s="211"/>
      <c r="AC609" s="211"/>
      <c r="AD609" s="211"/>
      <c r="AE609" s="211"/>
      <c r="AF609" s="211"/>
      <c r="AG609" s="211"/>
      <c r="AH609" s="211"/>
      <c r="AI609" s="211"/>
      <c r="AJ609" s="211"/>
      <c r="AK609" s="211"/>
      <c r="AL609" s="211"/>
      <c r="AM609" s="211"/>
      <c r="AN609" s="211"/>
      <c r="AO609" s="211"/>
      <c r="AP609" s="211"/>
      <c r="AQ609" s="211"/>
      <c r="AR609" s="211"/>
      <c r="AS609" s="211"/>
      <c r="AT609" s="211"/>
      <c r="AU609" s="211"/>
      <c r="AV609" s="211"/>
      <c r="AW609" s="211"/>
      <c r="AX609" s="211"/>
      <c r="AY609" s="211"/>
      <c r="AZ609" s="211"/>
      <c r="BA609" s="211"/>
      <c r="BB609" s="211"/>
      <c r="BC609" s="211"/>
      <c r="BD609" s="211"/>
      <c r="BE609" s="211"/>
      <c r="BF609" s="211"/>
      <c r="BG609" s="211"/>
      <c r="BH609" s="211"/>
      <c r="BI609" s="211"/>
      <c r="BJ609" s="211"/>
      <c r="BK609" s="211"/>
      <c r="BL609" s="211"/>
      <c r="BM609" s="211"/>
      <c r="BN609" s="212"/>
    </row>
    <row r="610" spans="2:72" ht="18" customHeight="1" x14ac:dyDescent="0.25">
      <c r="B610" s="90"/>
      <c r="C610" s="24"/>
      <c r="D610" s="135" t="s">
        <v>307</v>
      </c>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34"/>
      <c r="AL610" s="34"/>
      <c r="AM610" s="3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c r="BM610" s="24"/>
      <c r="BN610" s="56"/>
    </row>
    <row r="611" spans="2:72" s="86" customFormat="1" ht="18" customHeight="1" x14ac:dyDescent="0.25">
      <c r="B611" s="95"/>
      <c r="C611" s="96" t="s">
        <v>135</v>
      </c>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c r="AI611" s="96"/>
      <c r="AJ611" s="96"/>
      <c r="AK611" s="96"/>
      <c r="AL611" s="96"/>
      <c r="AM611" s="96"/>
      <c r="AN611" s="96" t="s">
        <v>136</v>
      </c>
      <c r="AO611" s="96"/>
      <c r="AP611" s="96"/>
      <c r="AQ611" s="96"/>
      <c r="AR611" s="96"/>
      <c r="AS611" s="96"/>
      <c r="AT611" s="96"/>
      <c r="AU611" s="96"/>
      <c r="AV611" s="96"/>
      <c r="AW611" s="96"/>
      <c r="AX611" s="96"/>
      <c r="AY611" s="96"/>
      <c r="AZ611" s="96"/>
      <c r="BA611" s="96"/>
      <c r="BB611" s="96"/>
      <c r="BC611" s="96"/>
      <c r="BD611" s="96"/>
      <c r="BE611" s="96"/>
      <c r="BF611" s="96"/>
      <c r="BG611" s="96"/>
      <c r="BH611" s="96"/>
      <c r="BI611" s="96"/>
      <c r="BJ611" s="96"/>
      <c r="BK611" s="96"/>
      <c r="BL611" s="96"/>
      <c r="BM611" s="96"/>
      <c r="BN611" s="97"/>
      <c r="BR611" s="6"/>
      <c r="BT611" s="6"/>
    </row>
    <row r="612" spans="2:72" ht="18" customHeight="1" x14ac:dyDescent="0.25">
      <c r="B612" s="90"/>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c r="BM612" s="34"/>
      <c r="BN612" s="91"/>
      <c r="BR612" s="86"/>
      <c r="BT612" s="86"/>
    </row>
    <row r="613" spans="2:72" ht="18" customHeight="1" x14ac:dyDescent="0.25">
      <c r="B613" s="90"/>
      <c r="C613" s="20" t="s">
        <v>137</v>
      </c>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34"/>
      <c r="AL613" s="34"/>
      <c r="AM613" s="34"/>
      <c r="AN613" s="20" t="s">
        <v>138</v>
      </c>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54"/>
    </row>
    <row r="614" spans="2:72" ht="18" customHeight="1" x14ac:dyDescent="0.25">
      <c r="B614" s="90"/>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c r="BM614" s="34"/>
      <c r="BN614" s="91"/>
    </row>
    <row r="615" spans="2:72" ht="18" customHeight="1" x14ac:dyDescent="0.25">
      <c r="B615" s="90"/>
      <c r="C615" s="20" t="s">
        <v>139</v>
      </c>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34"/>
      <c r="AL615" s="34"/>
      <c r="AM615" s="34"/>
      <c r="AN615" s="20" t="s">
        <v>139</v>
      </c>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54"/>
    </row>
    <row r="616" spans="2:72" x14ac:dyDescent="0.25">
      <c r="B616" s="90"/>
      <c r="C616" s="35" t="s">
        <v>140</v>
      </c>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c r="BM616" s="34"/>
      <c r="BN616" s="91"/>
    </row>
    <row r="617" spans="2:72" ht="9" customHeight="1" x14ac:dyDescent="0.25">
      <c r="B617" s="90"/>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c r="BM617" s="34"/>
      <c r="BN617" s="91"/>
    </row>
    <row r="618" spans="2:72" x14ac:dyDescent="0.25">
      <c r="B618" s="87"/>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9"/>
    </row>
    <row r="619" spans="2:72" ht="9" customHeight="1" x14ac:dyDescent="0.25">
      <c r="B619" s="90"/>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c r="BM619" s="34"/>
      <c r="BN619" s="91"/>
    </row>
    <row r="620" spans="2:72" ht="78" customHeight="1" x14ac:dyDescent="0.25">
      <c r="B620" s="195" t="s">
        <v>141</v>
      </c>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c r="AM620" s="196"/>
      <c r="AN620" s="196"/>
      <c r="AO620" s="196"/>
      <c r="AP620" s="196"/>
      <c r="AQ620" s="196"/>
      <c r="AR620" s="196"/>
      <c r="AS620" s="196"/>
      <c r="AT620" s="196"/>
      <c r="AU620" s="196"/>
      <c r="AV620" s="196"/>
      <c r="AW620" s="196"/>
      <c r="AX620" s="196"/>
      <c r="AY620" s="196"/>
      <c r="AZ620" s="196"/>
      <c r="BA620" s="196"/>
      <c r="BB620" s="196"/>
      <c r="BC620" s="196"/>
      <c r="BD620" s="196"/>
      <c r="BE620" s="196"/>
      <c r="BF620" s="196"/>
      <c r="BG620" s="196"/>
      <c r="BH620" s="196"/>
      <c r="BI620" s="196"/>
      <c r="BJ620" s="196"/>
      <c r="BK620" s="196"/>
      <c r="BL620" s="196"/>
      <c r="BM620" s="196"/>
      <c r="BN620" s="197"/>
    </row>
    <row r="621" spans="2:72" x14ac:dyDescent="0.25">
      <c r="B621" s="55"/>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c r="BM621" s="24"/>
      <c r="BN621" s="56"/>
    </row>
    <row r="622" spans="2:72" x14ac:dyDescent="0.25">
      <c r="B622" t="s">
        <v>142</v>
      </c>
    </row>
    <row r="629" spans="1:73" x14ac:dyDescent="0.25">
      <c r="A629"/>
      <c r="BU629" s="6"/>
    </row>
    <row r="630" spans="1:73" ht="3.75" customHeight="1" x14ac:dyDescent="0.25">
      <c r="A630"/>
      <c r="BU630" s="6"/>
    </row>
    <row r="631" spans="1:73" x14ac:dyDescent="0.25">
      <c r="A631"/>
      <c r="B631" s="18" t="s">
        <v>5</v>
      </c>
      <c r="C631" s="19"/>
      <c r="D631" s="20"/>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21" t="s">
        <v>9</v>
      </c>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22" t="s">
        <v>6</v>
      </c>
      <c r="BU631" s="6"/>
    </row>
    <row r="632" spans="1:73" x14ac:dyDescent="0.25">
      <c r="A632"/>
      <c r="B632" s="23" t="s">
        <v>7</v>
      </c>
      <c r="C632" s="24"/>
      <c r="D632" s="24"/>
      <c r="E632" s="25"/>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6" t="s">
        <v>10</v>
      </c>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c r="BM632" s="24"/>
      <c r="BN632" s="27" t="s">
        <v>8</v>
      </c>
      <c r="BU632" s="6"/>
    </row>
    <row r="634" spans="1:73" x14ac:dyDescent="0.25">
      <c r="B634" s="198" t="s">
        <v>145</v>
      </c>
      <c r="C634" s="198"/>
      <c r="D634" s="198"/>
      <c r="E634" s="198"/>
      <c r="F634" s="198"/>
      <c r="G634" s="198"/>
      <c r="H634" s="198"/>
      <c r="I634" s="198"/>
      <c r="J634" s="198"/>
      <c r="K634" s="198"/>
      <c r="L634" s="198"/>
      <c r="M634" s="198"/>
      <c r="N634" s="198"/>
      <c r="O634" s="198"/>
      <c r="P634" s="198"/>
      <c r="Q634" s="198"/>
      <c r="R634" s="198"/>
      <c r="S634" s="198"/>
      <c r="T634" s="198"/>
      <c r="U634" s="198"/>
      <c r="V634" s="198"/>
      <c r="W634" s="198"/>
      <c r="X634" s="198"/>
      <c r="Y634" s="198"/>
      <c r="Z634" s="198"/>
      <c r="AA634" s="198"/>
      <c r="AB634" s="198"/>
      <c r="AC634" s="198"/>
      <c r="AD634" s="198"/>
      <c r="AE634" s="198"/>
      <c r="AF634" s="198"/>
      <c r="AG634" s="198"/>
      <c r="AH634" s="198"/>
      <c r="AI634" s="198"/>
      <c r="AJ634" s="198"/>
      <c r="AK634" s="198"/>
      <c r="AL634" s="198"/>
      <c r="AM634" s="198"/>
      <c r="AN634" s="198"/>
      <c r="AO634" s="198"/>
      <c r="AP634" s="198"/>
      <c r="AQ634" s="198"/>
      <c r="AR634" s="198"/>
      <c r="AS634" s="198"/>
      <c r="AT634" s="198"/>
      <c r="AU634" s="198"/>
      <c r="AV634" s="198"/>
      <c r="AW634" s="198"/>
      <c r="AX634" s="198"/>
      <c r="AY634" s="198"/>
      <c r="AZ634" s="198"/>
      <c r="BA634" s="198"/>
      <c r="BB634" s="198"/>
      <c r="BC634" s="198"/>
      <c r="BD634" s="198"/>
      <c r="BE634" s="198"/>
      <c r="BF634" s="198"/>
      <c r="BG634" s="198"/>
      <c r="BH634" s="198"/>
      <c r="BI634" s="198"/>
      <c r="BJ634" s="198"/>
      <c r="BK634" s="198"/>
      <c r="BL634" s="198"/>
      <c r="BM634" s="198"/>
      <c r="BN634" s="198"/>
    </row>
    <row r="635" spans="1:73" x14ac:dyDescent="0.25">
      <c r="B635" s="198" t="s">
        <v>146</v>
      </c>
      <c r="C635" s="198"/>
      <c r="D635" s="198"/>
      <c r="E635" s="198"/>
      <c r="F635" s="198"/>
      <c r="G635" s="198"/>
      <c r="H635" s="198"/>
      <c r="I635" s="198"/>
      <c r="J635" s="198"/>
      <c r="K635" s="198"/>
      <c r="L635" s="198"/>
      <c r="M635" s="198"/>
      <c r="N635" s="198"/>
      <c r="O635" s="198"/>
      <c r="P635" s="198"/>
      <c r="Q635" s="198"/>
      <c r="R635" s="198"/>
      <c r="S635" s="198"/>
      <c r="T635" s="198"/>
      <c r="U635" s="198"/>
      <c r="V635" s="198"/>
      <c r="W635" s="198"/>
      <c r="X635" s="198"/>
      <c r="Y635" s="198"/>
      <c r="Z635" s="198"/>
      <c r="AA635" s="198"/>
      <c r="AB635" s="198"/>
      <c r="AC635" s="198"/>
      <c r="AD635" s="198"/>
      <c r="AE635" s="198"/>
      <c r="AF635" s="198"/>
      <c r="AG635" s="198"/>
      <c r="AH635" s="198"/>
      <c r="AI635" s="198"/>
      <c r="AJ635" s="198"/>
      <c r="AK635" s="198"/>
      <c r="AL635" s="198"/>
      <c r="AM635" s="198"/>
      <c r="AN635" s="198"/>
      <c r="AO635" s="198"/>
      <c r="AP635" s="198"/>
      <c r="AQ635" s="198"/>
      <c r="AR635" s="198"/>
      <c r="AS635" s="198"/>
      <c r="AT635" s="198"/>
      <c r="AU635" s="198"/>
      <c r="AV635" s="198"/>
      <c r="AW635" s="198"/>
      <c r="AX635" s="198"/>
      <c r="AY635" s="198"/>
      <c r="AZ635" s="198"/>
      <c r="BA635" s="198"/>
      <c r="BB635" s="198"/>
      <c r="BC635" s="198"/>
      <c r="BD635" s="198"/>
      <c r="BE635" s="198"/>
      <c r="BF635" s="198"/>
      <c r="BG635" s="198"/>
      <c r="BH635" s="198"/>
      <c r="BI635" s="198"/>
      <c r="BJ635" s="198"/>
      <c r="BK635" s="198"/>
      <c r="BL635" s="198"/>
      <c r="BM635" s="198"/>
      <c r="BN635" s="198"/>
    </row>
    <row r="637" spans="1:73" ht="42" customHeight="1" x14ac:dyDescent="0.25">
      <c r="B637" s="199" t="s">
        <v>147</v>
      </c>
      <c r="C637" s="199"/>
      <c r="D637" s="199"/>
      <c r="E637" s="199"/>
      <c r="F637" s="199"/>
      <c r="G637" s="199"/>
      <c r="H637" s="199"/>
      <c r="I637" s="199"/>
      <c r="J637" s="199"/>
      <c r="K637" s="199"/>
      <c r="L637" s="199"/>
      <c r="M637" s="199"/>
      <c r="N637" s="199"/>
      <c r="O637" s="199"/>
      <c r="P637" s="199"/>
      <c r="Q637" s="199"/>
      <c r="R637" s="199"/>
      <c r="S637" s="199"/>
      <c r="T637" s="199"/>
      <c r="U637" s="199"/>
      <c r="V637" s="199"/>
      <c r="W637" s="199"/>
      <c r="X637" s="199"/>
      <c r="Y637" s="199"/>
      <c r="Z637" s="199"/>
      <c r="AA637" s="199"/>
      <c r="AB637" s="199"/>
      <c r="AC637" s="199"/>
      <c r="AD637" s="199"/>
      <c r="AE637" s="199"/>
      <c r="AF637" s="199"/>
      <c r="AG637" s="199"/>
      <c r="AH637" s="199"/>
      <c r="AI637" s="199"/>
      <c r="AJ637" s="199"/>
      <c r="AK637" s="199"/>
      <c r="AL637" s="199"/>
      <c r="AM637" s="199"/>
      <c r="AN637" s="199"/>
      <c r="AO637" s="199"/>
      <c r="AP637" s="199"/>
      <c r="AQ637" s="199"/>
      <c r="AR637" s="199"/>
      <c r="AS637" s="199"/>
      <c r="AT637" s="199"/>
      <c r="AU637" s="199"/>
      <c r="AV637" s="199"/>
      <c r="AW637" s="199"/>
      <c r="AX637" s="199"/>
      <c r="AY637" s="199"/>
      <c r="AZ637" s="199"/>
      <c r="BA637" s="199"/>
      <c r="BB637" s="199"/>
      <c r="BC637" s="199"/>
      <c r="BD637" s="199"/>
      <c r="BE637" s="199"/>
      <c r="BF637" s="199"/>
      <c r="BG637" s="199"/>
      <c r="BH637" s="199"/>
      <c r="BI637" s="199"/>
      <c r="BJ637" s="199"/>
      <c r="BK637" s="199"/>
      <c r="BL637" s="199"/>
      <c r="BM637" s="199"/>
      <c r="BN637" s="199"/>
    </row>
    <row r="638" spans="1:73" x14ac:dyDescent="0.25">
      <c r="B638" s="104"/>
      <c r="C638"/>
    </row>
    <row r="639" spans="1:73" ht="53.25" customHeight="1" x14ac:dyDescent="0.25">
      <c r="B639" s="199" t="s">
        <v>148</v>
      </c>
      <c r="C639" s="199"/>
      <c r="D639" s="199"/>
      <c r="E639" s="199"/>
      <c r="F639" s="199"/>
      <c r="G639" s="199"/>
      <c r="H639" s="199"/>
      <c r="I639" s="199"/>
      <c r="J639" s="199"/>
      <c r="K639" s="199"/>
      <c r="L639" s="199"/>
      <c r="M639" s="199"/>
      <c r="N639" s="199"/>
      <c r="O639" s="199"/>
      <c r="P639" s="199"/>
      <c r="Q639" s="199"/>
      <c r="R639" s="199"/>
      <c r="S639" s="199"/>
      <c r="T639" s="199"/>
      <c r="U639" s="199"/>
      <c r="V639" s="199"/>
      <c r="W639" s="199"/>
      <c r="X639" s="199"/>
      <c r="Y639" s="199"/>
      <c r="Z639" s="199"/>
      <c r="AA639" s="199"/>
      <c r="AB639" s="199"/>
      <c r="AC639" s="199"/>
      <c r="AD639" s="199"/>
      <c r="AE639" s="199"/>
      <c r="AF639" s="199"/>
      <c r="AG639" s="199"/>
      <c r="AH639" s="199"/>
      <c r="AI639" s="199"/>
      <c r="AJ639" s="199"/>
      <c r="AK639" s="199"/>
      <c r="AL639" s="199"/>
      <c r="AM639" s="199"/>
      <c r="AN639" s="199"/>
      <c r="AO639" s="199"/>
      <c r="AP639" s="199"/>
      <c r="AQ639" s="199"/>
      <c r="AR639" s="199"/>
      <c r="AS639" s="199"/>
      <c r="AT639" s="199"/>
      <c r="AU639" s="199"/>
      <c r="AV639" s="199"/>
      <c r="AW639" s="199"/>
      <c r="AX639" s="199"/>
      <c r="AY639" s="199"/>
      <c r="AZ639" s="199"/>
      <c r="BA639" s="199"/>
      <c r="BB639" s="199"/>
      <c r="BC639" s="199"/>
      <c r="BD639" s="199"/>
      <c r="BE639" s="199"/>
      <c r="BF639" s="199"/>
      <c r="BG639" s="199"/>
      <c r="BH639" s="199"/>
      <c r="BI639" s="199"/>
      <c r="BJ639" s="199"/>
      <c r="BK639" s="199"/>
      <c r="BL639" s="199"/>
      <c r="BM639" s="199"/>
      <c r="BN639" s="199"/>
    </row>
    <row r="640" spans="1:73" x14ac:dyDescent="0.25">
      <c r="B640" s="104"/>
      <c r="C640"/>
    </row>
    <row r="641" spans="2:66" ht="76.5" customHeight="1" x14ac:dyDescent="0.25">
      <c r="B641" s="199" t="s">
        <v>149</v>
      </c>
      <c r="C641" s="199"/>
      <c r="D641" s="199"/>
      <c r="E641" s="199"/>
      <c r="F641" s="199"/>
      <c r="G641" s="199"/>
      <c r="H641" s="199"/>
      <c r="I641" s="199"/>
      <c r="J641" s="199"/>
      <c r="K641" s="199"/>
      <c r="L641" s="199"/>
      <c r="M641" s="199"/>
      <c r="N641" s="199"/>
      <c r="O641" s="199"/>
      <c r="P641" s="199"/>
      <c r="Q641" s="199"/>
      <c r="R641" s="199"/>
      <c r="S641" s="199"/>
      <c r="T641" s="199"/>
      <c r="U641" s="199"/>
      <c r="V641" s="199"/>
      <c r="W641" s="199"/>
      <c r="X641" s="199"/>
      <c r="Y641" s="199"/>
      <c r="Z641" s="199"/>
      <c r="AA641" s="199"/>
      <c r="AB641" s="199"/>
      <c r="AC641" s="199"/>
      <c r="AD641" s="199"/>
      <c r="AE641" s="199"/>
      <c r="AF641" s="199"/>
      <c r="AG641" s="199"/>
      <c r="AH641" s="199"/>
      <c r="AI641" s="199"/>
      <c r="AJ641" s="199"/>
      <c r="AK641" s="199"/>
      <c r="AL641" s="199"/>
      <c r="AM641" s="199"/>
      <c r="AN641" s="199"/>
      <c r="AO641" s="199"/>
      <c r="AP641" s="199"/>
      <c r="AQ641" s="199"/>
      <c r="AR641" s="199"/>
      <c r="AS641" s="199"/>
      <c r="AT641" s="199"/>
      <c r="AU641" s="199"/>
      <c r="AV641" s="199"/>
      <c r="AW641" s="199"/>
      <c r="AX641" s="199"/>
      <c r="AY641" s="199"/>
      <c r="AZ641" s="199"/>
      <c r="BA641" s="199"/>
      <c r="BB641" s="199"/>
      <c r="BC641" s="199"/>
      <c r="BD641" s="199"/>
      <c r="BE641" s="199"/>
      <c r="BF641" s="199"/>
      <c r="BG641" s="199"/>
      <c r="BH641" s="199"/>
      <c r="BI641" s="199"/>
      <c r="BJ641" s="199"/>
      <c r="BK641" s="199"/>
      <c r="BL641" s="199"/>
      <c r="BM641" s="199"/>
      <c r="BN641" s="199"/>
    </row>
    <row r="642" spans="2:66" x14ac:dyDescent="0.25">
      <c r="B642" s="104"/>
      <c r="C642"/>
    </row>
    <row r="643" spans="2:66" ht="27.75" customHeight="1" x14ac:dyDescent="0.25">
      <c r="B643" s="199" t="s">
        <v>150</v>
      </c>
      <c r="C643" s="199"/>
      <c r="D643" s="199"/>
      <c r="E643" s="199"/>
      <c r="F643" s="199"/>
      <c r="G643" s="199"/>
      <c r="H643" s="199"/>
      <c r="I643" s="199"/>
      <c r="J643" s="199"/>
      <c r="K643" s="199"/>
      <c r="L643" s="199"/>
      <c r="M643" s="199"/>
      <c r="N643" s="199"/>
      <c r="O643" s="199"/>
      <c r="P643" s="199"/>
      <c r="Q643" s="199"/>
      <c r="R643" s="199"/>
      <c r="S643" s="199"/>
      <c r="T643" s="199"/>
      <c r="U643" s="199"/>
      <c r="V643" s="199"/>
      <c r="W643" s="199"/>
      <c r="X643" s="199"/>
      <c r="Y643" s="199"/>
      <c r="Z643" s="199"/>
      <c r="AA643" s="199"/>
      <c r="AB643" s="199"/>
      <c r="AC643" s="199"/>
      <c r="AD643" s="199"/>
      <c r="AE643" s="199"/>
      <c r="AF643" s="199"/>
      <c r="AG643" s="199"/>
      <c r="AH643" s="199"/>
      <c r="AI643" s="199"/>
      <c r="AJ643" s="199"/>
      <c r="AK643" s="199"/>
      <c r="AL643" s="199"/>
      <c r="AM643" s="199"/>
      <c r="AN643" s="199"/>
      <c r="AO643" s="199"/>
      <c r="AP643" s="199"/>
      <c r="AQ643" s="199"/>
      <c r="AR643" s="199"/>
      <c r="AS643" s="199"/>
      <c r="AT643" s="199"/>
      <c r="AU643" s="199"/>
      <c r="AV643" s="199"/>
      <c r="AW643" s="199"/>
      <c r="AX643" s="199"/>
      <c r="AY643" s="199"/>
      <c r="AZ643" s="199"/>
      <c r="BA643" s="199"/>
      <c r="BB643" s="199"/>
      <c r="BC643" s="199"/>
      <c r="BD643" s="199"/>
      <c r="BE643" s="199"/>
      <c r="BF643" s="199"/>
      <c r="BG643" s="199"/>
      <c r="BH643" s="199"/>
      <c r="BI643" s="199"/>
      <c r="BJ643" s="199"/>
      <c r="BK643" s="199"/>
      <c r="BL643" s="199"/>
      <c r="BM643" s="199"/>
      <c r="BN643" s="199"/>
    </row>
    <row r="645" spans="2:66" x14ac:dyDescent="0.25">
      <c r="B645" s="198" t="s">
        <v>151</v>
      </c>
      <c r="C645" s="198"/>
      <c r="D645" s="198"/>
      <c r="E645" s="198"/>
      <c r="F645" s="198"/>
      <c r="G645" s="198"/>
      <c r="H645" s="198"/>
      <c r="I645" s="198"/>
      <c r="J645" s="198"/>
      <c r="K645" s="198"/>
      <c r="L645" s="198"/>
      <c r="M645" s="198"/>
      <c r="N645" s="198"/>
      <c r="O645" s="198"/>
      <c r="P645" s="198"/>
      <c r="Q645" s="198"/>
      <c r="R645" s="198"/>
      <c r="S645" s="198"/>
      <c r="T645" s="198"/>
      <c r="U645" s="198"/>
      <c r="V645" s="198"/>
      <c r="W645" s="198"/>
      <c r="X645" s="198"/>
      <c r="Y645" s="198"/>
      <c r="Z645" s="198"/>
      <c r="AA645" s="198"/>
      <c r="AB645" s="198"/>
      <c r="AC645" s="198"/>
      <c r="AD645" s="198"/>
      <c r="AE645" s="198"/>
      <c r="AF645" s="198"/>
      <c r="AG645" s="198"/>
      <c r="AH645" s="198"/>
      <c r="AI645" s="198"/>
      <c r="AJ645" s="198"/>
      <c r="AK645" s="198"/>
      <c r="AL645" s="198"/>
      <c r="AM645" s="198"/>
      <c r="AN645" s="198"/>
      <c r="AO645" s="198"/>
      <c r="AP645" s="198"/>
      <c r="AQ645" s="198"/>
      <c r="AR645" s="198"/>
      <c r="AS645" s="198"/>
      <c r="AT645" s="198"/>
      <c r="AU645" s="198"/>
      <c r="AV645" s="198"/>
      <c r="AW645" s="198"/>
      <c r="AX645" s="198"/>
      <c r="AY645" s="198"/>
      <c r="AZ645" s="198"/>
      <c r="BA645" s="198"/>
      <c r="BB645" s="198"/>
      <c r="BC645" s="198"/>
      <c r="BD645" s="198"/>
      <c r="BE645" s="198"/>
      <c r="BF645" s="198"/>
      <c r="BG645" s="198"/>
      <c r="BH645" s="198"/>
      <c r="BI645" s="198"/>
      <c r="BJ645" s="198"/>
      <c r="BK645" s="198"/>
      <c r="BL645" s="198"/>
      <c r="BM645" s="198"/>
      <c r="BN645" s="198"/>
    </row>
    <row r="646" spans="2:66" x14ac:dyDescent="0.25">
      <c r="B646" s="198" t="s">
        <v>152</v>
      </c>
      <c r="C646" s="198"/>
      <c r="D646" s="198"/>
      <c r="E646" s="198"/>
      <c r="F646" s="198"/>
      <c r="G646" s="198"/>
      <c r="H646" s="198"/>
      <c r="I646" s="198"/>
      <c r="J646" s="198"/>
      <c r="K646" s="198"/>
      <c r="L646" s="198"/>
      <c r="M646" s="198"/>
      <c r="N646" s="198"/>
      <c r="O646" s="198"/>
      <c r="P646" s="198"/>
      <c r="Q646" s="198"/>
      <c r="R646" s="198"/>
      <c r="S646" s="198"/>
      <c r="T646" s="198"/>
      <c r="U646" s="198"/>
      <c r="V646" s="198"/>
      <c r="W646" s="198"/>
      <c r="X646" s="198"/>
      <c r="Y646" s="198"/>
      <c r="Z646" s="198"/>
      <c r="AA646" s="198"/>
      <c r="AB646" s="198"/>
      <c r="AC646" s="198"/>
      <c r="AD646" s="198"/>
      <c r="AE646" s="198"/>
      <c r="AF646" s="198"/>
      <c r="AG646" s="198"/>
      <c r="AH646" s="198"/>
      <c r="AI646" s="198"/>
      <c r="AJ646" s="198"/>
      <c r="AK646" s="198"/>
      <c r="AL646" s="198"/>
      <c r="AM646" s="198"/>
      <c r="AN646" s="198"/>
      <c r="AO646" s="198"/>
      <c r="AP646" s="198"/>
      <c r="AQ646" s="198"/>
      <c r="AR646" s="198"/>
      <c r="AS646" s="198"/>
      <c r="AT646" s="198"/>
      <c r="AU646" s="198"/>
      <c r="AV646" s="198"/>
      <c r="AW646" s="198"/>
      <c r="AX646" s="198"/>
      <c r="AY646" s="198"/>
      <c r="AZ646" s="198"/>
      <c r="BA646" s="198"/>
      <c r="BB646" s="198"/>
      <c r="BC646" s="198"/>
      <c r="BD646" s="198"/>
      <c r="BE646" s="198"/>
      <c r="BF646" s="198"/>
      <c r="BG646" s="198"/>
      <c r="BH646" s="198"/>
      <c r="BI646" s="198"/>
      <c r="BJ646" s="198"/>
      <c r="BK646" s="198"/>
      <c r="BL646" s="198"/>
      <c r="BM646" s="198"/>
      <c r="BN646" s="198"/>
    </row>
    <row r="648" spans="2:66" ht="51.75" customHeight="1" x14ac:dyDescent="0.25">
      <c r="B648" s="199" t="s">
        <v>153</v>
      </c>
      <c r="C648" s="199"/>
      <c r="D648" s="199"/>
      <c r="E648" s="199"/>
      <c r="F648" s="199"/>
      <c r="G648" s="199"/>
      <c r="H648" s="199"/>
      <c r="I648" s="199"/>
      <c r="J648" s="199"/>
      <c r="K648" s="199"/>
      <c r="L648" s="199"/>
      <c r="M648" s="199"/>
      <c r="N648" s="199"/>
      <c r="O648" s="199"/>
      <c r="P648" s="199"/>
      <c r="Q648" s="199"/>
      <c r="R648" s="199"/>
      <c r="S648" s="199"/>
      <c r="T648" s="199"/>
      <c r="U648" s="199"/>
      <c r="V648" s="199"/>
      <c r="W648" s="199"/>
      <c r="X648" s="199"/>
      <c r="Y648" s="199"/>
      <c r="Z648" s="199"/>
      <c r="AA648" s="199"/>
      <c r="AB648" s="199"/>
      <c r="AC648" s="199"/>
      <c r="AD648" s="199"/>
      <c r="AE648" s="199"/>
      <c r="AF648" s="199"/>
      <c r="AG648" s="199"/>
      <c r="AH648" s="199"/>
      <c r="AI648" s="199"/>
      <c r="AJ648" s="199"/>
      <c r="AK648" s="199"/>
      <c r="AL648" s="199"/>
      <c r="AM648" s="199"/>
      <c r="AN648" s="199"/>
      <c r="AO648" s="199"/>
      <c r="AP648" s="199"/>
      <c r="AQ648" s="199"/>
      <c r="AR648" s="199"/>
      <c r="AS648" s="199"/>
      <c r="AT648" s="199"/>
      <c r="AU648" s="199"/>
      <c r="AV648" s="199"/>
      <c r="AW648" s="199"/>
      <c r="AX648" s="199"/>
      <c r="AY648" s="199"/>
      <c r="AZ648" s="199"/>
      <c r="BA648" s="199"/>
      <c r="BB648" s="199"/>
      <c r="BC648" s="199"/>
      <c r="BD648" s="199"/>
      <c r="BE648" s="199"/>
      <c r="BF648" s="199"/>
      <c r="BG648" s="199"/>
      <c r="BH648" s="199"/>
      <c r="BI648" s="199"/>
      <c r="BJ648" s="199"/>
      <c r="BK648" s="199"/>
      <c r="BL648" s="199"/>
      <c r="BM648" s="199"/>
      <c r="BN648" s="199"/>
    </row>
    <row r="649" spans="2:66" x14ac:dyDescent="0.25">
      <c r="B649" s="104"/>
      <c r="C649"/>
    </row>
    <row r="650" spans="2:66" ht="63" customHeight="1" x14ac:dyDescent="0.25">
      <c r="B650" s="199" t="s">
        <v>154</v>
      </c>
      <c r="C650" s="199"/>
      <c r="D650" s="199"/>
      <c r="E650" s="199"/>
      <c r="F650" s="199"/>
      <c r="G650" s="199"/>
      <c r="H650" s="199"/>
      <c r="I650" s="199"/>
      <c r="J650" s="199"/>
      <c r="K650" s="199"/>
      <c r="L650" s="199"/>
      <c r="M650" s="199"/>
      <c r="N650" s="199"/>
      <c r="O650" s="199"/>
      <c r="P650" s="199"/>
      <c r="Q650" s="199"/>
      <c r="R650" s="199"/>
      <c r="S650" s="199"/>
      <c r="T650" s="199"/>
      <c r="U650" s="199"/>
      <c r="V650" s="199"/>
      <c r="W650" s="199"/>
      <c r="X650" s="199"/>
      <c r="Y650" s="199"/>
      <c r="Z650" s="199"/>
      <c r="AA650" s="199"/>
      <c r="AB650" s="199"/>
      <c r="AC650" s="199"/>
      <c r="AD650" s="199"/>
      <c r="AE650" s="199"/>
      <c r="AF650" s="199"/>
      <c r="AG650" s="199"/>
      <c r="AH650" s="199"/>
      <c r="AI650" s="199"/>
      <c r="AJ650" s="199"/>
      <c r="AK650" s="199"/>
      <c r="AL650" s="199"/>
      <c r="AM650" s="199"/>
      <c r="AN650" s="199"/>
      <c r="AO650" s="199"/>
      <c r="AP650" s="199"/>
      <c r="AQ650" s="199"/>
      <c r="AR650" s="199"/>
      <c r="AS650" s="199"/>
      <c r="AT650" s="199"/>
      <c r="AU650" s="199"/>
      <c r="AV650" s="199"/>
      <c r="AW650" s="199"/>
      <c r="AX650" s="199"/>
      <c r="AY650" s="199"/>
      <c r="AZ650" s="199"/>
      <c r="BA650" s="199"/>
      <c r="BB650" s="199"/>
      <c r="BC650" s="199"/>
      <c r="BD650" s="199"/>
      <c r="BE650" s="199"/>
      <c r="BF650" s="199"/>
      <c r="BG650" s="199"/>
      <c r="BH650" s="199"/>
      <c r="BI650" s="199"/>
      <c r="BJ650" s="199"/>
      <c r="BK650" s="199"/>
      <c r="BL650" s="199"/>
      <c r="BM650" s="199"/>
      <c r="BN650" s="199"/>
    </row>
    <row r="651" spans="2:66" x14ac:dyDescent="0.25">
      <c r="B651" s="104"/>
      <c r="C651"/>
    </row>
    <row r="652" spans="2:66" ht="93.75" customHeight="1" x14ac:dyDescent="0.25">
      <c r="B652" s="204" t="s">
        <v>155</v>
      </c>
      <c r="C652" s="204"/>
      <c r="D652" s="204"/>
      <c r="E652" s="204"/>
      <c r="F652" s="204"/>
      <c r="G652" s="204"/>
      <c r="H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c r="AE652" s="204"/>
      <c r="AF652" s="204"/>
      <c r="AG652" s="204"/>
      <c r="AH652" s="204"/>
      <c r="AI652" s="204"/>
      <c r="AJ652" s="204"/>
      <c r="AK652" s="204"/>
      <c r="AL652" s="204"/>
      <c r="AM652" s="204"/>
      <c r="AN652" s="204"/>
      <c r="AO652" s="204"/>
      <c r="AP652" s="204"/>
      <c r="AQ652" s="204"/>
      <c r="AR652" s="204"/>
      <c r="AS652" s="204"/>
      <c r="AT652" s="204"/>
      <c r="AU652" s="204"/>
      <c r="AV652" s="204"/>
      <c r="AW652" s="204"/>
      <c r="AX652" s="204"/>
      <c r="AY652" s="204"/>
      <c r="AZ652" s="204"/>
      <c r="BA652" s="204"/>
      <c r="BB652" s="204"/>
      <c r="BC652" s="204"/>
      <c r="BD652" s="204"/>
      <c r="BE652" s="204"/>
      <c r="BF652" s="204"/>
      <c r="BG652" s="204"/>
      <c r="BH652" s="204"/>
      <c r="BI652" s="204"/>
      <c r="BJ652" s="204"/>
      <c r="BK652" s="204"/>
      <c r="BL652" s="204"/>
      <c r="BM652" s="204"/>
      <c r="BN652" s="204"/>
    </row>
    <row r="653" spans="2:66" ht="15.75" x14ac:dyDescent="0.25">
      <c r="B653" s="105"/>
      <c r="C653"/>
    </row>
    <row r="654" spans="2:66" ht="27" customHeight="1" x14ac:dyDescent="0.25">
      <c r="B654" s="199" t="s">
        <v>156</v>
      </c>
      <c r="C654" s="199"/>
      <c r="D654" s="199"/>
      <c r="E654" s="199"/>
      <c r="F654" s="199"/>
      <c r="G654" s="199"/>
      <c r="H654" s="199"/>
      <c r="I654" s="199"/>
      <c r="J654" s="199"/>
      <c r="K654" s="199"/>
      <c r="L654" s="199"/>
      <c r="M654" s="199"/>
      <c r="N654" s="199"/>
      <c r="O654" s="199"/>
      <c r="P654" s="199"/>
      <c r="Q654" s="199"/>
      <c r="R654" s="199"/>
      <c r="S654" s="199"/>
      <c r="T654" s="199"/>
      <c r="U654" s="199"/>
      <c r="V654" s="199"/>
      <c r="W654" s="199"/>
      <c r="X654" s="199"/>
      <c r="Y654" s="199"/>
      <c r="Z654" s="199"/>
      <c r="AA654" s="199"/>
      <c r="AB654" s="199"/>
      <c r="AC654" s="199"/>
      <c r="AD654" s="199"/>
      <c r="AE654" s="199"/>
      <c r="AF654" s="199"/>
      <c r="AG654" s="199"/>
      <c r="AH654" s="199"/>
      <c r="AI654" s="199"/>
      <c r="AJ654" s="199"/>
      <c r="AK654" s="199"/>
      <c r="AL654" s="199"/>
      <c r="AM654" s="199"/>
      <c r="AN654" s="199"/>
      <c r="AO654" s="199"/>
      <c r="AP654" s="199"/>
      <c r="AQ654" s="199"/>
      <c r="AR654" s="199"/>
      <c r="AS654" s="199"/>
      <c r="AT654" s="199"/>
      <c r="AU654" s="199"/>
      <c r="AV654" s="199"/>
      <c r="AW654" s="199"/>
      <c r="AX654" s="199"/>
      <c r="AY654" s="199"/>
      <c r="AZ654" s="199"/>
      <c r="BA654" s="199"/>
      <c r="BB654" s="199"/>
      <c r="BC654" s="199"/>
      <c r="BD654" s="199"/>
      <c r="BE654" s="199"/>
      <c r="BF654" s="199"/>
      <c r="BG654" s="199"/>
      <c r="BH654" s="199"/>
      <c r="BI654" s="199"/>
      <c r="BJ654" s="199"/>
      <c r="BK654" s="199"/>
      <c r="BL654" s="199"/>
      <c r="BM654" s="199"/>
      <c r="BN654" s="199"/>
    </row>
    <row r="661" spans="1:73" x14ac:dyDescent="0.25">
      <c r="A661"/>
      <c r="BU661" s="6"/>
    </row>
    <row r="662" spans="1:73" ht="3.75" customHeight="1" x14ac:dyDescent="0.25">
      <c r="A662"/>
      <c r="BU662" s="6"/>
    </row>
    <row r="663" spans="1:73" x14ac:dyDescent="0.25">
      <c r="A663"/>
      <c r="B663" s="18" t="s">
        <v>5</v>
      </c>
      <c r="C663" s="19"/>
      <c r="D663" s="20"/>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21" t="s">
        <v>9</v>
      </c>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22" t="s">
        <v>6</v>
      </c>
      <c r="BU663" s="6"/>
    </row>
    <row r="664" spans="1:73" x14ac:dyDescent="0.25">
      <c r="A664"/>
      <c r="B664" s="23" t="s">
        <v>7</v>
      </c>
      <c r="C664" s="24"/>
      <c r="D664" s="24"/>
      <c r="E664" s="25"/>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6" t="s">
        <v>10</v>
      </c>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7" t="s">
        <v>8</v>
      </c>
      <c r="BU664" s="6"/>
    </row>
    <row r="666" spans="1:73" ht="15.75" x14ac:dyDescent="0.25">
      <c r="B666" s="176" t="s">
        <v>157</v>
      </c>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c r="Y666" s="176"/>
      <c r="Z666" s="176"/>
      <c r="AA666" s="176"/>
      <c r="AB666" s="176"/>
      <c r="AC666" s="176"/>
      <c r="AD666" s="176"/>
      <c r="AE666" s="176"/>
      <c r="AF666" s="176"/>
      <c r="AG666" s="176"/>
      <c r="AH666" s="176"/>
      <c r="AI666" s="176"/>
      <c r="AJ666" s="176"/>
      <c r="AK666" s="176"/>
      <c r="AL666" s="176"/>
      <c r="AM666" s="176"/>
      <c r="AN666" s="176"/>
      <c r="AO666" s="176"/>
      <c r="AP666" s="176"/>
      <c r="AQ666" s="176"/>
      <c r="AR666" s="176"/>
      <c r="AS666" s="176"/>
      <c r="AT666" s="176"/>
      <c r="AU666" s="176"/>
      <c r="AV666" s="176"/>
      <c r="AW666" s="176"/>
      <c r="AX666" s="176"/>
      <c r="AY666" s="176"/>
      <c r="AZ666" s="176"/>
      <c r="BA666" s="176"/>
      <c r="BB666" s="176"/>
      <c r="BC666" s="176"/>
      <c r="BD666" s="176"/>
      <c r="BE666" s="176"/>
      <c r="BF666" s="176"/>
      <c r="BG666" s="176"/>
      <c r="BH666" s="176"/>
      <c r="BI666" s="176"/>
      <c r="BJ666" s="176"/>
      <c r="BK666" s="176"/>
      <c r="BL666" s="176"/>
      <c r="BM666" s="176"/>
      <c r="BN666" s="176"/>
    </row>
    <row r="667" spans="1:73" ht="15.75" x14ac:dyDescent="0.25">
      <c r="B667" s="179" t="s">
        <v>146</v>
      </c>
      <c r="C667" s="179"/>
      <c r="D667" s="179"/>
      <c r="E667" s="179"/>
      <c r="F667" s="179"/>
      <c r="G667" s="179"/>
      <c r="H667" s="179"/>
      <c r="I667" s="179"/>
      <c r="J667" s="179"/>
      <c r="K667" s="179"/>
      <c r="L667" s="179"/>
      <c r="M667" s="179"/>
      <c r="N667" s="179"/>
      <c r="O667" s="179"/>
      <c r="P667" s="179"/>
      <c r="Q667" s="179"/>
      <c r="R667" s="179"/>
      <c r="S667" s="179"/>
      <c r="T667" s="179"/>
      <c r="U667" s="179"/>
      <c r="V667" s="179"/>
      <c r="W667" s="179"/>
      <c r="X667" s="179"/>
      <c r="Y667" s="179"/>
      <c r="Z667" s="179"/>
      <c r="AA667" s="179"/>
      <c r="AB667" s="179"/>
      <c r="AC667" s="179"/>
      <c r="AD667" s="179"/>
      <c r="AE667" s="179"/>
      <c r="AF667" s="179"/>
      <c r="AG667" s="179"/>
      <c r="AH667" s="179"/>
      <c r="AI667" s="179"/>
      <c r="AJ667" s="179"/>
      <c r="AK667" s="179"/>
      <c r="AL667" s="179"/>
      <c r="AM667" s="179"/>
      <c r="AN667" s="179"/>
      <c r="AO667" s="179"/>
      <c r="AP667" s="179"/>
      <c r="AQ667" s="179"/>
      <c r="AR667" s="179"/>
      <c r="AS667" s="179"/>
      <c r="AT667" s="179"/>
      <c r="AU667" s="179"/>
      <c r="AV667" s="179"/>
      <c r="AW667" s="179"/>
      <c r="AX667" s="179"/>
      <c r="AY667" s="179"/>
      <c r="AZ667" s="179"/>
      <c r="BA667" s="179"/>
      <c r="BB667" s="179"/>
      <c r="BC667" s="179"/>
      <c r="BD667" s="179"/>
      <c r="BE667" s="179"/>
      <c r="BF667" s="179"/>
      <c r="BG667" s="179"/>
      <c r="BH667" s="179"/>
      <c r="BI667" s="179"/>
      <c r="BJ667" s="179"/>
      <c r="BK667" s="179"/>
      <c r="BL667" s="179"/>
      <c r="BM667" s="179"/>
      <c r="BN667" s="179"/>
    </row>
    <row r="669" spans="1:73" x14ac:dyDescent="0.25">
      <c r="B669" t="s">
        <v>158</v>
      </c>
      <c r="C669" s="24"/>
      <c r="D669" s="24"/>
      <c r="E669" s="24"/>
      <c r="F669" s="24"/>
      <c r="G669" s="24"/>
      <c r="H669" s="24"/>
      <c r="I669" s="24"/>
      <c r="J669" s="24"/>
      <c r="K669" s="24"/>
      <c r="L669" s="24"/>
      <c r="M669" s="24"/>
      <c r="N669" s="24"/>
      <c r="O669" s="24"/>
      <c r="P669" s="24"/>
      <c r="Q669" s="24"/>
      <c r="R669" t="s">
        <v>159</v>
      </c>
      <c r="BQ669" s="130" t="s">
        <v>324</v>
      </c>
    </row>
    <row r="670" spans="1:73" x14ac:dyDescent="0.25">
      <c r="B670" s="6" t="s">
        <v>160</v>
      </c>
      <c r="BQ670" s="129" t="s">
        <v>323</v>
      </c>
    </row>
    <row r="671" spans="1:73" x14ac:dyDescent="0.25">
      <c r="BQ671" s="129" t="s">
        <v>326</v>
      </c>
    </row>
    <row r="672" spans="1:73" x14ac:dyDescent="0.25">
      <c r="BQ672" s="129"/>
    </row>
    <row r="673" spans="2:93" x14ac:dyDescent="0.25">
      <c r="D673" s="51"/>
      <c r="E673"/>
      <c r="F673"/>
      <c r="G673" s="51"/>
      <c r="H673"/>
      <c r="I673"/>
      <c r="J673"/>
      <c r="K673"/>
      <c r="BQ673" s="129" t="s">
        <v>352</v>
      </c>
    </row>
    <row r="674" spans="2:93" x14ac:dyDescent="0.25">
      <c r="BQ674" s="130">
        <f>IFERROR(FIND("Lunch",BQ673),0)</f>
        <v>380</v>
      </c>
    </row>
    <row r="675" spans="2:93" x14ac:dyDescent="0.25">
      <c r="AL675" s="130"/>
      <c r="BQ675" s="138" t="s">
        <v>336</v>
      </c>
      <c r="BS675" s="12"/>
    </row>
    <row r="676" spans="2:93" x14ac:dyDescent="0.25">
      <c r="D676" s="76" t="s">
        <v>83</v>
      </c>
      <c r="E676" s="20"/>
      <c r="F676" s="20"/>
      <c r="G676" s="20"/>
      <c r="H676" s="20"/>
      <c r="I676" s="20"/>
      <c r="J676" s="20"/>
      <c r="K676" s="20"/>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L676" s="20" t="s">
        <v>84</v>
      </c>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Q676" s="138" t="s">
        <v>325</v>
      </c>
      <c r="BR676" s="12"/>
      <c r="BT676" s="12"/>
    </row>
    <row r="677" spans="2:93" x14ac:dyDescent="0.25">
      <c r="D677"/>
      <c r="E677" s="51"/>
      <c r="F677"/>
      <c r="G677"/>
      <c r="H677" s="51"/>
      <c r="I677"/>
      <c r="J677"/>
      <c r="K677"/>
      <c r="BQ677" s="138" t="s">
        <v>325</v>
      </c>
    </row>
    <row r="678" spans="2:93" x14ac:dyDescent="0.25">
      <c r="D678"/>
      <c r="E678" s="65"/>
      <c r="F678"/>
      <c r="G678"/>
      <c r="H678"/>
      <c r="I678" s="65"/>
      <c r="J678"/>
      <c r="K678"/>
      <c r="BQ678" s="12" t="str">
        <f>IF(BQ674&gt;0,BQ$670&amp;" "&amp;BQ$671&amp;" "&amp;BQ$669,"")</f>
        <v>John J Smith</v>
      </c>
      <c r="BS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row>
    <row r="679" spans="2:93" x14ac:dyDescent="0.25">
      <c r="BQ679" s="137" t="str">
        <f>IF(BQ$674&gt;0,BQ$676,"")</f>
        <v/>
      </c>
      <c r="BR679" s="12"/>
      <c r="BS679" s="137"/>
      <c r="BT679" s="131" t="s">
        <v>83</v>
      </c>
      <c r="BU679" s="137"/>
      <c r="BV679" s="136"/>
      <c r="BW679" s="136"/>
      <c r="BX679" s="136"/>
      <c r="BY679" s="136"/>
      <c r="BZ679" s="136"/>
      <c r="CA679" s="136"/>
      <c r="CB679" s="136"/>
      <c r="CC679" s="136"/>
      <c r="CD679" s="136"/>
      <c r="CE679" s="136"/>
      <c r="CF679" s="136"/>
      <c r="CG679" s="136"/>
      <c r="CH679" s="136"/>
      <c r="CI679" s="136"/>
      <c r="CJ679" s="136"/>
      <c r="CK679" s="136"/>
      <c r="CL679" s="136"/>
      <c r="CM679" s="136"/>
      <c r="CN679" s="136"/>
      <c r="CO679" s="136"/>
    </row>
    <row r="680" spans="2:93" x14ac:dyDescent="0.25">
      <c r="AL680" s="130"/>
      <c r="BQ680" s="130" t="str">
        <f>IF(BQ$674&gt;0,BQ$675,"")</f>
        <v>04/02/2015</v>
      </c>
      <c r="BR680" s="137"/>
      <c r="BT680" s="123" t="s">
        <v>308</v>
      </c>
    </row>
    <row r="681" spans="2:93" x14ac:dyDescent="0.25">
      <c r="D681" s="76" t="s">
        <v>161</v>
      </c>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L681" s="20" t="s">
        <v>84</v>
      </c>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Q681" s="130" t="str">
        <f>IF(BQ674&gt;0,BQ$670&amp;" "&amp;BQ$671&amp;" "&amp;BQ$669,"")</f>
        <v>John J Smith</v>
      </c>
      <c r="BT681" s="129" t="s">
        <v>309</v>
      </c>
    </row>
    <row r="682" spans="2:93" x14ac:dyDescent="0.25">
      <c r="BQ682" s="5"/>
      <c r="BT682" s="129" t="s">
        <v>310</v>
      </c>
    </row>
    <row r="683" spans="2:93" ht="15" customHeight="1" x14ac:dyDescent="0.25">
      <c r="BS683" s="158" t="s">
        <v>352</v>
      </c>
    </row>
    <row r="684" spans="2:93" ht="15.75" x14ac:dyDescent="0.25">
      <c r="B684" s="179" t="s">
        <v>162</v>
      </c>
      <c r="C684" s="179"/>
      <c r="D684" s="179"/>
      <c r="E684" s="179"/>
      <c r="F684" s="179"/>
      <c r="G684" s="179"/>
      <c r="H684" s="179"/>
      <c r="I684" s="179"/>
      <c r="J684" s="179"/>
      <c r="K684" s="179"/>
      <c r="L684" s="179"/>
      <c r="M684" s="179"/>
      <c r="N684" s="179"/>
      <c r="O684" s="179"/>
      <c r="P684" s="179"/>
      <c r="Q684" s="179"/>
      <c r="R684" s="179"/>
      <c r="S684" s="179"/>
      <c r="T684" s="179"/>
      <c r="U684" s="179"/>
      <c r="V684" s="179"/>
      <c r="W684" s="179"/>
      <c r="X684" s="179"/>
      <c r="Y684" s="179"/>
      <c r="Z684" s="179"/>
      <c r="AA684" s="179"/>
      <c r="AB684" s="179"/>
      <c r="AC684" s="179"/>
      <c r="AD684" s="179"/>
      <c r="AE684" s="179"/>
      <c r="AF684" s="179"/>
      <c r="AG684" s="179"/>
      <c r="AH684" s="179"/>
      <c r="AI684" s="179"/>
      <c r="AJ684" s="179"/>
      <c r="AK684" s="179"/>
      <c r="AL684" s="179"/>
      <c r="AM684" s="179"/>
      <c r="AN684" s="179"/>
      <c r="AO684" s="179"/>
      <c r="AP684" s="179"/>
      <c r="AQ684" s="179"/>
      <c r="AR684" s="179"/>
      <c r="AS684" s="179"/>
      <c r="AT684" s="179"/>
      <c r="AU684" s="179"/>
      <c r="AV684" s="179"/>
      <c r="AW684" s="179"/>
      <c r="AX684" s="179"/>
      <c r="AY684" s="179"/>
      <c r="AZ684" s="179"/>
      <c r="BA684" s="179"/>
      <c r="BB684" s="179"/>
      <c r="BC684" s="179"/>
      <c r="BD684" s="179"/>
      <c r="BE684" s="179"/>
      <c r="BF684" s="179"/>
      <c r="BG684" s="179"/>
      <c r="BH684" s="179"/>
      <c r="BI684" s="179"/>
      <c r="BJ684" s="179"/>
      <c r="BK684" s="179"/>
      <c r="BL684" s="179"/>
      <c r="BM684" s="179"/>
      <c r="BN684" s="179"/>
    </row>
    <row r="685" spans="2:93" ht="15.75" x14ac:dyDescent="0.25">
      <c r="B685" s="179" t="s">
        <v>152</v>
      </c>
      <c r="C685" s="179"/>
      <c r="D685" s="179"/>
      <c r="E685" s="179"/>
      <c r="F685" s="179"/>
      <c r="G685" s="179"/>
      <c r="H685" s="179"/>
      <c r="I685" s="179"/>
      <c r="J685" s="179"/>
      <c r="K685" s="179"/>
      <c r="L685" s="179"/>
      <c r="M685" s="179"/>
      <c r="N685" s="179"/>
      <c r="O685" s="179"/>
      <c r="P685" s="179"/>
      <c r="Q685" s="179"/>
      <c r="R685" s="179"/>
      <c r="S685" s="179"/>
      <c r="T685" s="179"/>
      <c r="U685" s="179"/>
      <c r="V685" s="179"/>
      <c r="W685" s="179"/>
      <c r="X685" s="179"/>
      <c r="Y685" s="179"/>
      <c r="Z685" s="179"/>
      <c r="AA685" s="179"/>
      <c r="AB685" s="179"/>
      <c r="AC685" s="179"/>
      <c r="AD685" s="179"/>
      <c r="AE685" s="179"/>
      <c r="AF685" s="179"/>
      <c r="AG685" s="179"/>
      <c r="AH685" s="179"/>
      <c r="AI685" s="179"/>
      <c r="AJ685" s="179"/>
      <c r="AK685" s="179"/>
      <c r="AL685" s="179"/>
      <c r="AM685" s="179"/>
      <c r="AN685" s="179"/>
      <c r="AO685" s="179"/>
      <c r="AP685" s="179"/>
      <c r="AQ685" s="179"/>
      <c r="AR685" s="179"/>
      <c r="AS685" s="179"/>
      <c r="AT685" s="179"/>
      <c r="AU685" s="179"/>
      <c r="AV685" s="179"/>
      <c r="AW685" s="179"/>
      <c r="AX685" s="179"/>
      <c r="AY685" s="179"/>
      <c r="AZ685" s="179"/>
      <c r="BA685" s="179"/>
      <c r="BB685" s="179"/>
      <c r="BC685" s="179"/>
      <c r="BD685" s="179"/>
      <c r="BE685" s="179"/>
      <c r="BF685" s="179"/>
      <c r="BG685" s="179"/>
      <c r="BH685" s="179"/>
      <c r="BI685" s="179"/>
      <c r="BJ685" s="179"/>
      <c r="BK685" s="179"/>
      <c r="BL685" s="179"/>
      <c r="BM685" s="179"/>
      <c r="BN685" s="179"/>
    </row>
    <row r="686" spans="2:93" x14ac:dyDescent="0.25">
      <c r="D686" s="148"/>
    </row>
    <row r="687" spans="2:93" x14ac:dyDescent="0.25">
      <c r="B687" s="65" t="s">
        <v>163</v>
      </c>
      <c r="D687" s="24" t="str">
        <f>IF(BQ674&gt;0,BQ$670&amp;" "&amp;BQ$671&amp;" "&amp;BQ$669,"")</f>
        <v>John J Smith</v>
      </c>
      <c r="E687" s="24"/>
      <c r="F687" s="24"/>
      <c r="G687" s="24"/>
      <c r="H687" s="24"/>
      <c r="I687" s="24"/>
      <c r="J687" s="24"/>
      <c r="K687" s="24"/>
      <c r="L687" s="24"/>
      <c r="M687" s="24"/>
      <c r="N687" s="24"/>
      <c r="O687" s="24"/>
      <c r="P687" s="24"/>
      <c r="Q687" s="24"/>
      <c r="R687" s="24"/>
      <c r="S687" s="24"/>
      <c r="T687" s="24"/>
      <c r="U687" s="24"/>
      <c r="V687" s="24"/>
      <c r="W687" s="65" t="s">
        <v>164</v>
      </c>
    </row>
    <row r="688" spans="2:93" ht="30.75" customHeight="1" x14ac:dyDescent="0.25">
      <c r="B688" s="188" t="s">
        <v>165</v>
      </c>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c r="AI688" s="188"/>
      <c r="AJ688" s="188"/>
      <c r="AK688" s="188"/>
      <c r="AL688" s="188"/>
      <c r="AM688" s="188"/>
      <c r="AN688" s="188"/>
      <c r="AO688" s="188"/>
      <c r="AP688" s="188"/>
      <c r="AQ688" s="188"/>
      <c r="AR688" s="188"/>
      <c r="AS688" s="188"/>
      <c r="AT688" s="188"/>
      <c r="AU688" s="188"/>
      <c r="AV688" s="188"/>
      <c r="AW688" s="188"/>
      <c r="AX688" s="188"/>
      <c r="AY688" s="188"/>
      <c r="AZ688" s="188"/>
      <c r="BA688" s="188"/>
      <c r="BB688" s="188"/>
      <c r="BC688" s="188"/>
      <c r="BD688" s="188"/>
      <c r="BE688" s="188"/>
      <c r="BF688" s="188"/>
      <c r="BG688" s="188"/>
      <c r="BH688" s="188"/>
      <c r="BI688" s="188"/>
      <c r="BJ688" s="188"/>
      <c r="BK688" s="188"/>
      <c r="BL688" s="188"/>
      <c r="BM688" s="188"/>
      <c r="BN688" s="188"/>
    </row>
    <row r="691" spans="1:72" x14ac:dyDescent="0.25">
      <c r="D691" s="51"/>
      <c r="E691"/>
      <c r="F691"/>
      <c r="G691" s="51"/>
      <c r="H691"/>
      <c r="I691"/>
      <c r="J691"/>
      <c r="K691"/>
    </row>
    <row r="692" spans="1:72" ht="30" customHeight="1" x14ac:dyDescent="0.25">
      <c r="D692" s="200" t="s">
        <v>325</v>
      </c>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L692" s="129" t="str">
        <f>IF(BQ$674&gt;0,BQ$675,"")</f>
        <v>04/02/2015</v>
      </c>
    </row>
    <row r="693" spans="1:72" s="138" customFormat="1" ht="0.95" customHeight="1" x14ac:dyDescent="0.25">
      <c r="A693" s="139"/>
      <c r="B693" s="139"/>
      <c r="C693" s="139"/>
      <c r="D693" s="153"/>
      <c r="E693" s="153"/>
      <c r="F693" s="153"/>
      <c r="G693" s="153"/>
      <c r="H693" s="153"/>
      <c r="I693" s="153"/>
      <c r="J693" s="153"/>
      <c r="K693" s="153"/>
      <c r="L693" s="153"/>
      <c r="M693" s="153"/>
      <c r="N693" s="153"/>
      <c r="O693" s="153"/>
      <c r="P693" s="153"/>
      <c r="Q693" s="153"/>
      <c r="R693" s="153"/>
      <c r="S693" s="153"/>
      <c r="T693" s="153"/>
      <c r="U693" s="153"/>
      <c r="V693" s="153"/>
      <c r="W693" s="153"/>
      <c r="X693" s="153"/>
      <c r="Y693" s="153"/>
      <c r="Z693" s="153"/>
      <c r="AA693" s="153"/>
      <c r="AB693" s="153"/>
      <c r="AC693" s="139"/>
      <c r="AD693" s="139"/>
      <c r="AE693" s="139"/>
      <c r="AF693" s="139"/>
      <c r="AG693" s="139"/>
      <c r="AH693" s="139"/>
      <c r="AI693" s="139"/>
      <c r="AJ693" s="139"/>
      <c r="AK693" s="139"/>
      <c r="AM693" s="139"/>
      <c r="AN693" s="139"/>
      <c r="AO693" s="139"/>
      <c r="AP693" s="139"/>
      <c r="AQ693" s="139"/>
      <c r="AR693" s="139"/>
      <c r="AS693" s="139"/>
      <c r="AT693" s="139"/>
      <c r="AU693" s="139"/>
      <c r="AV693" s="139"/>
      <c r="AW693" s="139"/>
      <c r="AX693" s="139"/>
      <c r="AY693" s="139"/>
      <c r="AZ693" s="139"/>
      <c r="BA693" s="139"/>
      <c r="BB693" s="139"/>
      <c r="BC693" s="139"/>
      <c r="BD693" s="139"/>
      <c r="BE693" s="139"/>
      <c r="BF693" s="139"/>
      <c r="BG693" s="139"/>
      <c r="BH693" s="139"/>
      <c r="BI693" s="139"/>
      <c r="BJ693" s="139"/>
      <c r="BK693" s="139"/>
      <c r="BL693" s="139"/>
      <c r="BM693" s="139"/>
      <c r="BN693" s="139"/>
      <c r="BO693" s="139"/>
      <c r="BP693" s="139"/>
      <c r="BQ693" s="139"/>
      <c r="BR693" s="139"/>
      <c r="BS693" s="139"/>
      <c r="BT693" s="139"/>
    </row>
    <row r="694" spans="1:72" x14ac:dyDescent="0.25">
      <c r="D694" s="65" t="s">
        <v>62</v>
      </c>
      <c r="E694" s="35"/>
      <c r="F694" s="35"/>
      <c r="G694" s="35"/>
      <c r="H694" s="35"/>
      <c r="I694" s="35"/>
      <c r="J694" s="35"/>
      <c r="K694" s="35"/>
      <c r="L694" s="34"/>
      <c r="M694" s="34"/>
      <c r="N694" s="34"/>
      <c r="O694" s="34"/>
      <c r="P694" s="34"/>
      <c r="Q694" s="34"/>
      <c r="R694" s="34"/>
      <c r="S694" s="34"/>
      <c r="T694" s="34"/>
      <c r="U694" s="34"/>
      <c r="V694" s="34"/>
      <c r="W694" s="34"/>
      <c r="X694" s="34"/>
      <c r="Y694" s="34"/>
      <c r="Z694" s="34"/>
      <c r="AA694" s="34"/>
      <c r="AB694" s="34"/>
      <c r="AC694" s="19"/>
      <c r="AD694" s="19"/>
      <c r="AE694" s="19"/>
      <c r="AF694" s="19"/>
      <c r="AG694" s="19"/>
      <c r="AH694" s="19"/>
      <c r="AI694" s="19"/>
      <c r="AJ694" s="19"/>
      <c r="AL694" s="20" t="s">
        <v>63</v>
      </c>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row>
    <row r="695" spans="1:72" x14ac:dyDescent="0.25">
      <c r="D695"/>
      <c r="E695" s="51"/>
      <c r="F695"/>
      <c r="G695"/>
      <c r="H695" s="51"/>
      <c r="I695"/>
      <c r="J695"/>
      <c r="K695"/>
    </row>
    <row r="696" spans="1:72" x14ac:dyDescent="0.25">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72" ht="30" customHeight="1" x14ac:dyDescent="0.25">
      <c r="D697" s="168" t="s">
        <v>325</v>
      </c>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c r="AA697" s="168"/>
      <c r="AB697" s="168"/>
      <c r="AL697" s="129" t="str">
        <f>IF(BQ$674&gt;0,BQ$675,"")</f>
        <v>04/02/2015</v>
      </c>
    </row>
    <row r="698" spans="1:72" s="138" customFormat="1" ht="0.95" customHeight="1" x14ac:dyDescent="0.25">
      <c r="A698" s="139"/>
      <c r="B698" s="139"/>
      <c r="C698" s="139"/>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c r="AC698" s="139"/>
      <c r="AD698" s="139"/>
      <c r="AE698" s="139"/>
      <c r="AF698" s="139"/>
      <c r="AG698" s="139"/>
      <c r="AH698" s="139"/>
      <c r="AI698" s="139"/>
      <c r="AJ698" s="139"/>
      <c r="AK698" s="139"/>
      <c r="AM698" s="139"/>
      <c r="AN698" s="139"/>
      <c r="AO698" s="139"/>
      <c r="AP698" s="139"/>
      <c r="AQ698" s="139"/>
      <c r="AR698" s="139"/>
      <c r="AS698" s="139"/>
      <c r="AT698" s="139"/>
      <c r="AU698" s="139"/>
      <c r="AV698" s="139"/>
      <c r="AW698" s="139"/>
      <c r="AX698" s="139"/>
      <c r="AY698" s="139"/>
      <c r="AZ698" s="139"/>
      <c r="BA698" s="139"/>
      <c r="BB698" s="139"/>
      <c r="BC698" s="139"/>
      <c r="BD698" s="139"/>
      <c r="BE698" s="139"/>
      <c r="BF698" s="139"/>
      <c r="BG698" s="139"/>
      <c r="BH698" s="139"/>
      <c r="BI698" s="139"/>
      <c r="BJ698" s="139"/>
      <c r="BK698" s="139"/>
      <c r="BL698" s="139"/>
      <c r="BM698" s="139"/>
      <c r="BN698" s="139"/>
      <c r="BO698" s="139"/>
      <c r="BP698" s="139"/>
      <c r="BQ698" s="139"/>
      <c r="BR698" s="139"/>
      <c r="BS698" s="139"/>
      <c r="BT698" s="139"/>
    </row>
    <row r="699" spans="1:72" x14ac:dyDescent="0.25">
      <c r="D699" s="65" t="s">
        <v>166</v>
      </c>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19"/>
      <c r="AD699" s="19"/>
      <c r="AE699" s="19"/>
      <c r="AF699" s="19"/>
      <c r="AG699" s="19"/>
      <c r="AH699" s="19"/>
      <c r="AI699" s="19"/>
      <c r="AJ699" s="19"/>
      <c r="AL699" s="20" t="s">
        <v>63</v>
      </c>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row>
    <row r="706" spans="1:73" x14ac:dyDescent="0.25">
      <c r="A706"/>
      <c r="BU706" s="6"/>
    </row>
    <row r="707" spans="1:73" ht="3.75" customHeight="1" x14ac:dyDescent="0.25">
      <c r="A707"/>
      <c r="BU707" s="6"/>
    </row>
    <row r="708" spans="1:73" x14ac:dyDescent="0.25">
      <c r="A708"/>
      <c r="B708" s="18" t="s">
        <v>5</v>
      </c>
      <c r="C708" s="19"/>
      <c r="D708" s="20"/>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21" t="s">
        <v>9</v>
      </c>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22" t="s">
        <v>6</v>
      </c>
      <c r="BU708" s="6"/>
    </row>
    <row r="709" spans="1:73" x14ac:dyDescent="0.25">
      <c r="A709"/>
      <c r="B709" s="23" t="s">
        <v>7</v>
      </c>
      <c r="C709" s="24"/>
      <c r="D709" s="24"/>
      <c r="E709" s="25"/>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6" t="s">
        <v>10</v>
      </c>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c r="BM709" s="24"/>
      <c r="BN709" s="27" t="s">
        <v>8</v>
      </c>
      <c r="BU709" s="6"/>
    </row>
    <row r="711" spans="1:73" ht="15.75" x14ac:dyDescent="0.25">
      <c r="B711" s="194" t="s">
        <v>180</v>
      </c>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c r="AC711" s="194"/>
      <c r="AD711" s="194"/>
      <c r="AE711" s="194"/>
      <c r="AF711" s="194"/>
      <c r="AG711" s="194"/>
      <c r="AH711" s="194"/>
      <c r="AI711" s="194"/>
      <c r="AJ711" s="194"/>
      <c r="AK711" s="194"/>
      <c r="AL711" s="194"/>
      <c r="AM711" s="194"/>
      <c r="AN711" s="194"/>
      <c r="AO711" s="194"/>
      <c r="AP711" s="194"/>
      <c r="AQ711" s="194"/>
      <c r="AR711" s="194"/>
      <c r="AS711" s="194"/>
      <c r="AT711" s="194"/>
      <c r="AU711" s="194"/>
      <c r="AV711" s="194"/>
      <c r="AW711" s="194"/>
      <c r="AX711" s="194"/>
      <c r="AY711" s="194"/>
      <c r="AZ711" s="194"/>
      <c r="BA711" s="194"/>
      <c r="BB711" s="194"/>
      <c r="BC711" s="194"/>
      <c r="BD711" s="194"/>
      <c r="BE711" s="194"/>
      <c r="BF711" s="194"/>
      <c r="BG711" s="194"/>
      <c r="BH711" s="194"/>
      <c r="BI711" s="194"/>
      <c r="BJ711" s="194"/>
      <c r="BK711" s="194"/>
      <c r="BL711" s="194"/>
      <c r="BM711" s="194"/>
      <c r="BN711" s="194"/>
    </row>
    <row r="713" spans="1:73" ht="54" customHeight="1" x14ac:dyDescent="0.25">
      <c r="B713" s="175" t="s">
        <v>167</v>
      </c>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c r="AJ713" s="175"/>
      <c r="AK713" s="175"/>
      <c r="AL713" s="175"/>
      <c r="AM713" s="175"/>
      <c r="AN713" s="175"/>
      <c r="AO713" s="175"/>
      <c r="AP713" s="175"/>
      <c r="AQ713" s="175"/>
      <c r="AR713" s="175"/>
      <c r="AS713" s="175"/>
      <c r="AT713" s="175"/>
      <c r="AU713" s="175"/>
      <c r="AV713" s="175"/>
      <c r="AW713" s="175"/>
      <c r="AX713" s="175"/>
      <c r="AY713" s="175"/>
      <c r="AZ713" s="175"/>
      <c r="BA713" s="175"/>
      <c r="BB713" s="175"/>
      <c r="BC713" s="175"/>
      <c r="BD713" s="175"/>
      <c r="BE713" s="175"/>
      <c r="BF713" s="175"/>
      <c r="BG713" s="175"/>
      <c r="BH713" s="175"/>
      <c r="BI713" s="175"/>
      <c r="BJ713" s="175"/>
      <c r="BK713" s="175"/>
      <c r="BL713" s="175"/>
      <c r="BM713" s="175"/>
      <c r="BN713" s="175"/>
    </row>
    <row r="715" spans="1:73" x14ac:dyDescent="0.25">
      <c r="D715" s="107" t="s">
        <v>168</v>
      </c>
      <c r="E715" s="193" t="s">
        <v>169</v>
      </c>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c r="AF715" s="193"/>
      <c r="AG715" s="193"/>
      <c r="AH715" s="193"/>
      <c r="AI715" s="193"/>
      <c r="AJ715" s="193"/>
      <c r="AK715" s="193"/>
      <c r="AL715" s="193"/>
      <c r="AM715" s="193"/>
      <c r="AN715" s="193"/>
      <c r="AO715" s="193"/>
      <c r="AP715" s="193"/>
      <c r="AQ715" s="193"/>
      <c r="AR715" s="193"/>
      <c r="AS715" s="193"/>
      <c r="AT715" s="193"/>
      <c r="AU715" s="193"/>
      <c r="AV715" s="193"/>
      <c r="AW715" s="193"/>
      <c r="AX715" s="193"/>
      <c r="AY715" s="193"/>
      <c r="AZ715" s="193"/>
      <c r="BA715" s="193"/>
      <c r="BB715" s="193"/>
      <c r="BC715" s="193"/>
      <c r="BD715" s="193"/>
      <c r="BE715" s="193"/>
      <c r="BF715" s="193"/>
      <c r="BG715" s="193"/>
      <c r="BH715" s="193"/>
      <c r="BI715" s="193"/>
      <c r="BJ715" s="193"/>
      <c r="BK715" s="193"/>
      <c r="BL715" s="193"/>
      <c r="BM715" s="193"/>
      <c r="BN715" s="193"/>
    </row>
    <row r="716" spans="1:73" x14ac:dyDescent="0.25">
      <c r="D716" s="107" t="s">
        <v>168</v>
      </c>
      <c r="E716" s="193" t="s">
        <v>170</v>
      </c>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c r="AF716" s="193"/>
      <c r="AG716" s="193"/>
      <c r="AH716" s="193"/>
      <c r="AI716" s="193"/>
      <c r="AJ716" s="193"/>
      <c r="AK716" s="193"/>
      <c r="AL716" s="193"/>
      <c r="AM716" s="193"/>
      <c r="AN716" s="193"/>
      <c r="AO716" s="193"/>
      <c r="AP716" s="193"/>
      <c r="AQ716" s="193"/>
      <c r="AR716" s="193"/>
      <c r="AS716" s="193"/>
      <c r="AT716" s="193"/>
      <c r="AU716" s="193"/>
      <c r="AV716" s="193"/>
      <c r="AW716" s="193"/>
      <c r="AX716" s="193"/>
      <c r="AY716" s="193"/>
      <c r="AZ716" s="193"/>
      <c r="BA716" s="193"/>
      <c r="BB716" s="193"/>
      <c r="BC716" s="193"/>
      <c r="BD716" s="193"/>
      <c r="BE716" s="193"/>
      <c r="BF716" s="193"/>
      <c r="BG716" s="193"/>
      <c r="BH716" s="193"/>
      <c r="BI716" s="193"/>
      <c r="BJ716" s="193"/>
      <c r="BK716" s="193"/>
      <c r="BL716" s="193"/>
      <c r="BM716" s="193"/>
      <c r="BN716" s="193"/>
    </row>
    <row r="717" spans="1:73" x14ac:dyDescent="0.25">
      <c r="D717" s="107" t="s">
        <v>168</v>
      </c>
      <c r="E717" s="193" t="s">
        <v>171</v>
      </c>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c r="AF717" s="193"/>
      <c r="AG717" s="193"/>
      <c r="AH717" s="193"/>
      <c r="AI717" s="193"/>
      <c r="AJ717" s="193"/>
      <c r="AK717" s="193"/>
      <c r="AL717" s="193"/>
      <c r="AM717" s="193"/>
      <c r="AN717" s="193"/>
      <c r="AO717" s="193"/>
      <c r="AP717" s="193"/>
      <c r="AQ717" s="193"/>
      <c r="AR717" s="193"/>
      <c r="AS717" s="193"/>
      <c r="AT717" s="193"/>
      <c r="AU717" s="193"/>
      <c r="AV717" s="193"/>
      <c r="AW717" s="193"/>
      <c r="AX717" s="193"/>
      <c r="AY717" s="193"/>
      <c r="AZ717" s="193"/>
      <c r="BA717" s="193"/>
      <c r="BB717" s="193"/>
      <c r="BC717" s="193"/>
      <c r="BD717" s="193"/>
      <c r="BE717" s="193"/>
      <c r="BF717" s="193"/>
      <c r="BG717" s="193"/>
      <c r="BH717" s="193"/>
      <c r="BI717" s="193"/>
      <c r="BJ717" s="193"/>
      <c r="BK717" s="193"/>
      <c r="BL717" s="193"/>
      <c r="BM717" s="193"/>
      <c r="BN717" s="193"/>
    </row>
    <row r="718" spans="1:73" x14ac:dyDescent="0.25">
      <c r="D718" s="107" t="s">
        <v>168</v>
      </c>
      <c r="E718" s="193" t="s">
        <v>172</v>
      </c>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c r="AF718" s="193"/>
      <c r="AG718" s="193"/>
      <c r="AH718" s="193"/>
      <c r="AI718" s="193"/>
      <c r="AJ718" s="193"/>
      <c r="AK718" s="193"/>
      <c r="AL718" s="193"/>
      <c r="AM718" s="193"/>
      <c r="AN718" s="193"/>
      <c r="AO718" s="193"/>
      <c r="AP718" s="193"/>
      <c r="AQ718" s="193"/>
      <c r="AR718" s="193"/>
      <c r="AS718" s="193"/>
      <c r="AT718" s="193"/>
      <c r="AU718" s="193"/>
      <c r="AV718" s="193"/>
      <c r="AW718" s="193"/>
      <c r="AX718" s="193"/>
      <c r="AY718" s="193"/>
      <c r="AZ718" s="193"/>
      <c r="BA718" s="193"/>
      <c r="BB718" s="193"/>
      <c r="BC718" s="193"/>
      <c r="BD718" s="193"/>
      <c r="BE718" s="193"/>
      <c r="BF718" s="193"/>
      <c r="BG718" s="193"/>
      <c r="BH718" s="193"/>
      <c r="BI718" s="193"/>
      <c r="BJ718" s="193"/>
      <c r="BK718" s="193"/>
      <c r="BL718" s="193"/>
      <c r="BM718" s="193"/>
      <c r="BN718" s="193"/>
    </row>
    <row r="719" spans="1:73" x14ac:dyDescent="0.25">
      <c r="D719" s="107" t="s">
        <v>168</v>
      </c>
      <c r="E719" s="193" t="s">
        <v>173</v>
      </c>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c r="AF719" s="193"/>
      <c r="AG719" s="193"/>
      <c r="AH719" s="193"/>
      <c r="AI719" s="193"/>
      <c r="AJ719" s="193"/>
      <c r="AK719" s="193"/>
      <c r="AL719" s="193"/>
      <c r="AM719" s="193"/>
      <c r="AN719" s="193"/>
      <c r="AO719" s="193"/>
      <c r="AP719" s="193"/>
      <c r="AQ719" s="193"/>
      <c r="AR719" s="193"/>
      <c r="AS719" s="193"/>
      <c r="AT719" s="193"/>
      <c r="AU719" s="193"/>
      <c r="AV719" s="193"/>
      <c r="AW719" s="193"/>
      <c r="AX719" s="193"/>
      <c r="AY719" s="193"/>
      <c r="AZ719" s="193"/>
      <c r="BA719" s="193"/>
      <c r="BB719" s="193"/>
      <c r="BC719" s="193"/>
      <c r="BD719" s="193"/>
      <c r="BE719" s="193"/>
      <c r="BF719" s="193"/>
      <c r="BG719" s="193"/>
      <c r="BH719" s="193"/>
      <c r="BI719" s="193"/>
      <c r="BJ719" s="193"/>
      <c r="BK719" s="193"/>
      <c r="BL719" s="193"/>
      <c r="BM719" s="193"/>
      <c r="BN719" s="193"/>
    </row>
    <row r="720" spans="1:73" x14ac:dyDescent="0.25">
      <c r="D720" s="107" t="s">
        <v>168</v>
      </c>
      <c r="E720" s="193" t="s">
        <v>174</v>
      </c>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c r="AF720" s="193"/>
      <c r="AG720" s="193"/>
      <c r="AH720" s="193"/>
      <c r="AI720" s="193"/>
      <c r="AJ720" s="193"/>
      <c r="AK720" s="193"/>
      <c r="AL720" s="193"/>
      <c r="AM720" s="193"/>
      <c r="AN720" s="193"/>
      <c r="AO720" s="193"/>
      <c r="AP720" s="193"/>
      <c r="AQ720" s="193"/>
      <c r="AR720" s="193"/>
      <c r="AS720" s="193"/>
      <c r="AT720" s="193"/>
      <c r="AU720" s="193"/>
      <c r="AV720" s="193"/>
      <c r="AW720" s="193"/>
      <c r="AX720" s="193"/>
      <c r="AY720" s="193"/>
      <c r="AZ720" s="193"/>
      <c r="BA720" s="193"/>
      <c r="BB720" s="193"/>
      <c r="BC720" s="193"/>
      <c r="BD720" s="193"/>
      <c r="BE720" s="193"/>
      <c r="BF720" s="193"/>
      <c r="BG720" s="193"/>
      <c r="BH720" s="193"/>
      <c r="BI720" s="193"/>
      <c r="BJ720" s="193"/>
      <c r="BK720" s="193"/>
      <c r="BL720" s="193"/>
      <c r="BM720" s="193"/>
      <c r="BN720" s="193"/>
    </row>
    <row r="721" spans="2:66" x14ac:dyDescent="0.25">
      <c r="D721" s="107" t="s">
        <v>168</v>
      </c>
      <c r="E721" s="193" t="s">
        <v>175</v>
      </c>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c r="AF721" s="193"/>
      <c r="AG721" s="193"/>
      <c r="AH721" s="193"/>
      <c r="AI721" s="193"/>
      <c r="AJ721" s="193"/>
      <c r="AK721" s="193"/>
      <c r="AL721" s="193"/>
      <c r="AM721" s="193"/>
      <c r="AN721" s="193"/>
      <c r="AO721" s="193"/>
      <c r="AP721" s="193"/>
      <c r="AQ721" s="193"/>
      <c r="AR721" s="193"/>
      <c r="AS721" s="193"/>
      <c r="AT721" s="193"/>
      <c r="AU721" s="193"/>
      <c r="AV721" s="193"/>
      <c r="AW721" s="193"/>
      <c r="AX721" s="193"/>
      <c r="AY721" s="193"/>
      <c r="AZ721" s="193"/>
      <c r="BA721" s="193"/>
      <c r="BB721" s="193"/>
      <c r="BC721" s="193"/>
      <c r="BD721" s="193"/>
      <c r="BE721" s="193"/>
      <c r="BF721" s="193"/>
      <c r="BG721" s="193"/>
      <c r="BH721" s="193"/>
      <c r="BI721" s="193"/>
      <c r="BJ721" s="193"/>
      <c r="BK721" s="193"/>
      <c r="BL721" s="193"/>
      <c r="BM721" s="193"/>
      <c r="BN721" s="193"/>
    </row>
    <row r="723" spans="2:66" ht="29.25" customHeight="1" x14ac:dyDescent="0.25">
      <c r="B723" s="174" t="s">
        <v>176</v>
      </c>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c r="AB723" s="174"/>
      <c r="AC723" s="174"/>
      <c r="AD723" s="174"/>
      <c r="AE723" s="174"/>
      <c r="AF723" s="174"/>
      <c r="AG723" s="174"/>
      <c r="AH723" s="174"/>
      <c r="AI723" s="174"/>
      <c r="AJ723" s="174"/>
      <c r="AK723" s="174"/>
      <c r="AL723" s="174"/>
      <c r="AM723" s="174"/>
      <c r="AN723" s="174"/>
      <c r="AO723" s="174"/>
      <c r="AP723" s="174"/>
      <c r="AQ723" s="174"/>
      <c r="AR723" s="174"/>
      <c r="AS723" s="174"/>
      <c r="AT723" s="174"/>
      <c r="AU723" s="174"/>
      <c r="AV723" s="174"/>
      <c r="AW723" s="174"/>
      <c r="AX723" s="174"/>
      <c r="AY723" s="174"/>
      <c r="AZ723" s="174"/>
      <c r="BA723" s="174"/>
      <c r="BB723" s="174"/>
      <c r="BC723" s="174"/>
      <c r="BD723" s="174"/>
      <c r="BE723" s="174"/>
      <c r="BF723" s="174"/>
      <c r="BG723" s="174"/>
      <c r="BH723" s="174"/>
      <c r="BI723" s="174"/>
      <c r="BJ723" s="174"/>
      <c r="BK723" s="174"/>
      <c r="BL723" s="174"/>
      <c r="BM723" s="174"/>
      <c r="BN723" s="174"/>
    </row>
    <row r="725" spans="2:66" ht="96.75" customHeight="1" x14ac:dyDescent="0.25">
      <c r="B725" s="175" t="s">
        <v>177</v>
      </c>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c r="AJ725" s="175"/>
      <c r="AK725" s="175"/>
      <c r="AL725" s="175"/>
      <c r="AM725" s="175"/>
      <c r="AN725" s="175"/>
      <c r="AO725" s="175"/>
      <c r="AP725" s="175"/>
      <c r="AQ725" s="175"/>
      <c r="AR725" s="175"/>
      <c r="AS725" s="175"/>
      <c r="AT725" s="175"/>
      <c r="AU725" s="175"/>
      <c r="AV725" s="175"/>
      <c r="AW725" s="175"/>
      <c r="AX725" s="175"/>
      <c r="AY725" s="175"/>
      <c r="AZ725" s="175"/>
      <c r="BA725" s="175"/>
      <c r="BB725" s="175"/>
      <c r="BC725" s="175"/>
      <c r="BD725" s="175"/>
      <c r="BE725" s="175"/>
      <c r="BF725" s="175"/>
      <c r="BG725" s="175"/>
      <c r="BH725" s="175"/>
      <c r="BI725" s="175"/>
      <c r="BJ725" s="175"/>
      <c r="BK725" s="175"/>
      <c r="BL725" s="175"/>
      <c r="BM725" s="175"/>
      <c r="BN725" s="175"/>
    </row>
    <row r="727" spans="2:66" ht="28.5" customHeight="1" x14ac:dyDescent="0.25">
      <c r="B727" s="174" t="s">
        <v>178</v>
      </c>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c r="AB727" s="174"/>
      <c r="AC727" s="174"/>
      <c r="AD727" s="174"/>
      <c r="AE727" s="174"/>
      <c r="AF727" s="174"/>
      <c r="AG727" s="174"/>
      <c r="AH727" s="174"/>
      <c r="AI727" s="174"/>
      <c r="AJ727" s="174"/>
      <c r="AK727" s="174"/>
      <c r="AL727" s="174"/>
      <c r="AM727" s="174"/>
      <c r="AN727" s="174"/>
      <c r="AO727" s="174"/>
      <c r="AP727" s="174"/>
      <c r="AQ727" s="174"/>
      <c r="AR727" s="174"/>
      <c r="AS727" s="174"/>
      <c r="AT727" s="174"/>
      <c r="AU727" s="174"/>
      <c r="AV727" s="174"/>
      <c r="AW727" s="174"/>
      <c r="AX727" s="174"/>
      <c r="AY727" s="174"/>
      <c r="AZ727" s="174"/>
      <c r="BA727" s="174"/>
      <c r="BB727" s="174"/>
      <c r="BC727" s="174"/>
      <c r="BD727" s="174"/>
      <c r="BE727" s="174"/>
      <c r="BF727" s="174"/>
      <c r="BG727" s="174"/>
      <c r="BH727" s="174"/>
      <c r="BI727" s="174"/>
      <c r="BJ727" s="174"/>
      <c r="BK727" s="174"/>
      <c r="BL727" s="174"/>
      <c r="BM727" s="174"/>
      <c r="BN727" s="174"/>
    </row>
    <row r="729" spans="2:66" ht="15.75" x14ac:dyDescent="0.25">
      <c r="B729" s="194" t="s">
        <v>179</v>
      </c>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c r="AC729" s="194"/>
      <c r="AD729" s="194"/>
      <c r="AE729" s="194"/>
      <c r="AF729" s="194"/>
      <c r="AG729" s="194"/>
      <c r="AH729" s="194"/>
      <c r="AI729" s="194"/>
      <c r="AJ729" s="194"/>
      <c r="AK729" s="194"/>
      <c r="AL729" s="194"/>
      <c r="AM729" s="194"/>
      <c r="AN729" s="194"/>
      <c r="AO729" s="194"/>
      <c r="AP729" s="194"/>
      <c r="AQ729" s="194"/>
      <c r="AR729" s="194"/>
      <c r="AS729" s="194"/>
      <c r="AT729" s="194"/>
      <c r="AU729" s="194"/>
      <c r="AV729" s="194"/>
      <c r="AW729" s="194"/>
      <c r="AX729" s="194"/>
      <c r="AY729" s="194"/>
      <c r="AZ729" s="194"/>
      <c r="BA729" s="194"/>
      <c r="BB729" s="194"/>
      <c r="BC729" s="194"/>
      <c r="BD729" s="194"/>
      <c r="BE729" s="194"/>
      <c r="BF729" s="194"/>
      <c r="BG729" s="194"/>
      <c r="BH729" s="194"/>
      <c r="BI729" s="194"/>
      <c r="BJ729" s="194"/>
      <c r="BK729" s="194"/>
      <c r="BL729" s="194"/>
      <c r="BM729" s="194"/>
      <c r="BN729" s="194"/>
    </row>
    <row r="731" spans="2:66" ht="41.25" customHeight="1" x14ac:dyDescent="0.25">
      <c r="B731" s="175" t="s">
        <v>181</v>
      </c>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c r="AJ731" s="175"/>
      <c r="AK731" s="175"/>
      <c r="AL731" s="175"/>
      <c r="AM731" s="175"/>
      <c r="AN731" s="175"/>
      <c r="AO731" s="175"/>
      <c r="AP731" s="175"/>
      <c r="AQ731" s="175"/>
      <c r="AR731" s="175"/>
      <c r="AS731" s="175"/>
      <c r="AT731" s="175"/>
      <c r="AU731" s="175"/>
      <c r="AV731" s="175"/>
      <c r="AW731" s="175"/>
      <c r="AX731" s="175"/>
      <c r="AY731" s="175"/>
      <c r="AZ731" s="175"/>
      <c r="BA731" s="175"/>
      <c r="BB731" s="175"/>
      <c r="BC731" s="175"/>
      <c r="BD731" s="175"/>
      <c r="BE731" s="175"/>
      <c r="BF731" s="175"/>
      <c r="BG731" s="175"/>
      <c r="BH731" s="175"/>
      <c r="BI731" s="175"/>
      <c r="BJ731" s="175"/>
      <c r="BK731" s="175"/>
      <c r="BL731" s="175"/>
      <c r="BM731" s="175"/>
      <c r="BN731" s="175"/>
    </row>
    <row r="733" spans="2:66" x14ac:dyDescent="0.25">
      <c r="D733" s="107" t="s">
        <v>168</v>
      </c>
      <c r="E733" s="193" t="s">
        <v>182</v>
      </c>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c r="AF733" s="193"/>
      <c r="AG733" s="193"/>
      <c r="AH733" s="193"/>
      <c r="AI733" s="193"/>
      <c r="AJ733" s="193"/>
      <c r="AK733" s="193"/>
      <c r="AL733" s="193"/>
      <c r="AM733" s="193"/>
      <c r="AN733" s="193"/>
      <c r="AO733" s="193"/>
      <c r="AP733" s="193"/>
      <c r="AQ733" s="193"/>
      <c r="AR733" s="193"/>
      <c r="AS733" s="193"/>
      <c r="AT733" s="193"/>
      <c r="AU733" s="193"/>
      <c r="AV733" s="193"/>
      <c r="AW733" s="193"/>
      <c r="AX733" s="193"/>
      <c r="AY733" s="193"/>
      <c r="AZ733" s="193"/>
      <c r="BA733" s="193"/>
      <c r="BB733" s="193"/>
      <c r="BC733" s="193"/>
      <c r="BD733" s="193"/>
      <c r="BE733" s="193"/>
      <c r="BF733" s="193"/>
      <c r="BG733" s="193"/>
      <c r="BH733" s="193"/>
      <c r="BI733" s="193"/>
      <c r="BJ733" s="193"/>
      <c r="BK733" s="193"/>
      <c r="BL733" s="193"/>
      <c r="BM733" s="193"/>
      <c r="BN733" s="193"/>
    </row>
    <row r="734" spans="2:66" x14ac:dyDescent="0.25">
      <c r="D734" s="107" t="s">
        <v>168</v>
      </c>
      <c r="E734" s="193" t="s">
        <v>183</v>
      </c>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c r="AF734" s="193"/>
      <c r="AG734" s="193"/>
      <c r="AH734" s="193"/>
      <c r="AI734" s="193"/>
      <c r="AJ734" s="193"/>
      <c r="AK734" s="193"/>
      <c r="AL734" s="193"/>
      <c r="AM734" s="193"/>
      <c r="AN734" s="193"/>
      <c r="AO734" s="193"/>
      <c r="AP734" s="193"/>
      <c r="AQ734" s="193"/>
      <c r="AR734" s="193"/>
      <c r="AS734" s="193"/>
      <c r="AT734" s="193"/>
      <c r="AU734" s="193"/>
      <c r="AV734" s="193"/>
      <c r="AW734" s="193"/>
      <c r="AX734" s="193"/>
      <c r="AY734" s="193"/>
      <c r="AZ734" s="193"/>
      <c r="BA734" s="193"/>
      <c r="BB734" s="193"/>
      <c r="BC734" s="193"/>
      <c r="BD734" s="193"/>
      <c r="BE734" s="193"/>
      <c r="BF734" s="193"/>
      <c r="BG734" s="193"/>
      <c r="BH734" s="193"/>
      <c r="BI734" s="193"/>
      <c r="BJ734" s="193"/>
      <c r="BK734" s="193"/>
      <c r="BL734" s="193"/>
      <c r="BM734" s="193"/>
      <c r="BN734" s="193"/>
    </row>
    <row r="735" spans="2:66" x14ac:dyDescent="0.25">
      <c r="D735" s="107" t="s">
        <v>168</v>
      </c>
      <c r="E735" s="193" t="s">
        <v>184</v>
      </c>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c r="AF735" s="193"/>
      <c r="AG735" s="193"/>
      <c r="AH735" s="193"/>
      <c r="AI735" s="193"/>
      <c r="AJ735" s="193"/>
      <c r="AK735" s="193"/>
      <c r="AL735" s="193"/>
      <c r="AM735" s="193"/>
      <c r="AN735" s="193"/>
      <c r="AO735" s="193"/>
      <c r="AP735" s="193"/>
      <c r="AQ735" s="193"/>
      <c r="AR735" s="193"/>
      <c r="AS735" s="193"/>
      <c r="AT735" s="193"/>
      <c r="AU735" s="193"/>
      <c r="AV735" s="193"/>
      <c r="AW735" s="193"/>
      <c r="AX735" s="193"/>
      <c r="AY735" s="193"/>
      <c r="AZ735" s="193"/>
      <c r="BA735" s="193"/>
      <c r="BB735" s="193"/>
      <c r="BC735" s="193"/>
      <c r="BD735" s="193"/>
      <c r="BE735" s="193"/>
      <c r="BF735" s="193"/>
      <c r="BG735" s="193"/>
      <c r="BH735" s="193"/>
      <c r="BI735" s="193"/>
      <c r="BJ735" s="193"/>
      <c r="BK735" s="193"/>
      <c r="BL735" s="193"/>
      <c r="BM735" s="193"/>
      <c r="BN735" s="193"/>
    </row>
    <row r="736" spans="2:66" x14ac:dyDescent="0.25">
      <c r="D736" s="107" t="s">
        <v>168</v>
      </c>
      <c r="E736" s="193" t="s">
        <v>185</v>
      </c>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c r="AF736" s="193"/>
      <c r="AG736" s="193"/>
      <c r="AH736" s="193"/>
      <c r="AI736" s="193"/>
      <c r="AJ736" s="193"/>
      <c r="AK736" s="193"/>
      <c r="AL736" s="193"/>
      <c r="AM736" s="193"/>
      <c r="AN736" s="193"/>
      <c r="AO736" s="193"/>
      <c r="AP736" s="193"/>
      <c r="AQ736" s="193"/>
      <c r="AR736" s="193"/>
      <c r="AS736" s="193"/>
      <c r="AT736" s="193"/>
      <c r="AU736" s="193"/>
      <c r="AV736" s="193"/>
      <c r="AW736" s="193"/>
      <c r="AX736" s="193"/>
      <c r="AY736" s="193"/>
      <c r="AZ736" s="193"/>
      <c r="BA736" s="193"/>
      <c r="BB736" s="193"/>
      <c r="BC736" s="193"/>
      <c r="BD736" s="193"/>
      <c r="BE736" s="193"/>
      <c r="BF736" s="193"/>
      <c r="BG736" s="193"/>
      <c r="BH736" s="193"/>
      <c r="BI736" s="193"/>
      <c r="BJ736" s="193"/>
      <c r="BK736" s="193"/>
      <c r="BL736" s="193"/>
      <c r="BM736" s="193"/>
      <c r="BN736" s="193"/>
    </row>
    <row r="737" spans="1:73" x14ac:dyDescent="0.25">
      <c r="D737" s="107" t="s">
        <v>168</v>
      </c>
      <c r="E737" s="193" t="s">
        <v>186</v>
      </c>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c r="AF737" s="193"/>
      <c r="AG737" s="193"/>
      <c r="AH737" s="193"/>
      <c r="AI737" s="193"/>
      <c r="AJ737" s="193"/>
      <c r="AK737" s="193"/>
      <c r="AL737" s="193"/>
      <c r="AM737" s="193"/>
      <c r="AN737" s="193"/>
      <c r="AO737" s="193"/>
      <c r="AP737" s="193"/>
      <c r="AQ737" s="193"/>
      <c r="AR737" s="193"/>
      <c r="AS737" s="193"/>
      <c r="AT737" s="193"/>
      <c r="AU737" s="193"/>
      <c r="AV737" s="193"/>
      <c r="AW737" s="193"/>
      <c r="AX737" s="193"/>
      <c r="AY737" s="193"/>
      <c r="AZ737" s="193"/>
      <c r="BA737" s="193"/>
      <c r="BB737" s="193"/>
      <c r="BC737" s="193"/>
      <c r="BD737" s="193"/>
      <c r="BE737" s="193"/>
      <c r="BF737" s="193"/>
      <c r="BG737" s="193"/>
      <c r="BH737" s="193"/>
      <c r="BI737" s="193"/>
      <c r="BJ737" s="193"/>
      <c r="BK737" s="193"/>
      <c r="BL737" s="193"/>
      <c r="BM737" s="193"/>
      <c r="BN737" s="193"/>
    </row>
    <row r="738" spans="1:73" x14ac:dyDescent="0.25">
      <c r="D738" s="107" t="s">
        <v>168</v>
      </c>
      <c r="E738" s="193" t="s">
        <v>187</v>
      </c>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c r="AF738" s="193"/>
      <c r="AG738" s="193"/>
      <c r="AH738" s="193"/>
      <c r="AI738" s="193"/>
      <c r="AJ738" s="193"/>
      <c r="AK738" s="193"/>
      <c r="AL738" s="193"/>
      <c r="AM738" s="193"/>
      <c r="AN738" s="193"/>
      <c r="AO738" s="193"/>
      <c r="AP738" s="193"/>
      <c r="AQ738" s="193"/>
      <c r="AR738" s="193"/>
      <c r="AS738" s="193"/>
      <c r="AT738" s="193"/>
      <c r="AU738" s="193"/>
      <c r="AV738" s="193"/>
      <c r="AW738" s="193"/>
      <c r="AX738" s="193"/>
      <c r="AY738" s="193"/>
      <c r="AZ738" s="193"/>
      <c r="BA738" s="193"/>
      <c r="BB738" s="193"/>
      <c r="BC738" s="193"/>
      <c r="BD738" s="193"/>
      <c r="BE738" s="193"/>
      <c r="BF738" s="193"/>
      <c r="BG738" s="193"/>
      <c r="BH738" s="193"/>
      <c r="BI738" s="193"/>
      <c r="BJ738" s="193"/>
      <c r="BK738" s="193"/>
      <c r="BL738" s="193"/>
      <c r="BM738" s="193"/>
      <c r="BN738" s="193"/>
    </row>
    <row r="739" spans="1:73" x14ac:dyDescent="0.25">
      <c r="D739" s="107" t="s">
        <v>168</v>
      </c>
      <c r="E739" s="193" t="s">
        <v>188</v>
      </c>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c r="AF739" s="193"/>
      <c r="AG739" s="193"/>
      <c r="AH739" s="193"/>
      <c r="AI739" s="193"/>
      <c r="AJ739" s="193"/>
      <c r="AK739" s="193"/>
      <c r="AL739" s="193"/>
      <c r="AM739" s="193"/>
      <c r="AN739" s="193"/>
      <c r="AO739" s="193"/>
      <c r="AP739" s="193"/>
      <c r="AQ739" s="193"/>
      <c r="AR739" s="193"/>
      <c r="AS739" s="193"/>
      <c r="AT739" s="193"/>
      <c r="AU739" s="193"/>
      <c r="AV739" s="193"/>
      <c r="AW739" s="193"/>
      <c r="AX739" s="193"/>
      <c r="AY739" s="193"/>
      <c r="AZ739" s="193"/>
      <c r="BA739" s="193"/>
      <c r="BB739" s="193"/>
      <c r="BC739" s="193"/>
      <c r="BD739" s="193"/>
      <c r="BE739" s="193"/>
      <c r="BF739" s="193"/>
      <c r="BG739" s="193"/>
      <c r="BH739" s="193"/>
      <c r="BI739" s="193"/>
      <c r="BJ739" s="193"/>
      <c r="BK739" s="193"/>
      <c r="BL739" s="193"/>
      <c r="BM739" s="193"/>
      <c r="BN739" s="193"/>
    </row>
    <row r="741" spans="1:73" x14ac:dyDescent="0.25">
      <c r="B741" s="174" t="s">
        <v>189</v>
      </c>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c r="AB741" s="174"/>
      <c r="AC741" s="174"/>
      <c r="AD741" s="174"/>
      <c r="AE741" s="174"/>
      <c r="AF741" s="174"/>
      <c r="AG741" s="174"/>
      <c r="AH741" s="174"/>
      <c r="AI741" s="174"/>
      <c r="AJ741" s="174"/>
      <c r="AK741" s="174"/>
      <c r="AL741" s="174"/>
      <c r="AM741" s="174"/>
      <c r="AN741" s="174"/>
      <c r="AO741" s="174"/>
      <c r="AP741" s="174"/>
      <c r="AQ741" s="174"/>
      <c r="AR741" s="174"/>
      <c r="AS741" s="174"/>
      <c r="AT741" s="174"/>
      <c r="AU741" s="174"/>
      <c r="AV741" s="174"/>
      <c r="AW741" s="174"/>
      <c r="AX741" s="174"/>
      <c r="AY741" s="174"/>
      <c r="AZ741" s="174"/>
      <c r="BA741" s="174"/>
      <c r="BB741" s="174"/>
      <c r="BC741" s="174"/>
      <c r="BD741" s="174"/>
      <c r="BE741" s="174"/>
      <c r="BF741" s="174"/>
      <c r="BG741" s="174"/>
      <c r="BH741" s="174"/>
      <c r="BI741" s="174"/>
      <c r="BJ741" s="174"/>
      <c r="BK741" s="174"/>
      <c r="BL741" s="174"/>
      <c r="BM741" s="174"/>
      <c r="BN741" s="174"/>
    </row>
    <row r="743" spans="1:73" ht="54" customHeight="1" x14ac:dyDescent="0.25">
      <c r="B743" s="175" t="s">
        <v>190</v>
      </c>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c r="AJ743" s="175"/>
      <c r="AK743" s="175"/>
      <c r="AL743" s="175"/>
      <c r="AM743" s="175"/>
      <c r="AN743" s="175"/>
      <c r="AO743" s="175"/>
      <c r="AP743" s="175"/>
      <c r="AQ743" s="175"/>
      <c r="AR743" s="175"/>
      <c r="AS743" s="175"/>
      <c r="AT743" s="175"/>
      <c r="AU743" s="175"/>
      <c r="AV743" s="175"/>
      <c r="AW743" s="175"/>
      <c r="AX743" s="175"/>
      <c r="AY743" s="175"/>
      <c r="AZ743" s="175"/>
      <c r="BA743" s="175"/>
      <c r="BB743" s="175"/>
      <c r="BC743" s="175"/>
      <c r="BD743" s="175"/>
      <c r="BE743" s="175"/>
      <c r="BF743" s="175"/>
      <c r="BG743" s="175"/>
      <c r="BH743" s="175"/>
      <c r="BI743" s="175"/>
      <c r="BJ743" s="175"/>
      <c r="BK743" s="175"/>
      <c r="BL743" s="175"/>
      <c r="BM743" s="175"/>
      <c r="BN743" s="175"/>
    </row>
    <row r="745" spans="1:73" ht="28.5" customHeight="1" x14ac:dyDescent="0.25">
      <c r="B745" s="174" t="s">
        <v>191</v>
      </c>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c r="AB745" s="174"/>
      <c r="AC745" s="174"/>
      <c r="AD745" s="174"/>
      <c r="AE745" s="174"/>
      <c r="AF745" s="174"/>
      <c r="AG745" s="174"/>
      <c r="AH745" s="174"/>
      <c r="AI745" s="174"/>
      <c r="AJ745" s="174"/>
      <c r="AK745" s="174"/>
      <c r="AL745" s="174"/>
      <c r="AM745" s="174"/>
      <c r="AN745" s="174"/>
      <c r="AO745" s="174"/>
      <c r="AP745" s="174"/>
      <c r="AQ745" s="174"/>
      <c r="AR745" s="174"/>
      <c r="AS745" s="174"/>
      <c r="AT745" s="174"/>
      <c r="AU745" s="174"/>
      <c r="AV745" s="174"/>
      <c r="AW745" s="174"/>
      <c r="AX745" s="174"/>
      <c r="AY745" s="174"/>
      <c r="AZ745" s="174"/>
      <c r="BA745" s="174"/>
      <c r="BB745" s="174"/>
      <c r="BC745" s="174"/>
      <c r="BD745" s="174"/>
      <c r="BE745" s="174"/>
      <c r="BF745" s="174"/>
      <c r="BG745" s="174"/>
      <c r="BH745" s="174"/>
      <c r="BI745" s="174"/>
      <c r="BJ745" s="174"/>
      <c r="BK745" s="174"/>
      <c r="BL745" s="174"/>
      <c r="BM745" s="174"/>
      <c r="BN745" s="174"/>
    </row>
    <row r="752" spans="1:73" x14ac:dyDescent="0.25">
      <c r="A752"/>
      <c r="BU752" s="6"/>
    </row>
    <row r="753" spans="1:73" ht="3.75" customHeight="1" x14ac:dyDescent="0.25">
      <c r="A753"/>
      <c r="BU753" s="6"/>
    </row>
    <row r="754" spans="1:73" x14ac:dyDescent="0.25">
      <c r="A754"/>
      <c r="B754" s="18" t="s">
        <v>5</v>
      </c>
      <c r="C754" s="19"/>
      <c r="D754" s="20"/>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21" t="s">
        <v>9</v>
      </c>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22" t="s">
        <v>6</v>
      </c>
      <c r="BU754" s="6"/>
    </row>
    <row r="755" spans="1:73" x14ac:dyDescent="0.25">
      <c r="A755"/>
      <c r="B755" s="23" t="s">
        <v>7</v>
      </c>
      <c r="C755" s="24"/>
      <c r="D755" s="24"/>
      <c r="E755" s="25"/>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6" t="s">
        <v>10</v>
      </c>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c r="BM755" s="24"/>
      <c r="BN755" s="27" t="s">
        <v>8</v>
      </c>
      <c r="BU755" s="6"/>
    </row>
    <row r="757" spans="1:73" ht="15.75" x14ac:dyDescent="0.25">
      <c r="B757" s="176" t="s">
        <v>256</v>
      </c>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c r="Y757" s="176"/>
      <c r="Z757" s="176"/>
      <c r="AA757" s="176"/>
      <c r="AB757" s="176"/>
      <c r="AC757" s="176"/>
      <c r="AD757" s="176"/>
      <c r="AE757" s="176"/>
      <c r="AF757" s="176"/>
      <c r="AG757" s="176"/>
      <c r="AH757" s="176"/>
      <c r="AI757" s="176"/>
      <c r="AJ757" s="176"/>
      <c r="AK757" s="176"/>
      <c r="AL757" s="176"/>
      <c r="AM757" s="176"/>
      <c r="AN757" s="176"/>
      <c r="AO757" s="176"/>
      <c r="AP757" s="176"/>
      <c r="AQ757" s="176"/>
      <c r="AR757" s="176"/>
      <c r="AS757" s="176"/>
      <c r="AT757" s="176"/>
      <c r="AU757" s="176"/>
      <c r="AV757" s="176"/>
      <c r="AW757" s="176"/>
      <c r="AX757" s="176"/>
      <c r="AY757" s="176"/>
      <c r="AZ757" s="176"/>
      <c r="BA757" s="176"/>
      <c r="BB757" s="176"/>
      <c r="BC757" s="176"/>
      <c r="BD757" s="176"/>
      <c r="BE757" s="176"/>
      <c r="BF757" s="176"/>
      <c r="BG757" s="176"/>
      <c r="BH757" s="176"/>
      <c r="BI757" s="176"/>
      <c r="BJ757" s="176"/>
      <c r="BK757" s="176"/>
      <c r="BL757" s="176"/>
      <c r="BM757" s="176"/>
      <c r="BN757" s="176"/>
    </row>
    <row r="759" spans="1:73" x14ac:dyDescent="0.25">
      <c r="B759" t="s">
        <v>158</v>
      </c>
      <c r="C759" s="24"/>
      <c r="D759" s="24"/>
      <c r="E759" s="24"/>
      <c r="F759" s="24"/>
      <c r="G759" s="24"/>
      <c r="H759" s="24"/>
      <c r="I759" s="24"/>
      <c r="J759" s="24"/>
      <c r="K759" s="24"/>
      <c r="L759" s="24"/>
      <c r="M759" s="24"/>
      <c r="N759" s="24"/>
      <c r="O759" s="24"/>
      <c r="P759" s="24"/>
      <c r="Q759" s="24"/>
      <c r="R759" t="s">
        <v>193</v>
      </c>
      <c r="BQ759" s="130" t="s">
        <v>324</v>
      </c>
      <c r="BS759" s="130"/>
    </row>
    <row r="760" spans="1:73" x14ac:dyDescent="0.25">
      <c r="B760" s="188" t="s">
        <v>194</v>
      </c>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c r="AH760" s="188"/>
      <c r="AI760" s="188"/>
      <c r="AJ760" s="188"/>
      <c r="AK760" s="188"/>
      <c r="AL760" s="188"/>
      <c r="AM760" s="188"/>
      <c r="AN760" s="188"/>
      <c r="AO760" s="188"/>
      <c r="AP760" s="188"/>
      <c r="AQ760" s="188"/>
      <c r="AR760" s="188"/>
      <c r="AS760" s="188"/>
      <c r="AT760" s="188"/>
      <c r="AU760" s="188"/>
      <c r="AV760" s="188"/>
      <c r="AW760" s="188"/>
      <c r="AX760" s="188"/>
      <c r="AY760" s="188"/>
      <c r="AZ760" s="188"/>
      <c r="BA760" s="188"/>
      <c r="BB760" s="188"/>
      <c r="BC760" s="188"/>
      <c r="BD760" s="188"/>
      <c r="BE760" s="188"/>
      <c r="BF760" s="188"/>
      <c r="BG760" s="188"/>
      <c r="BH760" s="188"/>
      <c r="BI760" s="188"/>
      <c r="BJ760" s="188"/>
      <c r="BK760" s="188"/>
      <c r="BL760" s="188"/>
      <c r="BM760" s="188"/>
      <c r="BN760" s="188"/>
      <c r="BQ760" s="129" t="s">
        <v>323</v>
      </c>
      <c r="BR760" s="130"/>
      <c r="BS760" s="130"/>
      <c r="BT760" s="130"/>
    </row>
    <row r="761" spans="1:73" x14ac:dyDescent="0.25">
      <c r="BQ761" s="129" t="s">
        <v>326</v>
      </c>
      <c r="BR761" s="130"/>
      <c r="BS761" s="130"/>
      <c r="BT761" s="130"/>
    </row>
    <row r="762" spans="1:73" x14ac:dyDescent="0.25">
      <c r="BQ762" s="129"/>
      <c r="BR762" s="130"/>
      <c r="BS762" s="130"/>
      <c r="BT762" s="130"/>
    </row>
    <row r="763" spans="1:73" x14ac:dyDescent="0.25">
      <c r="D763" s="51"/>
      <c r="E763"/>
      <c r="F763"/>
      <c r="G763" s="51"/>
      <c r="H763"/>
      <c r="I763"/>
      <c r="J763"/>
      <c r="K763"/>
      <c r="BQ763" s="129" t="s">
        <v>352</v>
      </c>
      <c r="BR763" s="130"/>
      <c r="BS763" s="130"/>
      <c r="BT763" s="130"/>
    </row>
    <row r="764" spans="1:73" x14ac:dyDescent="0.25">
      <c r="D764"/>
      <c r="E764" s="51"/>
      <c r="F764"/>
      <c r="G764"/>
      <c r="H764"/>
      <c r="I764"/>
      <c r="J764"/>
      <c r="K764" s="51"/>
      <c r="BQ764" s="130">
        <f>IFERROR(FIND("Productive",BQ763),0)</f>
        <v>447</v>
      </c>
      <c r="BR764" s="130"/>
      <c r="BS764" s="130"/>
      <c r="BT764" s="130"/>
    </row>
    <row r="765" spans="1:73" x14ac:dyDescent="0.25">
      <c r="D765" s="51"/>
      <c r="E765"/>
      <c r="F765"/>
      <c r="G765"/>
      <c r="H765"/>
      <c r="I765"/>
      <c r="J765"/>
      <c r="K765"/>
      <c r="BQ765" s="129" t="s">
        <v>336</v>
      </c>
      <c r="BR765" s="130"/>
      <c r="BS765" s="12"/>
      <c r="BT765" s="130"/>
    </row>
    <row r="766" spans="1:73" x14ac:dyDescent="0.25">
      <c r="D766" s="76" t="s">
        <v>83</v>
      </c>
      <c r="E766" s="20"/>
      <c r="F766" s="20"/>
      <c r="G766" s="20"/>
      <c r="H766" s="20"/>
      <c r="I766" s="20"/>
      <c r="J766" s="20"/>
      <c r="K766" s="20"/>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L766" s="20" t="s">
        <v>84</v>
      </c>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Q766" s="138" t="s">
        <v>325</v>
      </c>
      <c r="BR766" s="12"/>
      <c r="BS766" s="130"/>
      <c r="BT766" s="12"/>
    </row>
    <row r="767" spans="1:73" x14ac:dyDescent="0.25">
      <c r="D767"/>
      <c r="E767" s="51"/>
      <c r="F767"/>
      <c r="G767"/>
      <c r="H767" s="51"/>
      <c r="I767"/>
      <c r="J767"/>
      <c r="K767"/>
      <c r="BQ767" s="130" t="s">
        <v>325</v>
      </c>
      <c r="BR767" s="130"/>
      <c r="BS767" s="130"/>
      <c r="BT767" s="130"/>
    </row>
    <row r="768" spans="1:73" x14ac:dyDescent="0.25">
      <c r="D768"/>
      <c r="E768" s="65"/>
      <c r="F768"/>
      <c r="G768"/>
      <c r="H768"/>
      <c r="I768" s="65"/>
      <c r="J768"/>
      <c r="K768"/>
      <c r="BQ768" s="12" t="str">
        <f>IF(BQ764&gt;0,BQ766,"")</f>
        <v/>
      </c>
      <c r="BR768" s="130"/>
      <c r="BS768" s="12"/>
      <c r="BT768" s="130"/>
    </row>
    <row r="769" spans="1:72" x14ac:dyDescent="0.25">
      <c r="BQ769" s="137" t="str">
        <f>IF(BQ764&gt;0,BQ767,"")</f>
        <v/>
      </c>
      <c r="BR769" s="12"/>
      <c r="BS769" s="137"/>
      <c r="BT769" s="131" t="s">
        <v>83</v>
      </c>
    </row>
    <row r="770" spans="1:72" x14ac:dyDescent="0.25">
      <c r="BQ770" s="130" t="str">
        <f>IF(BQ764&gt;0,BQ765,"")</f>
        <v>04/02/2015</v>
      </c>
      <c r="BR770" s="137"/>
      <c r="BS770" s="130"/>
      <c r="BT770" s="123" t="s">
        <v>308</v>
      </c>
    </row>
    <row r="771" spans="1:72" x14ac:dyDescent="0.25">
      <c r="D771" s="76" t="s">
        <v>161</v>
      </c>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L771" s="20" t="s">
        <v>84</v>
      </c>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Q771" s="130" t="str">
        <f>IF(BQ764&gt;0,BQ760&amp;" "&amp;BQ761&amp;" "&amp;BQ759,"")</f>
        <v>John J Smith</v>
      </c>
      <c r="BR771" s="130"/>
      <c r="BS771" s="130"/>
      <c r="BT771" s="129" t="s">
        <v>309</v>
      </c>
    </row>
    <row r="772" spans="1:72" x14ac:dyDescent="0.25">
      <c r="BR772" s="130"/>
      <c r="BT772" s="129" t="s">
        <v>310</v>
      </c>
    </row>
    <row r="773" spans="1:72" ht="15" customHeight="1" x14ac:dyDescent="0.25">
      <c r="BQ773" s="156" t="s">
        <v>352</v>
      </c>
    </row>
    <row r="774" spans="1:72" ht="15.75" x14ac:dyDescent="0.25">
      <c r="B774" s="179" t="s">
        <v>192</v>
      </c>
      <c r="C774" s="179"/>
      <c r="D774" s="179"/>
      <c r="E774" s="179"/>
      <c r="F774" s="179"/>
      <c r="G774" s="179"/>
      <c r="H774" s="179"/>
      <c r="I774" s="179"/>
      <c r="J774" s="179"/>
      <c r="K774" s="179"/>
      <c r="L774" s="179"/>
      <c r="M774" s="179"/>
      <c r="N774" s="179"/>
      <c r="O774" s="179"/>
      <c r="P774" s="179"/>
      <c r="Q774" s="179"/>
      <c r="R774" s="179"/>
      <c r="S774" s="179"/>
      <c r="T774" s="179"/>
      <c r="U774" s="179"/>
      <c r="V774" s="179"/>
      <c r="W774" s="179"/>
      <c r="X774" s="179"/>
      <c r="Y774" s="179"/>
      <c r="Z774" s="179"/>
      <c r="AA774" s="179"/>
      <c r="AB774" s="179"/>
      <c r="AC774" s="179"/>
      <c r="AD774" s="179"/>
      <c r="AE774" s="179"/>
      <c r="AF774" s="179"/>
      <c r="AG774" s="179"/>
      <c r="AH774" s="179"/>
      <c r="AI774" s="179"/>
      <c r="AJ774" s="179"/>
      <c r="AK774" s="179"/>
      <c r="AL774" s="179"/>
      <c r="AM774" s="179"/>
      <c r="AN774" s="179"/>
      <c r="AO774" s="179"/>
      <c r="AP774" s="179"/>
      <c r="AQ774" s="179"/>
      <c r="AR774" s="179"/>
      <c r="AS774" s="179"/>
      <c r="AT774" s="179"/>
      <c r="AU774" s="179"/>
      <c r="AV774" s="179"/>
      <c r="AW774" s="179"/>
      <c r="AX774" s="179"/>
      <c r="AY774" s="179"/>
      <c r="AZ774" s="179"/>
      <c r="BA774" s="179"/>
      <c r="BB774" s="179"/>
      <c r="BC774" s="179"/>
      <c r="BD774" s="179"/>
      <c r="BE774" s="179"/>
      <c r="BF774" s="179"/>
      <c r="BG774" s="179"/>
      <c r="BH774" s="179"/>
      <c r="BI774" s="179"/>
      <c r="BJ774" s="179"/>
      <c r="BK774" s="179"/>
      <c r="BL774" s="179"/>
      <c r="BM774" s="179"/>
      <c r="BN774" s="179"/>
    </row>
    <row r="775" spans="1:72" ht="15.75" x14ac:dyDescent="0.25">
      <c r="B775" s="179"/>
      <c r="C775" s="179"/>
      <c r="D775" s="179"/>
      <c r="E775" s="179"/>
      <c r="F775" s="179"/>
      <c r="G775" s="179"/>
      <c r="H775" s="179"/>
      <c r="I775" s="179"/>
      <c r="J775" s="179"/>
      <c r="K775" s="179"/>
      <c r="L775" s="179"/>
      <c r="M775" s="179"/>
      <c r="N775" s="179"/>
      <c r="O775" s="179"/>
      <c r="P775" s="179"/>
      <c r="Q775" s="179"/>
      <c r="R775" s="179"/>
      <c r="S775" s="179"/>
      <c r="T775" s="179"/>
      <c r="U775" s="179"/>
      <c r="V775" s="179"/>
      <c r="W775" s="179"/>
      <c r="X775" s="179"/>
      <c r="Y775" s="179"/>
      <c r="Z775" s="179"/>
      <c r="AA775" s="179"/>
      <c r="AB775" s="179"/>
      <c r="AC775" s="179"/>
      <c r="AD775" s="179"/>
      <c r="AE775" s="179"/>
      <c r="AF775" s="179"/>
      <c r="AG775" s="179"/>
      <c r="AH775" s="179"/>
      <c r="AI775" s="179"/>
      <c r="AJ775" s="179"/>
      <c r="AK775" s="179"/>
      <c r="AL775" s="179"/>
      <c r="AM775" s="179"/>
      <c r="AN775" s="179"/>
      <c r="AO775" s="179"/>
      <c r="AP775" s="179"/>
      <c r="AQ775" s="179"/>
      <c r="AR775" s="179"/>
      <c r="AS775" s="179"/>
      <c r="AT775" s="179"/>
      <c r="AU775" s="179"/>
      <c r="AV775" s="179"/>
      <c r="AW775" s="179"/>
      <c r="AX775" s="179"/>
      <c r="AY775" s="179"/>
      <c r="AZ775" s="179"/>
      <c r="BA775" s="179"/>
      <c r="BB775" s="179"/>
      <c r="BC775" s="179"/>
      <c r="BD775" s="179"/>
      <c r="BE775" s="179"/>
      <c r="BF775" s="179"/>
      <c r="BG775" s="179"/>
      <c r="BH775" s="179"/>
      <c r="BI775" s="179"/>
      <c r="BJ775" s="179"/>
      <c r="BK775" s="179"/>
      <c r="BL775" s="179"/>
      <c r="BM775" s="179"/>
      <c r="BN775" s="179"/>
    </row>
    <row r="776" spans="1:72" x14ac:dyDescent="0.25">
      <c r="D776" s="148"/>
    </row>
    <row r="777" spans="1:72" x14ac:dyDescent="0.25">
      <c r="B777" s="65" t="s">
        <v>163</v>
      </c>
      <c r="D777" s="24" t="str">
        <f>IF(BQ764&gt;0,BQ$760&amp;" "&amp;BQ761&amp;" "&amp;BQ759,"")</f>
        <v>John J Smith</v>
      </c>
      <c r="E777" s="24"/>
      <c r="F777" s="24"/>
      <c r="G777" s="24"/>
      <c r="H777" s="24"/>
      <c r="I777" s="24"/>
      <c r="J777" s="24"/>
      <c r="K777" s="24"/>
      <c r="L777" s="24"/>
      <c r="M777" s="24"/>
      <c r="N777" s="24"/>
      <c r="O777" s="24"/>
      <c r="P777" s="24"/>
      <c r="Q777" s="24"/>
      <c r="R777" s="24"/>
      <c r="S777" s="24"/>
      <c r="T777" s="24"/>
      <c r="U777" s="24"/>
      <c r="V777" s="24"/>
      <c r="W777" s="65" t="s">
        <v>195</v>
      </c>
    </row>
    <row r="778" spans="1:72" x14ac:dyDescent="0.25">
      <c r="B778" s="6" t="s">
        <v>196</v>
      </c>
    </row>
    <row r="781" spans="1:72" x14ac:dyDescent="0.25">
      <c r="D781" s="51"/>
      <c r="E781"/>
      <c r="F781"/>
      <c r="G781" s="51"/>
      <c r="H781"/>
      <c r="I781"/>
      <c r="J781"/>
      <c r="K781"/>
    </row>
    <row r="782" spans="1:72" ht="30" customHeight="1" x14ac:dyDescent="0.25">
      <c r="D782" s="170" t="s">
        <v>325</v>
      </c>
      <c r="E782" s="170"/>
      <c r="F782" s="170"/>
      <c r="G782" s="170"/>
      <c r="H782" s="170"/>
      <c r="I782" s="170"/>
      <c r="J782" s="170"/>
      <c r="K782" s="170"/>
      <c r="L782" s="170"/>
      <c r="M782" s="170"/>
      <c r="N782" s="170"/>
      <c r="O782" s="170"/>
      <c r="P782" s="170"/>
      <c r="Q782" s="170"/>
      <c r="R782" s="170"/>
      <c r="S782" s="170"/>
      <c r="T782" s="170"/>
      <c r="U782" s="170"/>
      <c r="V782" s="170"/>
      <c r="W782" s="170"/>
      <c r="X782" s="170"/>
      <c r="Y782" s="170"/>
      <c r="Z782" s="170"/>
      <c r="AA782" s="170"/>
      <c r="AB782" s="170"/>
      <c r="AC782" s="130"/>
      <c r="AD782" s="130"/>
      <c r="AE782" s="130"/>
      <c r="AF782" s="130"/>
      <c r="AG782" s="130"/>
      <c r="AH782" s="130"/>
      <c r="AI782" s="130"/>
      <c r="AJ782" s="130"/>
      <c r="AK782" s="130"/>
      <c r="AL782" s="130" t="str">
        <f>IF(BQ764&gt;0,BQ770,"")</f>
        <v>04/02/2015</v>
      </c>
    </row>
    <row r="783" spans="1:72" s="138" customFormat="1" ht="0.95" customHeight="1" x14ac:dyDescent="0.25">
      <c r="A783" s="139"/>
      <c r="B783" s="139"/>
      <c r="C783" s="139"/>
      <c r="D783" s="151"/>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c r="AC783" s="139"/>
      <c r="AD783" s="139"/>
      <c r="AE783" s="139"/>
      <c r="AF783" s="139"/>
      <c r="AG783" s="139"/>
      <c r="AH783" s="139"/>
      <c r="AI783" s="139"/>
      <c r="AJ783" s="139"/>
      <c r="AK783" s="139"/>
      <c r="AL783" s="139"/>
      <c r="AM783" s="139"/>
      <c r="AN783" s="139"/>
      <c r="AO783" s="139"/>
      <c r="AP783" s="139"/>
      <c r="AQ783" s="139"/>
      <c r="AR783" s="139"/>
      <c r="AS783" s="139"/>
      <c r="AT783" s="139"/>
      <c r="AU783" s="139"/>
      <c r="AV783" s="139"/>
      <c r="AW783" s="139"/>
      <c r="AX783" s="139"/>
      <c r="AY783" s="139"/>
      <c r="AZ783" s="139"/>
      <c r="BA783" s="139"/>
      <c r="BB783" s="139"/>
      <c r="BC783" s="139"/>
      <c r="BD783" s="139"/>
      <c r="BE783" s="139"/>
      <c r="BF783" s="139"/>
      <c r="BG783" s="139"/>
      <c r="BH783" s="139"/>
      <c r="BI783" s="139"/>
      <c r="BJ783" s="139"/>
      <c r="BK783" s="139"/>
      <c r="BL783" s="139"/>
      <c r="BM783" s="139"/>
      <c r="BN783" s="139"/>
      <c r="BO783" s="139"/>
      <c r="BP783" s="139"/>
      <c r="BQ783" s="139"/>
      <c r="BR783" s="139"/>
      <c r="BS783" s="139"/>
      <c r="BT783" s="139"/>
    </row>
    <row r="784" spans="1:72" x14ac:dyDescent="0.25">
      <c r="D784" s="65" t="s">
        <v>62</v>
      </c>
      <c r="E784" s="20"/>
      <c r="F784" s="20"/>
      <c r="G784" s="20"/>
      <c r="H784" s="20"/>
      <c r="I784" s="20"/>
      <c r="J784" s="20"/>
      <c r="K784" s="20"/>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30"/>
      <c r="AL784" s="20" t="s">
        <v>63</v>
      </c>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row>
    <row r="785" spans="1:73" x14ac:dyDescent="0.25">
      <c r="D785" s="129"/>
      <c r="E785" s="51"/>
      <c r="F785" s="129"/>
      <c r="G785" s="129"/>
      <c r="H785" s="51"/>
      <c r="I785" s="129"/>
      <c r="J785" s="129"/>
      <c r="K785" s="129"/>
      <c r="L785" s="130"/>
      <c r="M785" s="130"/>
      <c r="N785" s="130"/>
      <c r="O785" s="130"/>
      <c r="P785" s="130"/>
      <c r="Q785" s="130"/>
      <c r="R785" s="130"/>
      <c r="S785" s="130"/>
      <c r="T785" s="130"/>
      <c r="U785" s="130"/>
      <c r="V785" s="130"/>
      <c r="W785" s="130"/>
      <c r="X785" s="130"/>
      <c r="Y785" s="130"/>
      <c r="Z785" s="130"/>
      <c r="AA785" s="130"/>
      <c r="AB785" s="130"/>
      <c r="AC785" s="130"/>
      <c r="AD785" s="130"/>
      <c r="AE785" s="130"/>
      <c r="AF785" s="130"/>
      <c r="AG785" s="130"/>
      <c r="AH785" s="130"/>
      <c r="AI785" s="130"/>
      <c r="AJ785" s="130"/>
      <c r="AK785" s="130"/>
      <c r="AL785" s="130"/>
    </row>
    <row r="786" spans="1:73" x14ac:dyDescent="0.25">
      <c r="D786" s="129"/>
      <c r="E786" s="65"/>
      <c r="F786" s="129"/>
      <c r="G786" s="129"/>
      <c r="H786" s="129"/>
      <c r="I786" s="65"/>
      <c r="J786" s="129"/>
      <c r="K786" s="129"/>
      <c r="L786" s="130"/>
      <c r="M786" s="130"/>
      <c r="N786" s="130"/>
      <c r="O786" s="130"/>
      <c r="P786" s="130"/>
      <c r="Q786" s="130"/>
      <c r="R786" s="130"/>
      <c r="S786" s="130"/>
      <c r="T786" s="130"/>
      <c r="U786" s="130"/>
      <c r="V786" s="130"/>
      <c r="W786" s="130"/>
      <c r="X786" s="130"/>
      <c r="Y786" s="130"/>
      <c r="Z786" s="130"/>
      <c r="AA786" s="130"/>
      <c r="AB786" s="130"/>
      <c r="AC786" s="130"/>
      <c r="AD786" s="130"/>
      <c r="AE786" s="130"/>
      <c r="AF786" s="130"/>
      <c r="AG786" s="130"/>
      <c r="AH786" s="130"/>
      <c r="AI786" s="130"/>
      <c r="AJ786" s="130"/>
      <c r="AK786" s="130"/>
      <c r="AL786" s="130"/>
    </row>
    <row r="787" spans="1:73" x14ac:dyDescent="0.25">
      <c r="D787" s="140"/>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30"/>
      <c r="AD787" s="130"/>
      <c r="AE787" s="130"/>
      <c r="AF787" s="130"/>
      <c r="AG787" s="130"/>
      <c r="AH787" s="130"/>
      <c r="AI787" s="130"/>
      <c r="AJ787" s="130"/>
      <c r="AK787" s="130"/>
      <c r="AL787" s="130"/>
    </row>
    <row r="788" spans="1:73" ht="30" customHeight="1" x14ac:dyDescent="0.25">
      <c r="D788" s="170" t="s">
        <v>325</v>
      </c>
      <c r="E788" s="170"/>
      <c r="F788" s="170"/>
      <c r="G788" s="170"/>
      <c r="H788" s="170"/>
      <c r="I788" s="170"/>
      <c r="J788" s="170"/>
      <c r="K788" s="170"/>
      <c r="L788" s="170"/>
      <c r="M788" s="170"/>
      <c r="N788" s="170"/>
      <c r="O788" s="170"/>
      <c r="P788" s="170"/>
      <c r="Q788" s="170"/>
      <c r="R788" s="170"/>
      <c r="S788" s="170"/>
      <c r="T788" s="170"/>
      <c r="U788" s="170"/>
      <c r="V788" s="170"/>
      <c r="W788" s="170"/>
      <c r="X788" s="170"/>
      <c r="Y788" s="170"/>
      <c r="Z788" s="170"/>
      <c r="AA788" s="170"/>
      <c r="AB788" s="170"/>
      <c r="AC788" s="130"/>
      <c r="AD788" s="130"/>
      <c r="AE788" s="130"/>
      <c r="AF788" s="130"/>
      <c r="AG788" s="130"/>
      <c r="AH788" s="130"/>
      <c r="AI788" s="130"/>
      <c r="AJ788" s="130"/>
      <c r="AK788" s="130"/>
      <c r="AL788" s="130" t="str">
        <f>IF(BQ764&gt;0,BQ770,"")</f>
        <v>04/02/2015</v>
      </c>
    </row>
    <row r="789" spans="1:73" s="138" customFormat="1" ht="0.95" customHeight="1" x14ac:dyDescent="0.25">
      <c r="A789" s="139"/>
      <c r="B789" s="139"/>
      <c r="C789" s="139"/>
      <c r="D789" s="151"/>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c r="AC789" s="139"/>
      <c r="AD789" s="139"/>
      <c r="AE789" s="139"/>
      <c r="AF789" s="139"/>
      <c r="AG789" s="139"/>
      <c r="AH789" s="139"/>
      <c r="AI789" s="139"/>
      <c r="AJ789" s="139"/>
      <c r="AK789" s="139"/>
      <c r="AL789" s="139"/>
      <c r="AM789" s="139"/>
      <c r="AN789" s="139"/>
      <c r="AO789" s="139"/>
      <c r="AP789" s="139"/>
      <c r="AQ789" s="139"/>
      <c r="AR789" s="139"/>
      <c r="AS789" s="139"/>
      <c r="AT789" s="139"/>
      <c r="AU789" s="139"/>
      <c r="AV789" s="139"/>
      <c r="AW789" s="139"/>
      <c r="AX789" s="139"/>
      <c r="AY789" s="139"/>
      <c r="AZ789" s="139"/>
      <c r="BA789" s="139"/>
      <c r="BB789" s="139"/>
      <c r="BC789" s="139"/>
      <c r="BD789" s="139"/>
      <c r="BE789" s="139"/>
      <c r="BF789" s="139"/>
      <c r="BG789" s="139"/>
      <c r="BH789" s="139"/>
      <c r="BI789" s="139"/>
      <c r="BJ789" s="139"/>
      <c r="BK789" s="139"/>
      <c r="BL789" s="139"/>
      <c r="BM789" s="139"/>
      <c r="BN789" s="139"/>
      <c r="BO789" s="139"/>
      <c r="BP789" s="139"/>
      <c r="BQ789" s="139"/>
      <c r="BR789" s="139"/>
      <c r="BS789" s="139"/>
      <c r="BT789" s="139"/>
    </row>
    <row r="790" spans="1:73" x14ac:dyDescent="0.25">
      <c r="D790" s="65" t="s">
        <v>166</v>
      </c>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L790" s="20" t="s">
        <v>63</v>
      </c>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row>
    <row r="797" spans="1:73" x14ac:dyDescent="0.25">
      <c r="A797"/>
      <c r="BU797" s="6"/>
    </row>
    <row r="798" spans="1:73" ht="3.75" customHeight="1" x14ac:dyDescent="0.25">
      <c r="A798"/>
      <c r="BU798" s="6"/>
    </row>
    <row r="799" spans="1:73" x14ac:dyDescent="0.25">
      <c r="A799"/>
      <c r="B799" s="18" t="s">
        <v>5</v>
      </c>
      <c r="C799" s="19"/>
      <c r="D799" s="20"/>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21" t="s">
        <v>9</v>
      </c>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22" t="s">
        <v>6</v>
      </c>
      <c r="BU799" s="6"/>
    </row>
    <row r="800" spans="1:73" x14ac:dyDescent="0.25">
      <c r="A800"/>
      <c r="B800" s="23" t="s">
        <v>7</v>
      </c>
      <c r="C800" s="24"/>
      <c r="D800" s="24"/>
      <c r="E800" s="25"/>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6" t="s">
        <v>10</v>
      </c>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c r="BM800" s="24"/>
      <c r="BN800" s="27" t="s">
        <v>8</v>
      </c>
      <c r="BU800" s="6"/>
    </row>
    <row r="802" spans="2:72" ht="18" x14ac:dyDescent="0.25">
      <c r="B802" s="172" t="s">
        <v>197</v>
      </c>
      <c r="C802" s="172"/>
      <c r="D802" s="172"/>
      <c r="E802" s="172"/>
      <c r="F802" s="172"/>
      <c r="G802" s="172"/>
      <c r="H802" s="172"/>
      <c r="I802" s="172"/>
      <c r="J802" s="172"/>
      <c r="K802" s="172"/>
      <c r="L802" s="172"/>
      <c r="M802" s="172"/>
      <c r="N802" s="172"/>
      <c r="O802" s="172"/>
      <c r="P802" s="172"/>
      <c r="Q802" s="172"/>
      <c r="R802" s="172"/>
      <c r="S802" s="172"/>
      <c r="T802" s="172"/>
      <c r="U802" s="172"/>
      <c r="V802" s="172"/>
      <c r="W802" s="172"/>
      <c r="X802" s="172"/>
      <c r="Y802" s="172"/>
      <c r="Z802" s="172"/>
      <c r="AA802" s="172"/>
      <c r="AB802" s="172"/>
      <c r="AC802" s="172"/>
      <c r="AD802" s="172"/>
      <c r="AE802" s="172"/>
      <c r="AF802" s="172"/>
      <c r="AG802" s="172"/>
      <c r="AH802" s="172"/>
      <c r="AI802" s="172"/>
      <c r="AJ802" s="172"/>
      <c r="AK802" s="172"/>
      <c r="AL802" s="172"/>
      <c r="AM802" s="172"/>
      <c r="AN802" s="172"/>
      <c r="AO802" s="172"/>
      <c r="AP802" s="172"/>
      <c r="AQ802" s="172"/>
      <c r="AR802" s="172"/>
      <c r="AS802" s="172"/>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row>
    <row r="804" spans="2:72" ht="15.75" x14ac:dyDescent="0.25">
      <c r="B804" s="106" t="s">
        <v>198</v>
      </c>
    </row>
    <row r="806" spans="2:72" ht="49.5" customHeight="1" x14ac:dyDescent="0.25">
      <c r="B806" s="173" t="s">
        <v>199</v>
      </c>
      <c r="C806" s="173"/>
      <c r="D806" s="173"/>
      <c r="E806" s="173"/>
      <c r="F806" s="173"/>
      <c r="G806" s="173"/>
      <c r="H806" s="173"/>
      <c r="I806" s="173"/>
      <c r="J806" s="173"/>
      <c r="K806" s="173"/>
      <c r="L806" s="173"/>
      <c r="M806" s="173"/>
      <c r="N806" s="173"/>
      <c r="O806" s="173"/>
      <c r="P806" s="173"/>
      <c r="Q806" s="173"/>
      <c r="R806" s="173"/>
      <c r="S806" s="173"/>
      <c r="T806" s="173"/>
      <c r="U806" s="173"/>
      <c r="V806" s="173"/>
      <c r="W806" s="173"/>
      <c r="X806" s="173"/>
      <c r="Y806" s="173"/>
      <c r="Z806" s="173"/>
      <c r="AA806" s="173"/>
      <c r="AB806" s="173"/>
      <c r="AC806" s="173"/>
      <c r="AD806" s="173"/>
      <c r="AE806" s="173"/>
      <c r="AF806" s="173"/>
      <c r="AG806" s="173"/>
      <c r="AH806" s="173"/>
      <c r="AI806" s="173"/>
      <c r="AJ806" s="173"/>
      <c r="AK806" s="173"/>
      <c r="AL806" s="173"/>
      <c r="AM806" s="173"/>
      <c r="AN806" s="173"/>
      <c r="AO806" s="173"/>
      <c r="AP806" s="173"/>
      <c r="AQ806" s="173"/>
      <c r="AR806" s="173"/>
      <c r="AS806" s="173"/>
      <c r="AT806" s="173"/>
      <c r="AU806" s="173"/>
      <c r="AV806" s="173"/>
      <c r="AW806" s="173"/>
      <c r="AX806" s="173"/>
      <c r="AY806" s="173"/>
      <c r="AZ806" s="173"/>
      <c r="BA806" s="173"/>
      <c r="BB806" s="173"/>
      <c r="BC806" s="173"/>
      <c r="BD806" s="173"/>
      <c r="BE806" s="173"/>
      <c r="BF806" s="173"/>
      <c r="BG806" s="173"/>
      <c r="BH806" s="173"/>
      <c r="BI806" s="173"/>
      <c r="BJ806" s="173"/>
      <c r="BK806" s="173"/>
      <c r="BL806" s="173"/>
      <c r="BM806" s="173"/>
      <c r="BN806" s="173"/>
    </row>
    <row r="808" spans="2:72" ht="15.75" thickBot="1" x14ac:dyDescent="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3"/>
      <c r="BM808" s="103"/>
      <c r="BN808" s="103"/>
    </row>
    <row r="810" spans="2:72" ht="18" x14ac:dyDescent="0.25">
      <c r="B810" s="190" t="s">
        <v>200</v>
      </c>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c r="AA810" s="190"/>
      <c r="AB810" s="190"/>
      <c r="AC810" s="190"/>
      <c r="AD810" s="190"/>
      <c r="AE810" s="190"/>
      <c r="AF810" s="190"/>
      <c r="AG810" s="190"/>
      <c r="AH810" s="190"/>
      <c r="AI810" s="190"/>
      <c r="AJ810" s="190"/>
      <c r="AK810" s="190"/>
      <c r="AL810" s="190"/>
      <c r="AM810" s="190"/>
      <c r="AN810" s="190"/>
      <c r="AO810" s="190"/>
      <c r="AP810" s="190"/>
      <c r="AQ810" s="190"/>
      <c r="AR810" s="190"/>
      <c r="AS810" s="190"/>
      <c r="AT810" s="190"/>
      <c r="AU810" s="190"/>
      <c r="AV810" s="190"/>
      <c r="AW810" s="190"/>
      <c r="AX810" s="190"/>
      <c r="AY810" s="190"/>
      <c r="AZ810" s="190"/>
      <c r="BA810" s="190"/>
      <c r="BB810" s="190"/>
      <c r="BC810" s="190"/>
      <c r="BD810" s="190"/>
      <c r="BE810" s="190"/>
      <c r="BF810" s="190"/>
      <c r="BG810" s="190"/>
      <c r="BH810" s="190"/>
      <c r="BI810" s="190"/>
      <c r="BJ810" s="190"/>
      <c r="BK810" s="190"/>
      <c r="BL810" s="190"/>
      <c r="BM810" s="190"/>
      <c r="BN810" s="190"/>
    </row>
    <row r="812" spans="2:72" ht="15.75" x14ac:dyDescent="0.25">
      <c r="B812" s="191" t="s">
        <v>201</v>
      </c>
      <c r="C812" s="191"/>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c r="AD812" s="191"/>
      <c r="AE812" s="191"/>
      <c r="AF812" s="191"/>
      <c r="AG812" s="191"/>
      <c r="AH812" s="191"/>
      <c r="AI812" s="191"/>
      <c r="AJ812" s="191"/>
      <c r="AK812" s="191"/>
      <c r="AL812" s="191"/>
      <c r="AM812" s="191"/>
      <c r="AN812" s="191"/>
      <c r="AO812" s="191"/>
      <c r="AP812" s="191"/>
      <c r="AQ812" s="191"/>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91"/>
      <c r="BQ812" s="130" t="s">
        <v>324</v>
      </c>
      <c r="BS812" s="130"/>
    </row>
    <row r="813" spans="2:72" x14ac:dyDescent="0.25">
      <c r="BQ813" s="129" t="s">
        <v>323</v>
      </c>
      <c r="BR813" s="130"/>
      <c r="BS813" s="130"/>
      <c r="BT813" s="130"/>
    </row>
    <row r="814" spans="2:72" ht="51" customHeight="1" x14ac:dyDescent="0.25">
      <c r="B814" s="173" t="s">
        <v>202</v>
      </c>
      <c r="C814" s="173"/>
      <c r="D814" s="173"/>
      <c r="E814" s="173"/>
      <c r="F814" s="173"/>
      <c r="G814" s="173"/>
      <c r="H814" s="173"/>
      <c r="I814" s="173"/>
      <c r="J814" s="173"/>
      <c r="K814" s="173"/>
      <c r="L814" s="173"/>
      <c r="M814" s="173"/>
      <c r="N814" s="173"/>
      <c r="O814" s="173"/>
      <c r="P814" s="173"/>
      <c r="Q814" s="173"/>
      <c r="R814" s="173"/>
      <c r="S814" s="173"/>
      <c r="T814" s="173"/>
      <c r="U814" s="173"/>
      <c r="V814" s="173"/>
      <c r="W814" s="173"/>
      <c r="X814" s="173"/>
      <c r="Y814" s="173"/>
      <c r="Z814" s="173"/>
      <c r="AA814" s="173"/>
      <c r="AB814" s="173"/>
      <c r="AC814" s="173"/>
      <c r="AD814" s="173"/>
      <c r="AE814" s="173"/>
      <c r="AF814" s="173"/>
      <c r="AG814" s="173"/>
      <c r="AH814" s="173"/>
      <c r="AI814" s="173"/>
      <c r="AJ814" s="173"/>
      <c r="AK814" s="173"/>
      <c r="AL814" s="173"/>
      <c r="AM814" s="173"/>
      <c r="AN814" s="173"/>
      <c r="AO814" s="173"/>
      <c r="AP814" s="173"/>
      <c r="AQ814" s="173"/>
      <c r="AR814" s="173"/>
      <c r="AS814" s="173"/>
      <c r="AT814" s="173"/>
      <c r="AU814" s="173"/>
      <c r="AV814" s="173"/>
      <c r="AW814" s="173"/>
      <c r="AX814" s="173"/>
      <c r="AY814" s="173"/>
      <c r="AZ814" s="173"/>
      <c r="BA814" s="173"/>
      <c r="BB814" s="173"/>
      <c r="BC814" s="173"/>
      <c r="BD814" s="173"/>
      <c r="BE814" s="173"/>
      <c r="BF814" s="173"/>
      <c r="BG814" s="173"/>
      <c r="BH814" s="173"/>
      <c r="BI814" s="173"/>
      <c r="BJ814" s="173"/>
      <c r="BK814" s="173"/>
      <c r="BL814" s="173"/>
      <c r="BM814" s="173"/>
      <c r="BN814" s="173"/>
      <c r="BQ814" s="129" t="s">
        <v>326</v>
      </c>
      <c r="BR814" s="130"/>
      <c r="BS814" s="130"/>
      <c r="BT814" s="130"/>
    </row>
    <row r="815" spans="2:72" ht="15" customHeight="1" x14ac:dyDescent="0.25">
      <c r="BQ815" s="149" t="s">
        <v>352</v>
      </c>
      <c r="BR815" s="130"/>
      <c r="BS815" s="130"/>
      <c r="BT815" s="130"/>
    </row>
    <row r="816" spans="2:72" x14ac:dyDescent="0.25">
      <c r="D816" s="146"/>
      <c r="BQ816" s="138" t="s">
        <v>352</v>
      </c>
      <c r="BR816" s="130"/>
      <c r="BS816" s="130"/>
      <c r="BT816" s="130"/>
    </row>
    <row r="817" spans="1:73" x14ac:dyDescent="0.25">
      <c r="D817" s="145" t="str">
        <f>IF(BQ817&gt;0,BQ813&amp;" "&amp;BQ814&amp;" "&amp;BQ812,"")</f>
        <v>John J Smith</v>
      </c>
      <c r="F817"/>
      <c r="G817"/>
      <c r="H817"/>
      <c r="I817"/>
      <c r="J817"/>
      <c r="K817"/>
      <c r="AN817" s="24"/>
      <c r="AO817" s="24" t="str">
        <f>IF(IFERROR(FIND("Productive",BQ816),0)&gt;0,BQ825 &amp; "-"&amp; BQ826 &amp; "-" &amp; BQ827,"")</f>
        <v>555-22-3333</v>
      </c>
      <c r="BQ817" s="130">
        <f>IFERROR(FIND("cheque",BQ816),0)</f>
        <v>482</v>
      </c>
      <c r="BR817" s="138"/>
      <c r="BS817" s="130"/>
      <c r="BT817" s="130"/>
    </row>
    <row r="818" spans="1:73" x14ac:dyDescent="0.25">
      <c r="D818" s="50" t="s">
        <v>203</v>
      </c>
      <c r="E818" s="20"/>
      <c r="F818" s="20"/>
      <c r="G818" s="20"/>
      <c r="H818" s="20"/>
      <c r="I818" s="20"/>
      <c r="J818" s="20"/>
      <c r="K818" s="20"/>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N818" s="50" t="s">
        <v>205</v>
      </c>
      <c r="AO818" s="50"/>
      <c r="AP818" s="19"/>
      <c r="AQ818" s="19"/>
      <c r="AR818" s="19"/>
      <c r="AS818" s="19"/>
      <c r="AT818" s="19"/>
      <c r="AU818" s="19"/>
      <c r="AV818" s="19"/>
      <c r="AW818" s="19"/>
      <c r="AX818" s="19"/>
      <c r="AY818" s="19"/>
      <c r="AZ818" s="19"/>
      <c r="BA818" s="19"/>
      <c r="BB818" s="19"/>
      <c r="BC818" s="19"/>
      <c r="BD818" s="19"/>
      <c r="BE818" s="19"/>
      <c r="BF818" s="19"/>
      <c r="BG818" s="19"/>
      <c r="BH818" s="19"/>
      <c r="BI818" s="19"/>
      <c r="BQ818" s="129" t="s">
        <v>336</v>
      </c>
      <c r="BR818" s="130"/>
      <c r="BS818" s="12"/>
      <c r="BT818" s="130"/>
    </row>
    <row r="819" spans="1:73" x14ac:dyDescent="0.25">
      <c r="D819"/>
      <c r="E819" s="51"/>
      <c r="F819"/>
      <c r="G819"/>
      <c r="H819" s="51"/>
      <c r="I819"/>
      <c r="J819"/>
      <c r="K819"/>
      <c r="BQ819" s="130" t="s">
        <v>325</v>
      </c>
      <c r="BR819" s="12"/>
      <c r="BS819" s="130"/>
      <c r="BT819" s="12"/>
    </row>
    <row r="820" spans="1:73" ht="15" customHeight="1" x14ac:dyDescent="0.25">
      <c r="D820"/>
      <c r="E820" s="65"/>
      <c r="F820"/>
      <c r="G820"/>
      <c r="H820"/>
      <c r="I820" s="65"/>
      <c r="J820"/>
      <c r="K820"/>
      <c r="BQ820" s="130" t="s">
        <v>325</v>
      </c>
      <c r="BR820" s="130"/>
      <c r="BS820" s="130"/>
      <c r="BT820" s="130"/>
    </row>
    <row r="821" spans="1:73" ht="30" customHeight="1" x14ac:dyDescent="0.25">
      <c r="D821" s="192" t="s">
        <v>325</v>
      </c>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c r="AA821" s="192"/>
      <c r="AN821" s="34" t="str">
        <f>IF(BQ817&gt;0,BQ818,"")</f>
        <v>04/02/2015</v>
      </c>
      <c r="BQ821" s="137" t="str">
        <f>IF(BQ817&gt;0,BQ820,"")</f>
        <v/>
      </c>
      <c r="BR821" s="12"/>
      <c r="BS821" s="137"/>
      <c r="BT821" s="131" t="s">
        <v>83</v>
      </c>
    </row>
    <row r="822" spans="1:73" s="138" customFormat="1" ht="0.95" customHeight="1" x14ac:dyDescent="0.25">
      <c r="A822" s="139"/>
      <c r="B822" s="139"/>
      <c r="C822" s="139"/>
      <c r="D822" s="165"/>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c r="AA822" s="152"/>
      <c r="AB822" s="139"/>
      <c r="AC822" s="139"/>
      <c r="AD822" s="139"/>
      <c r="AE822" s="139"/>
      <c r="AF822" s="139"/>
      <c r="AG822" s="139"/>
      <c r="AH822" s="139"/>
      <c r="AI822" s="139"/>
      <c r="AJ822" s="139"/>
      <c r="AK822" s="139"/>
      <c r="AL822" s="139"/>
      <c r="AM822" s="139"/>
      <c r="AN822" s="24"/>
      <c r="AO822" s="139"/>
      <c r="AP822" s="139"/>
      <c r="AQ822" s="139"/>
      <c r="AR822" s="139"/>
      <c r="AS822" s="139"/>
      <c r="AT822" s="139"/>
      <c r="AU822" s="139"/>
      <c r="AV822" s="139"/>
      <c r="AW822" s="139"/>
      <c r="AX822" s="139"/>
      <c r="AY822" s="139"/>
      <c r="AZ822" s="139"/>
      <c r="BA822" s="139"/>
      <c r="BB822" s="139"/>
      <c r="BC822" s="139"/>
      <c r="BD822" s="139"/>
      <c r="BE822" s="139"/>
      <c r="BF822" s="139"/>
      <c r="BG822" s="139"/>
      <c r="BH822" s="139"/>
      <c r="BI822" s="139"/>
      <c r="BJ822" s="139"/>
      <c r="BK822" s="139"/>
      <c r="BL822" s="139"/>
      <c r="BM822" s="139"/>
      <c r="BN822" s="139"/>
      <c r="BO822" s="139"/>
      <c r="BP822" s="139"/>
      <c r="BQ822" s="137"/>
      <c r="BR822" s="12"/>
      <c r="BS822" s="137"/>
      <c r="BT822" s="140"/>
    </row>
    <row r="823" spans="1:73" x14ac:dyDescent="0.25">
      <c r="D823" s="50" t="s">
        <v>204</v>
      </c>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N823" s="50" t="s">
        <v>206</v>
      </c>
      <c r="AO823" s="19"/>
      <c r="AP823" s="19"/>
      <c r="AQ823" s="19"/>
      <c r="AR823" s="19"/>
      <c r="AS823" s="19"/>
      <c r="AT823" s="19"/>
      <c r="AU823" s="19"/>
      <c r="AV823" s="19"/>
      <c r="AW823" s="19"/>
      <c r="AX823" s="19"/>
      <c r="AY823" s="19"/>
      <c r="AZ823" s="19"/>
      <c r="BA823" s="19"/>
      <c r="BB823" s="19"/>
      <c r="BC823" s="19"/>
      <c r="BD823" s="19"/>
      <c r="BE823" s="19"/>
      <c r="BF823" s="19"/>
      <c r="BG823" s="19"/>
      <c r="BH823" s="19"/>
      <c r="BI823" s="19"/>
      <c r="BQ823" s="130" t="str">
        <f>IF(BQ817&gt;0,BQ818,"")</f>
        <v>04/02/2015</v>
      </c>
      <c r="BR823" s="137"/>
      <c r="BS823" s="130"/>
      <c r="BT823" s="123" t="s">
        <v>308</v>
      </c>
    </row>
    <row r="824" spans="1:73" x14ac:dyDescent="0.25">
      <c r="BQ824" s="130" t="str">
        <f>IF(BQ817&gt;0,BQ813&amp;" "&amp;BQ814&amp;" "&amp;BQ812,"")</f>
        <v>John J Smith</v>
      </c>
      <c r="BR824" s="130"/>
      <c r="BS824" s="130"/>
      <c r="BT824" s="129" t="s">
        <v>309</v>
      </c>
    </row>
    <row r="825" spans="1:73" x14ac:dyDescent="0.25">
      <c r="BQ825" s="138" t="s">
        <v>331</v>
      </c>
      <c r="BR825" s="130"/>
      <c r="BT825" s="129" t="s">
        <v>310</v>
      </c>
    </row>
    <row r="826" spans="1:73" x14ac:dyDescent="0.25">
      <c r="BQ826" s="138" t="s">
        <v>333</v>
      </c>
    </row>
    <row r="827" spans="1:73" x14ac:dyDescent="0.25">
      <c r="BQ827" s="138" t="s">
        <v>334</v>
      </c>
    </row>
    <row r="828" spans="1:73" x14ac:dyDescent="0.25">
      <c r="BQ828" s="139" t="str">
        <f>IF(BQ817&gt;0,BQ825 &amp; "-"&amp; BQ826 &amp; "-" &amp; BQ827,"")</f>
        <v>555-22-3333</v>
      </c>
    </row>
    <row r="829" spans="1:73" x14ac:dyDescent="0.25">
      <c r="BT829" s="129" t="s">
        <v>311</v>
      </c>
    </row>
    <row r="830" spans="1:73" x14ac:dyDescent="0.25">
      <c r="A830"/>
      <c r="BU830" s="6"/>
    </row>
    <row r="831" spans="1:73" ht="3.75" customHeight="1" x14ac:dyDescent="0.25">
      <c r="A831"/>
      <c r="BU831" s="6"/>
    </row>
    <row r="832" spans="1:73" x14ac:dyDescent="0.25">
      <c r="A832"/>
      <c r="B832" s="18" t="s">
        <v>5</v>
      </c>
      <c r="C832" s="19"/>
      <c r="D832" s="20"/>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21" t="s">
        <v>9</v>
      </c>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22" t="s">
        <v>6</v>
      </c>
      <c r="BU832" s="6"/>
    </row>
    <row r="833" spans="1:73" x14ac:dyDescent="0.25">
      <c r="A833"/>
      <c r="B833" s="23" t="s">
        <v>7</v>
      </c>
      <c r="C833" s="24"/>
      <c r="D833" s="24"/>
      <c r="E833" s="25"/>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6" t="s">
        <v>10</v>
      </c>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c r="BL833" s="24"/>
      <c r="BM833" s="24"/>
      <c r="BN833" s="27" t="s">
        <v>8</v>
      </c>
      <c r="BU833" s="6"/>
    </row>
    <row r="835" spans="1:73" ht="18" x14ac:dyDescent="0.25">
      <c r="B835" s="172" t="s">
        <v>207</v>
      </c>
      <c r="C835" s="172"/>
      <c r="D835" s="172"/>
      <c r="E835" s="172"/>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c r="AB835" s="172"/>
      <c r="AC835" s="172"/>
      <c r="AD835" s="172"/>
      <c r="AE835" s="172"/>
      <c r="AF835" s="172"/>
      <c r="AG835" s="172"/>
      <c r="AH835" s="172"/>
      <c r="AI835" s="172"/>
      <c r="AJ835" s="172"/>
      <c r="AK835" s="172"/>
      <c r="AL835" s="172"/>
      <c r="AM835" s="172"/>
      <c r="AN835" s="172"/>
      <c r="AO835" s="172"/>
      <c r="AP835" s="172"/>
      <c r="AQ835" s="172"/>
      <c r="AR835" s="172"/>
      <c r="AS835" s="172"/>
      <c r="AT835" s="172"/>
      <c r="AU835" s="172"/>
      <c r="AV835" s="172"/>
      <c r="AW835" s="172"/>
      <c r="AX835" s="172"/>
      <c r="AY835" s="172"/>
      <c r="AZ835" s="172"/>
      <c r="BA835" s="172"/>
      <c r="BB835" s="172"/>
      <c r="BC835" s="172"/>
      <c r="BD835" s="172"/>
      <c r="BE835" s="172"/>
      <c r="BF835" s="172"/>
      <c r="BG835" s="172"/>
      <c r="BH835" s="172"/>
      <c r="BI835" s="172"/>
      <c r="BJ835" s="172"/>
      <c r="BK835" s="172"/>
      <c r="BL835" s="172"/>
      <c r="BM835" s="172"/>
      <c r="BN835" s="172"/>
    </row>
    <row r="837" spans="1:73" x14ac:dyDescent="0.25">
      <c r="B837" s="188" t="s">
        <v>208</v>
      </c>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c r="AH837" s="188"/>
      <c r="AI837" s="188"/>
      <c r="AJ837" s="188"/>
      <c r="AK837" s="188"/>
      <c r="AL837" s="188"/>
      <c r="AM837" s="188"/>
      <c r="AN837" s="188"/>
      <c r="AO837" s="188"/>
      <c r="AP837" s="188"/>
      <c r="AQ837" s="188"/>
      <c r="AR837" s="188"/>
      <c r="AS837" s="188"/>
      <c r="AT837" s="188"/>
      <c r="AU837" s="188"/>
      <c r="AV837" s="188"/>
      <c r="AW837" s="188"/>
      <c r="AX837" s="188"/>
      <c r="AY837" s="188"/>
      <c r="AZ837" s="188"/>
      <c r="BA837" s="188"/>
      <c r="BB837" s="188"/>
      <c r="BC837" s="188"/>
      <c r="BD837" s="188"/>
      <c r="BE837" s="188"/>
      <c r="BF837" s="188"/>
      <c r="BG837" s="188"/>
      <c r="BH837" s="188"/>
      <c r="BI837" s="188"/>
      <c r="BJ837" s="188"/>
      <c r="BK837" s="188"/>
      <c r="BL837" s="188"/>
      <c r="BM837" s="188"/>
      <c r="BN837" s="188"/>
    </row>
    <row r="839" spans="1:73" ht="44.25" customHeight="1" x14ac:dyDescent="0.25">
      <c r="B839" s="178" t="s">
        <v>257</v>
      </c>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c r="AA839" s="178"/>
      <c r="AB839" s="178"/>
      <c r="AC839" s="178"/>
      <c r="AD839" s="178"/>
      <c r="AE839" s="178"/>
      <c r="AF839" s="178"/>
      <c r="AG839" s="178"/>
      <c r="AH839" s="178"/>
      <c r="AI839" s="178"/>
      <c r="AJ839" s="178"/>
      <c r="AK839" s="178"/>
      <c r="AL839" s="178"/>
      <c r="AM839" s="178"/>
      <c r="AN839" s="178"/>
      <c r="AO839" s="178"/>
      <c r="AP839" s="178"/>
      <c r="AQ839" s="178"/>
      <c r="AR839" s="178"/>
      <c r="AS839" s="178"/>
      <c r="AT839" s="178"/>
      <c r="AU839" s="178"/>
      <c r="AV839" s="178"/>
      <c r="AW839" s="178"/>
      <c r="AX839" s="178"/>
      <c r="AY839" s="178"/>
      <c r="AZ839" s="178"/>
      <c r="BA839" s="178"/>
      <c r="BB839" s="178"/>
      <c r="BC839" s="178"/>
      <c r="BD839" s="178"/>
      <c r="BE839" s="178"/>
      <c r="BF839" s="178"/>
      <c r="BG839" s="178"/>
      <c r="BH839" s="178"/>
      <c r="BI839" s="178"/>
      <c r="BJ839" s="178"/>
      <c r="BK839" s="178"/>
      <c r="BL839" s="178"/>
      <c r="BM839" s="178"/>
      <c r="BN839" s="178"/>
    </row>
    <row r="840" spans="1:73" ht="15.75" x14ac:dyDescent="0.25">
      <c r="B840" s="28"/>
      <c r="C840"/>
      <c r="D840"/>
      <c r="E840"/>
      <c r="F840"/>
    </row>
    <row r="841" spans="1:73" ht="45.75" customHeight="1" x14ac:dyDescent="0.25">
      <c r="B841" s="169" t="s">
        <v>258</v>
      </c>
      <c r="C841" s="169"/>
      <c r="D841" s="169"/>
      <c r="E841" s="169"/>
      <c r="F841" s="169"/>
      <c r="G841" s="169"/>
      <c r="H841" s="169"/>
      <c r="I841" s="169"/>
      <c r="J841" s="169"/>
      <c r="K841" s="169"/>
      <c r="L841" s="169"/>
      <c r="M841" s="169"/>
      <c r="N841" s="169"/>
      <c r="O841" s="169"/>
      <c r="P841" s="169"/>
      <c r="Q841" s="169"/>
      <c r="R841" s="169"/>
      <c r="S841" s="169"/>
      <c r="T841" s="169"/>
      <c r="U841" s="169"/>
      <c r="V841" s="169"/>
      <c r="W841" s="169"/>
      <c r="X841" s="169"/>
      <c r="Y841" s="169"/>
      <c r="Z841" s="169"/>
      <c r="AA841" s="169"/>
      <c r="AB841" s="169"/>
      <c r="AC841" s="169"/>
      <c r="AD841" s="169"/>
      <c r="AE841" s="169"/>
      <c r="AF841" s="169"/>
      <c r="AG841" s="169"/>
      <c r="AH841" s="169"/>
      <c r="AI841" s="169"/>
      <c r="AJ841" s="169"/>
      <c r="AK841" s="169"/>
      <c r="AL841" s="169"/>
      <c r="AM841" s="169"/>
      <c r="AN841" s="169"/>
      <c r="AO841" s="169"/>
      <c r="AP841" s="169"/>
      <c r="AQ841" s="169"/>
      <c r="AR841" s="169"/>
      <c r="AS841" s="169"/>
      <c r="AT841" s="169"/>
      <c r="AU841" s="169"/>
      <c r="AV841" s="169"/>
      <c r="AW841" s="169"/>
      <c r="AX841" s="169"/>
      <c r="AY841" s="169"/>
      <c r="AZ841" s="169"/>
      <c r="BA841" s="169"/>
      <c r="BB841" s="169"/>
      <c r="BC841" s="169"/>
      <c r="BD841" s="169"/>
      <c r="BE841" s="169"/>
      <c r="BF841" s="169"/>
      <c r="BG841" s="169"/>
      <c r="BH841" s="169"/>
      <c r="BI841" s="169"/>
      <c r="BJ841" s="169"/>
      <c r="BK841" s="169"/>
      <c r="BL841" s="169"/>
      <c r="BM841" s="169"/>
      <c r="BN841" s="169"/>
    </row>
    <row r="842" spans="1:73" ht="15.75" x14ac:dyDescent="0.25">
      <c r="B842" s="28"/>
      <c r="C842"/>
      <c r="D842"/>
      <c r="E842"/>
      <c r="F842"/>
    </row>
    <row r="843" spans="1:73" x14ac:dyDescent="0.25">
      <c r="B843" s="121" t="s">
        <v>259</v>
      </c>
      <c r="C843"/>
      <c r="D843"/>
      <c r="E843"/>
      <c r="F843"/>
    </row>
    <row r="844" spans="1:73" x14ac:dyDescent="0.25">
      <c r="B844" s="119" t="s">
        <v>260</v>
      </c>
      <c r="C844"/>
      <c r="D844"/>
      <c r="E844"/>
      <c r="F844"/>
    </row>
    <row r="845" spans="1:73" x14ac:dyDescent="0.25">
      <c r="B845" s="119" t="s">
        <v>261</v>
      </c>
      <c r="C845"/>
      <c r="D845"/>
      <c r="E845"/>
      <c r="F845"/>
    </row>
    <row r="846" spans="1:73" x14ac:dyDescent="0.25">
      <c r="B846" s="119" t="s">
        <v>262</v>
      </c>
      <c r="C846"/>
      <c r="D846"/>
      <c r="E846"/>
      <c r="F846"/>
    </row>
    <row r="847" spans="1:73" x14ac:dyDescent="0.25">
      <c r="B847" s="119" t="s">
        <v>263</v>
      </c>
      <c r="C847"/>
      <c r="D847"/>
      <c r="E847" s="112" t="s">
        <v>264</v>
      </c>
      <c r="F847"/>
    </row>
    <row r="848" spans="1:73" ht="15.75" x14ac:dyDescent="0.25">
      <c r="B848" s="28"/>
      <c r="C848"/>
      <c r="D848"/>
      <c r="E848"/>
      <c r="F848"/>
    </row>
    <row r="849" spans="2:66" ht="30" customHeight="1" x14ac:dyDescent="0.25">
      <c r="B849" s="189" t="s">
        <v>265</v>
      </c>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row>
    <row r="850" spans="2:66" x14ac:dyDescent="0.25">
      <c r="B850" s="65"/>
      <c r="C850"/>
      <c r="D850"/>
      <c r="E850"/>
      <c r="F850"/>
      <c r="BB850" s="112"/>
    </row>
    <row r="851" spans="2:66" x14ac:dyDescent="0.25">
      <c r="B851" s="65"/>
      <c r="C851"/>
      <c r="D851"/>
      <c r="E851"/>
      <c r="F851"/>
      <c r="BB851" s="112"/>
    </row>
    <row r="852" spans="2:66" ht="48.75" customHeight="1" x14ac:dyDescent="0.25">
      <c r="B852" s="169" t="s">
        <v>266</v>
      </c>
      <c r="C852" s="169"/>
      <c r="D852" s="169"/>
      <c r="E852" s="169"/>
      <c r="F852" s="169"/>
      <c r="G852" s="169"/>
      <c r="H852" s="169"/>
      <c r="I852" s="169"/>
      <c r="J852" s="169"/>
      <c r="K852" s="169"/>
      <c r="L852" s="169"/>
      <c r="M852" s="169"/>
      <c r="N852" s="169"/>
      <c r="O852" s="169"/>
      <c r="P852" s="169"/>
      <c r="Q852" s="169"/>
      <c r="R852" s="169"/>
      <c r="S852" s="169"/>
      <c r="T852" s="169"/>
      <c r="U852" s="169"/>
      <c r="V852" s="169"/>
      <c r="W852" s="169"/>
      <c r="X852" s="169"/>
      <c r="Y852" s="169"/>
      <c r="Z852" s="169"/>
      <c r="AA852" s="169"/>
      <c r="AB852" s="169"/>
      <c r="AC852" s="169"/>
      <c r="AD852" s="169"/>
      <c r="AE852" s="169"/>
      <c r="AF852" s="169"/>
      <c r="AG852" s="169"/>
      <c r="AH852" s="169"/>
      <c r="AI852" s="169"/>
      <c r="AJ852" s="169"/>
      <c r="AK852" s="169"/>
      <c r="AL852" s="169"/>
      <c r="AM852" s="169"/>
      <c r="AN852" s="169"/>
      <c r="AO852" s="169"/>
      <c r="AP852" s="169"/>
      <c r="AQ852" s="169"/>
      <c r="AR852" s="169"/>
      <c r="AS852" s="169"/>
      <c r="AT852" s="169"/>
      <c r="AU852" s="169"/>
      <c r="AV852" s="169"/>
      <c r="AW852" s="169"/>
      <c r="AX852" s="169"/>
      <c r="AY852" s="169"/>
      <c r="AZ852" s="169"/>
      <c r="BA852" s="169"/>
      <c r="BB852" s="169"/>
      <c r="BC852" s="169"/>
      <c r="BD852" s="169"/>
      <c r="BE852" s="169"/>
      <c r="BF852" s="169"/>
      <c r="BG852" s="169"/>
      <c r="BH852" s="169"/>
      <c r="BI852" s="169"/>
      <c r="BJ852" s="169"/>
      <c r="BK852" s="169"/>
      <c r="BL852" s="169"/>
      <c r="BM852" s="169"/>
      <c r="BN852" s="169"/>
    </row>
    <row r="853" spans="2:66" ht="15.75" x14ac:dyDescent="0.25">
      <c r="B853" s="28"/>
      <c r="C853"/>
      <c r="D853"/>
      <c r="E853"/>
      <c r="F853"/>
    </row>
    <row r="854" spans="2:66" ht="120.75" customHeight="1" x14ac:dyDescent="0.25">
      <c r="B854" s="169" t="s">
        <v>209</v>
      </c>
      <c r="C854" s="169"/>
      <c r="D854" s="169"/>
      <c r="E854" s="169"/>
      <c r="F854" s="169"/>
      <c r="G854" s="169"/>
      <c r="H854" s="169"/>
      <c r="I854" s="169"/>
      <c r="J854" s="169"/>
      <c r="K854" s="169"/>
      <c r="L854" s="169"/>
      <c r="M854" s="169"/>
      <c r="N854" s="169"/>
      <c r="O854" s="169"/>
      <c r="P854" s="169"/>
      <c r="Q854" s="169"/>
      <c r="R854" s="169"/>
      <c r="S854" s="169"/>
      <c r="T854" s="169"/>
      <c r="U854" s="169"/>
      <c r="V854" s="169"/>
      <c r="W854" s="169"/>
      <c r="X854" s="169"/>
      <c r="Y854" s="169"/>
      <c r="Z854" s="169"/>
      <c r="AA854" s="169"/>
      <c r="AB854" s="169"/>
      <c r="AC854" s="169"/>
      <c r="AD854" s="169"/>
      <c r="AE854" s="169"/>
      <c r="AF854" s="169"/>
      <c r="AG854" s="169"/>
      <c r="AH854" s="169"/>
      <c r="AI854" s="169"/>
      <c r="AJ854" s="169"/>
      <c r="AK854" s="169"/>
      <c r="AL854" s="169"/>
      <c r="AM854" s="169"/>
      <c r="AN854" s="169"/>
      <c r="AO854" s="169"/>
      <c r="AP854" s="169"/>
      <c r="AQ854" s="169"/>
      <c r="AR854" s="169"/>
      <c r="AS854" s="169"/>
      <c r="AT854" s="169"/>
      <c r="AU854" s="169"/>
      <c r="AV854" s="169"/>
      <c r="AW854" s="169"/>
      <c r="AX854" s="169"/>
      <c r="AY854" s="169"/>
      <c r="AZ854" s="169"/>
      <c r="BA854" s="169"/>
      <c r="BB854" s="169"/>
      <c r="BC854" s="169"/>
      <c r="BD854" s="169"/>
      <c r="BE854" s="169"/>
      <c r="BF854" s="169"/>
      <c r="BG854" s="169"/>
      <c r="BH854" s="169"/>
      <c r="BI854" s="169"/>
      <c r="BJ854" s="169"/>
      <c r="BK854" s="169"/>
      <c r="BL854" s="169"/>
      <c r="BM854" s="169"/>
      <c r="BN854" s="169"/>
    </row>
    <row r="855" spans="2:66" ht="15" customHeight="1" x14ac:dyDescent="0.25">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c r="AC855" s="118"/>
      <c r="AD855" s="118"/>
      <c r="AE855" s="118"/>
      <c r="AF855" s="118"/>
      <c r="AG855" s="118"/>
      <c r="AH855" s="118"/>
      <c r="AI855" s="118"/>
      <c r="AJ855" s="118"/>
      <c r="AK855" s="118"/>
      <c r="AL855" s="118"/>
      <c r="AM855" s="118"/>
      <c r="AN855" s="118"/>
      <c r="AO855" s="118"/>
      <c r="AP855" s="118"/>
      <c r="AQ855" s="118"/>
      <c r="AR855" s="118"/>
      <c r="AS855" s="118"/>
      <c r="AT855" s="118"/>
      <c r="AU855" s="118"/>
      <c r="AV855" s="118"/>
      <c r="AW855" s="118"/>
      <c r="AX855" s="118"/>
      <c r="AY855" s="118"/>
      <c r="AZ855" s="118"/>
      <c r="BA855" s="118"/>
      <c r="BB855" s="118"/>
      <c r="BC855" s="118"/>
      <c r="BD855" s="118"/>
      <c r="BE855" s="118"/>
      <c r="BF855" s="118"/>
      <c r="BG855" s="118"/>
      <c r="BH855" s="118"/>
      <c r="BI855" s="118"/>
      <c r="BJ855" s="118"/>
      <c r="BK855" s="118"/>
      <c r="BL855" s="118"/>
      <c r="BM855" s="118"/>
      <c r="BN855" s="118"/>
    </row>
    <row r="856" spans="2:66" ht="15" customHeight="1" x14ac:dyDescent="0.25">
      <c r="B856" s="119" t="s">
        <v>267</v>
      </c>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c r="AC856" s="118"/>
      <c r="AD856" s="118"/>
      <c r="AE856" s="118"/>
      <c r="AF856" s="118"/>
      <c r="AG856" s="118"/>
      <c r="AH856" s="118"/>
      <c r="AI856" s="118"/>
      <c r="AJ856" s="118"/>
      <c r="AK856" s="118"/>
      <c r="AL856" s="118"/>
      <c r="AM856" s="118"/>
      <c r="AN856" s="118"/>
      <c r="AO856" s="118"/>
      <c r="AP856" s="118"/>
      <c r="AQ856" s="118"/>
      <c r="AR856" s="118"/>
      <c r="AS856" s="118"/>
      <c r="AT856" s="118"/>
      <c r="AU856" s="118"/>
      <c r="AV856" s="118"/>
      <c r="AW856" s="118"/>
      <c r="AX856" s="118"/>
      <c r="AY856" s="118"/>
      <c r="AZ856" s="118"/>
      <c r="BA856" s="118"/>
      <c r="BB856" s="118"/>
      <c r="BC856" s="118"/>
      <c r="BD856" s="118"/>
      <c r="BE856" s="118"/>
      <c r="BF856" s="118"/>
      <c r="BG856" s="118"/>
      <c r="BH856" s="118"/>
      <c r="BI856" s="118"/>
      <c r="BJ856" s="118"/>
      <c r="BK856" s="118"/>
      <c r="BL856" s="118"/>
      <c r="BM856" s="118"/>
      <c r="BN856" s="118"/>
    </row>
    <row r="857" spans="2:66" ht="15" customHeight="1" x14ac:dyDescent="0.25">
      <c r="B857" s="119"/>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c r="AC857" s="118"/>
      <c r="AD857" s="118"/>
      <c r="AE857" s="118"/>
      <c r="AF857" s="118"/>
      <c r="AG857" s="118"/>
      <c r="AH857" s="118"/>
      <c r="AI857" s="118"/>
      <c r="AJ857" s="118"/>
      <c r="AK857" s="118"/>
      <c r="AL857" s="118"/>
      <c r="AM857" s="118"/>
      <c r="AN857" s="118"/>
      <c r="AO857" s="118"/>
      <c r="AP857" s="118"/>
      <c r="AQ857" s="118"/>
      <c r="AR857" s="118"/>
      <c r="AS857" s="118"/>
      <c r="AT857" s="118"/>
      <c r="AU857" s="118"/>
      <c r="AV857" s="118"/>
      <c r="AW857" s="118"/>
      <c r="AX857" s="118"/>
      <c r="AY857" s="118"/>
      <c r="AZ857" s="118"/>
      <c r="BA857" s="118"/>
      <c r="BB857" s="118"/>
      <c r="BC857" s="118"/>
      <c r="BD857" s="118"/>
      <c r="BE857" s="118"/>
      <c r="BF857" s="118"/>
      <c r="BG857" s="118"/>
      <c r="BH857" s="118"/>
      <c r="BI857" s="118"/>
      <c r="BJ857" s="118"/>
      <c r="BK857" s="118"/>
      <c r="BL857" s="118"/>
      <c r="BM857" s="118"/>
      <c r="BN857" s="118"/>
    </row>
    <row r="858" spans="2:66" ht="33" customHeight="1" x14ac:dyDescent="0.25">
      <c r="B858" s="177" t="s">
        <v>268</v>
      </c>
      <c r="C858" s="177"/>
      <c r="D858" s="177"/>
      <c r="E858" s="177"/>
      <c r="F858" s="177"/>
      <c r="G858" s="177"/>
      <c r="H858" s="177"/>
      <c r="I858" s="177"/>
      <c r="J858" s="177"/>
      <c r="K858" s="177"/>
      <c r="L858" s="177"/>
      <c r="M858" s="177"/>
      <c r="N858" s="177"/>
      <c r="O858" s="177"/>
      <c r="P858" s="177"/>
      <c r="Q858" s="177"/>
      <c r="R858" s="177"/>
      <c r="S858" s="177"/>
      <c r="T858" s="177"/>
      <c r="U858" s="177"/>
      <c r="V858" s="177"/>
      <c r="W858" s="177"/>
      <c r="X858" s="177"/>
      <c r="Y858" s="177"/>
      <c r="Z858" s="177"/>
      <c r="AA858" s="177"/>
      <c r="AB858" s="177"/>
      <c r="AC858" s="177"/>
      <c r="AD858" s="177"/>
      <c r="AE858" s="177"/>
      <c r="AF858" s="177"/>
      <c r="AG858" s="177"/>
      <c r="AH858" s="177"/>
      <c r="AI858" s="177"/>
      <c r="AJ858" s="177"/>
      <c r="AK858" s="177"/>
      <c r="AL858" s="177"/>
      <c r="AM858" s="177"/>
      <c r="AN858" s="177"/>
      <c r="AO858" s="177"/>
      <c r="AP858" s="177"/>
      <c r="AQ858" s="177"/>
      <c r="AR858" s="177"/>
      <c r="AS858" s="177"/>
      <c r="AT858" s="177"/>
      <c r="AU858" s="177"/>
      <c r="AV858" s="177"/>
      <c r="AW858" s="177"/>
      <c r="AX858" s="177"/>
      <c r="AY858" s="177"/>
      <c r="AZ858" s="177"/>
      <c r="BA858" s="177"/>
      <c r="BB858" s="177"/>
      <c r="BC858" s="177"/>
      <c r="BD858" s="177"/>
      <c r="BE858" s="177"/>
      <c r="BF858" s="177"/>
      <c r="BG858" s="177"/>
      <c r="BH858" s="177"/>
      <c r="BI858" s="177"/>
      <c r="BJ858" s="177"/>
      <c r="BK858" s="177"/>
      <c r="BL858" s="177"/>
      <c r="BM858" s="177"/>
      <c r="BN858" s="177"/>
    </row>
    <row r="859" spans="2:66" x14ac:dyDescent="0.25">
      <c r="B859" s="108"/>
      <c r="C859"/>
      <c r="D859"/>
      <c r="E859"/>
      <c r="F859"/>
    </row>
    <row r="860" spans="2:66" x14ac:dyDescent="0.25">
      <c r="B860" s="114" t="s">
        <v>228</v>
      </c>
      <c r="C860" s="57"/>
      <c r="D860" s="115"/>
      <c r="E860" s="57"/>
      <c r="F860" s="57"/>
      <c r="G860" s="57"/>
      <c r="H860" s="57"/>
      <c r="I860" s="57"/>
      <c r="J860" s="57"/>
      <c r="K860" s="57"/>
      <c r="L860" s="57"/>
      <c r="M860" s="57"/>
      <c r="N860" s="57"/>
      <c r="O860" s="57"/>
      <c r="P860" s="57"/>
      <c r="Q860" s="57"/>
      <c r="R860" s="57"/>
      <c r="S860" s="57"/>
      <c r="T860" s="57"/>
      <c r="U860" s="57"/>
      <c r="V860" s="57"/>
      <c r="W860" s="57"/>
      <c r="X860" s="57"/>
      <c r="Y860" s="57"/>
      <c r="Z860" s="57"/>
      <c r="AA860" s="57"/>
      <c r="AB860" s="57"/>
      <c r="AC860" s="57"/>
      <c r="AD860" s="57"/>
      <c r="AE860" s="57"/>
      <c r="AF860" s="57"/>
      <c r="AG860" s="57"/>
      <c r="AH860" s="57"/>
      <c r="AI860" s="116" t="s">
        <v>229</v>
      </c>
      <c r="AJ860" s="57"/>
      <c r="AK860" s="57"/>
      <c r="AL860" s="57"/>
      <c r="AM860" s="57"/>
      <c r="AN860" s="57"/>
      <c r="AO860" s="57"/>
      <c r="AP860" s="57"/>
      <c r="AQ860" s="57"/>
      <c r="AR860" s="57"/>
      <c r="AS860" s="57"/>
      <c r="AT860" s="57"/>
      <c r="AU860" s="57"/>
      <c r="AV860" s="57"/>
      <c r="AW860" s="57"/>
      <c r="AX860" s="57"/>
      <c r="AY860" s="57"/>
      <c r="AZ860" s="57"/>
      <c r="BA860" s="57"/>
      <c r="BB860" s="57"/>
      <c r="BC860" s="57"/>
      <c r="BD860" s="57"/>
      <c r="BE860" s="57"/>
      <c r="BF860" s="57"/>
      <c r="BG860" s="57"/>
      <c r="BH860" s="57"/>
      <c r="BI860" s="57"/>
      <c r="BJ860" s="57"/>
      <c r="BK860" s="57"/>
      <c r="BL860" s="57"/>
      <c r="BM860" s="57"/>
      <c r="BN860" s="117" t="s">
        <v>6</v>
      </c>
    </row>
    <row r="861" spans="2:66" x14ac:dyDescent="0.25">
      <c r="B861"/>
      <c r="C861"/>
      <c r="D861"/>
      <c r="E861"/>
      <c r="F861"/>
    </row>
    <row r="862" spans="2:66" ht="30.75" customHeight="1" x14ac:dyDescent="0.25">
      <c r="B862" s="169" t="s">
        <v>210</v>
      </c>
      <c r="C862" s="169"/>
      <c r="D862" s="169"/>
      <c r="E862" s="169"/>
      <c r="F862" s="169"/>
      <c r="G862" s="169"/>
      <c r="H862" s="169"/>
      <c r="I862" s="169"/>
      <c r="J862" s="169"/>
      <c r="K862" s="169"/>
      <c r="L862" s="169"/>
      <c r="M862" s="169"/>
      <c r="N862" s="169"/>
      <c r="O862" s="169"/>
      <c r="P862" s="169"/>
      <c r="Q862" s="169"/>
      <c r="R862" s="169"/>
      <c r="S862" s="169"/>
      <c r="T862" s="169"/>
      <c r="U862" s="169"/>
      <c r="V862" s="169"/>
      <c r="W862" s="169"/>
      <c r="X862" s="169"/>
      <c r="Y862" s="169"/>
      <c r="Z862" s="169"/>
      <c r="AA862" s="169"/>
      <c r="AB862" s="169"/>
      <c r="AC862" s="169"/>
      <c r="AD862" s="169"/>
      <c r="AE862" s="169"/>
      <c r="AF862" s="169"/>
      <c r="AG862" s="169"/>
      <c r="AH862" s="169"/>
      <c r="AI862" s="169"/>
      <c r="AJ862" s="169"/>
      <c r="AK862" s="169"/>
      <c r="AL862" s="169"/>
      <c r="AM862" s="169"/>
      <c r="AN862" s="169"/>
      <c r="AO862" s="169"/>
      <c r="AP862" s="169"/>
      <c r="AQ862" s="169"/>
      <c r="AR862" s="169"/>
      <c r="AS862" s="169"/>
      <c r="AT862" s="169"/>
      <c r="AU862" s="169"/>
      <c r="AV862" s="169"/>
      <c r="AW862" s="169"/>
      <c r="AX862" s="169"/>
      <c r="AY862" s="169"/>
      <c r="AZ862" s="169"/>
      <c r="BA862" s="169"/>
      <c r="BB862" s="169"/>
      <c r="BC862" s="169"/>
      <c r="BD862" s="169"/>
      <c r="BE862" s="169"/>
      <c r="BF862" s="169"/>
      <c r="BG862" s="169"/>
      <c r="BH862" s="169"/>
      <c r="BI862" s="169"/>
      <c r="BJ862" s="169"/>
      <c r="BK862" s="169"/>
      <c r="BL862" s="169"/>
      <c r="BM862" s="169"/>
      <c r="BN862" s="169"/>
    </row>
    <row r="863" spans="2:66" ht="15.75" x14ac:dyDescent="0.25">
      <c r="B863" s="28"/>
      <c r="C863"/>
      <c r="D863"/>
      <c r="E863"/>
      <c r="F863"/>
    </row>
    <row r="864" spans="2:66" ht="30.75" customHeight="1" x14ac:dyDescent="0.25">
      <c r="B864" s="169" t="s">
        <v>211</v>
      </c>
      <c r="C864" s="169"/>
      <c r="D864" s="169"/>
      <c r="E864" s="169"/>
      <c r="F864" s="169"/>
      <c r="G864" s="169"/>
      <c r="H864" s="169"/>
      <c r="I864" s="169"/>
      <c r="J864" s="169"/>
      <c r="K864" s="169"/>
      <c r="L864" s="169"/>
      <c r="M864" s="169"/>
      <c r="N864" s="169"/>
      <c r="O864" s="169"/>
      <c r="P864" s="169"/>
      <c r="Q864" s="169"/>
      <c r="R864" s="169"/>
      <c r="S864" s="169"/>
      <c r="T864" s="169"/>
      <c r="U864" s="169"/>
      <c r="V864" s="169"/>
      <c r="W864" s="169"/>
      <c r="X864" s="169"/>
      <c r="Y864" s="169"/>
      <c r="Z864" s="169"/>
      <c r="AA864" s="169"/>
      <c r="AB864" s="169"/>
      <c r="AC864" s="169"/>
      <c r="AD864" s="169"/>
      <c r="AE864" s="169"/>
      <c r="AF864" s="169"/>
      <c r="AG864" s="169"/>
      <c r="AH864" s="169"/>
      <c r="AI864" s="169"/>
      <c r="AJ864" s="169"/>
      <c r="AK864" s="169"/>
      <c r="AL864" s="169"/>
      <c r="AM864" s="169"/>
      <c r="AN864" s="169"/>
      <c r="AO864" s="169"/>
      <c r="AP864" s="169"/>
      <c r="AQ864" s="169"/>
      <c r="AR864" s="169"/>
      <c r="AS864" s="169"/>
      <c r="AT864" s="169"/>
      <c r="AU864" s="169"/>
      <c r="AV864" s="169"/>
      <c r="AW864" s="169"/>
      <c r="AX864" s="169"/>
      <c r="AY864" s="169"/>
      <c r="AZ864" s="169"/>
      <c r="BA864" s="169"/>
      <c r="BB864" s="169"/>
      <c r="BC864" s="169"/>
      <c r="BD864" s="169"/>
      <c r="BE864" s="169"/>
      <c r="BF864" s="169"/>
      <c r="BG864" s="169"/>
      <c r="BH864" s="169"/>
      <c r="BI864" s="169"/>
      <c r="BJ864" s="169"/>
      <c r="BK864" s="169"/>
      <c r="BL864" s="169"/>
      <c r="BM864" s="169"/>
      <c r="BN864" s="169"/>
    </row>
    <row r="865" spans="2:66" x14ac:dyDescent="0.25">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c r="AC865" s="118"/>
      <c r="AD865" s="118"/>
      <c r="AE865" s="118"/>
      <c r="AF865" s="118"/>
      <c r="AG865" s="118"/>
      <c r="AH865" s="118"/>
      <c r="AI865" s="118"/>
      <c r="AJ865" s="118"/>
      <c r="AK865" s="118"/>
      <c r="AL865" s="118"/>
      <c r="AM865" s="118"/>
      <c r="AN865" s="118"/>
      <c r="AO865" s="118"/>
      <c r="AP865" s="118"/>
      <c r="AQ865" s="118"/>
      <c r="AR865" s="118"/>
      <c r="AS865" s="118"/>
      <c r="AT865" s="118"/>
      <c r="AU865" s="118"/>
      <c r="AV865" s="118"/>
      <c r="AW865" s="118"/>
      <c r="AX865" s="118"/>
      <c r="AY865" s="118"/>
      <c r="AZ865" s="118"/>
      <c r="BA865" s="118"/>
      <c r="BB865" s="118"/>
      <c r="BC865" s="118"/>
      <c r="BD865" s="118"/>
      <c r="BE865" s="118"/>
      <c r="BF865" s="118"/>
      <c r="BG865" s="118"/>
      <c r="BH865" s="118"/>
      <c r="BI865" s="118"/>
      <c r="BJ865" s="118"/>
      <c r="BK865" s="118"/>
      <c r="BL865" s="118"/>
      <c r="BM865" s="118"/>
      <c r="BN865" s="118"/>
    </row>
    <row r="866" spans="2:66" ht="18" customHeight="1" x14ac:dyDescent="0.25">
      <c r="B866" s="119" t="s">
        <v>212</v>
      </c>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c r="AC866" s="118"/>
      <c r="AD866" s="118"/>
      <c r="AE866" s="118"/>
      <c r="AF866" s="118"/>
      <c r="AG866" s="118"/>
      <c r="AH866" s="118"/>
      <c r="AI866" s="118"/>
      <c r="AJ866" s="118"/>
      <c r="AK866" s="118"/>
      <c r="AL866" s="118"/>
      <c r="AM866" s="118"/>
      <c r="AN866" s="118"/>
      <c r="AO866" s="118"/>
      <c r="AP866" s="118"/>
      <c r="AQ866" s="118"/>
      <c r="AR866" s="118"/>
      <c r="AS866" s="118"/>
      <c r="AT866" s="118"/>
      <c r="AU866" s="118"/>
      <c r="AV866" s="118"/>
      <c r="AW866" s="118"/>
      <c r="AX866" s="118"/>
      <c r="AY866" s="118"/>
      <c r="AZ866" s="118"/>
      <c r="BA866" s="118"/>
      <c r="BB866" s="118"/>
      <c r="BC866" s="118"/>
      <c r="BD866" s="118"/>
      <c r="BE866" s="118"/>
      <c r="BF866" s="118"/>
      <c r="BG866" s="118"/>
      <c r="BH866" s="118"/>
      <c r="BI866" s="118"/>
      <c r="BJ866" s="118"/>
      <c r="BK866" s="118"/>
      <c r="BL866" s="118"/>
      <c r="BM866" s="118"/>
      <c r="BN866" s="118"/>
    </row>
    <row r="867" spans="2:66" x14ac:dyDescent="0.25">
      <c r="B867" s="119"/>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c r="AC867" s="118"/>
      <c r="AD867" s="118"/>
      <c r="AE867" s="118"/>
      <c r="AF867" s="118"/>
      <c r="AG867" s="118"/>
      <c r="AH867" s="118"/>
      <c r="AI867" s="118"/>
      <c r="AJ867" s="118"/>
      <c r="AK867" s="118"/>
      <c r="AL867" s="118"/>
      <c r="AM867" s="118"/>
      <c r="AN867" s="118"/>
      <c r="AO867" s="118"/>
      <c r="AP867" s="118"/>
      <c r="AQ867" s="118"/>
      <c r="AR867" s="118"/>
      <c r="AS867" s="118"/>
      <c r="AT867" s="118"/>
      <c r="AU867" s="118"/>
      <c r="AV867" s="118"/>
      <c r="AW867" s="118"/>
      <c r="AX867" s="118"/>
      <c r="AY867" s="118"/>
      <c r="AZ867" s="118"/>
      <c r="BA867" s="118"/>
      <c r="BB867" s="118"/>
      <c r="BC867" s="118"/>
      <c r="BD867" s="118"/>
      <c r="BE867" s="118"/>
      <c r="BF867" s="118"/>
      <c r="BG867" s="118"/>
      <c r="BH867" s="118"/>
      <c r="BI867" s="118"/>
      <c r="BJ867" s="118"/>
      <c r="BK867" s="118"/>
      <c r="BL867" s="118"/>
      <c r="BM867" s="118"/>
      <c r="BN867" s="118"/>
    </row>
    <row r="868" spans="2:66" x14ac:dyDescent="0.25">
      <c r="B868" s="177" t="s">
        <v>268</v>
      </c>
      <c r="C868" s="177"/>
      <c r="D868" s="177"/>
      <c r="E868" s="177"/>
      <c r="F868" s="177"/>
      <c r="G868" s="177"/>
      <c r="H868" s="177"/>
      <c r="I868" s="177"/>
      <c r="J868" s="177"/>
      <c r="K868" s="177"/>
      <c r="L868" s="177"/>
      <c r="M868" s="177"/>
      <c r="N868" s="177"/>
      <c r="O868" s="177"/>
      <c r="P868" s="177"/>
      <c r="Q868" s="177"/>
      <c r="R868" s="177"/>
      <c r="S868" s="177"/>
      <c r="T868" s="177"/>
      <c r="U868" s="177"/>
      <c r="V868" s="177"/>
      <c r="W868" s="177"/>
      <c r="X868" s="177"/>
      <c r="Y868" s="177"/>
      <c r="Z868" s="177"/>
      <c r="AA868" s="177"/>
      <c r="AB868" s="177"/>
      <c r="AC868" s="177"/>
      <c r="AD868" s="177"/>
      <c r="AE868" s="177"/>
      <c r="AF868" s="177"/>
      <c r="AG868" s="177"/>
      <c r="AH868" s="177"/>
      <c r="AI868" s="177"/>
      <c r="AJ868" s="177"/>
      <c r="AK868" s="177"/>
      <c r="AL868" s="177"/>
      <c r="AM868" s="177"/>
      <c r="AN868" s="177"/>
      <c r="AO868" s="177"/>
      <c r="AP868" s="177"/>
      <c r="AQ868" s="177"/>
      <c r="AR868" s="177"/>
      <c r="AS868" s="177"/>
      <c r="AT868" s="177"/>
      <c r="AU868" s="177"/>
      <c r="AV868" s="177"/>
      <c r="AW868" s="177"/>
      <c r="AX868" s="177"/>
      <c r="AY868" s="177"/>
      <c r="AZ868" s="177"/>
      <c r="BA868" s="177"/>
      <c r="BB868" s="177"/>
      <c r="BC868" s="177"/>
      <c r="BD868" s="177"/>
      <c r="BE868" s="177"/>
      <c r="BF868" s="177"/>
      <c r="BG868" s="177"/>
      <c r="BH868" s="177"/>
      <c r="BI868" s="177"/>
      <c r="BJ868" s="177"/>
      <c r="BK868" s="177"/>
      <c r="BL868" s="177"/>
      <c r="BM868" s="177"/>
      <c r="BN868" s="177"/>
    </row>
    <row r="869" spans="2:66" x14ac:dyDescent="0.25">
      <c r="B869" s="110"/>
      <c r="C869"/>
      <c r="D869"/>
      <c r="E869"/>
      <c r="F869"/>
    </row>
    <row r="870" spans="2:66" x14ac:dyDescent="0.25">
      <c r="B870" s="169" t="s">
        <v>271</v>
      </c>
      <c r="C870" s="169"/>
      <c r="D870" s="169"/>
      <c r="E870" s="169"/>
      <c r="F870" s="169"/>
      <c r="G870" s="169"/>
      <c r="H870" s="169"/>
      <c r="I870" s="169"/>
      <c r="J870" s="169"/>
      <c r="K870" s="169"/>
      <c r="L870" s="169"/>
      <c r="M870" s="169"/>
      <c r="N870" s="169"/>
      <c r="O870" s="169"/>
      <c r="P870" s="169"/>
      <c r="Q870" s="169"/>
      <c r="R870" s="169"/>
      <c r="S870" s="169"/>
      <c r="T870" s="169"/>
      <c r="U870" s="169"/>
      <c r="V870" s="169"/>
      <c r="W870" s="169"/>
      <c r="X870" s="169"/>
      <c r="Y870" s="169"/>
      <c r="Z870" s="169"/>
      <c r="AA870" s="169"/>
      <c r="AB870" s="169"/>
      <c r="AC870" s="169"/>
      <c r="AD870" s="169"/>
      <c r="AE870" s="169"/>
      <c r="AF870" s="169"/>
      <c r="AG870" s="169"/>
      <c r="AH870" s="169"/>
      <c r="AI870" s="169"/>
      <c r="AJ870" s="169"/>
      <c r="AK870" s="169"/>
      <c r="AL870" s="169"/>
      <c r="AM870" s="169"/>
      <c r="AN870" s="169"/>
      <c r="AO870" s="169"/>
      <c r="AP870" s="169"/>
      <c r="AQ870" s="169"/>
      <c r="AR870" s="169"/>
      <c r="AS870" s="169"/>
      <c r="AT870" s="169"/>
      <c r="AU870" s="169"/>
      <c r="AV870" s="169"/>
      <c r="AW870" s="169"/>
      <c r="AX870" s="169"/>
      <c r="AY870" s="169"/>
      <c r="AZ870" s="169"/>
      <c r="BA870" s="169"/>
      <c r="BB870" s="169"/>
      <c r="BC870" s="169"/>
      <c r="BD870" s="169"/>
      <c r="BE870" s="169"/>
      <c r="BF870" s="169"/>
      <c r="BG870" s="169"/>
      <c r="BH870" s="169"/>
      <c r="BI870" s="169"/>
      <c r="BJ870" s="169"/>
      <c r="BK870" s="169"/>
      <c r="BL870" s="169"/>
      <c r="BM870" s="169"/>
      <c r="BN870" s="169"/>
    </row>
    <row r="871" spans="2:66" ht="15.75" x14ac:dyDescent="0.25">
      <c r="B871" s="28"/>
      <c r="C871"/>
      <c r="D871"/>
      <c r="E871"/>
      <c r="F871"/>
    </row>
    <row r="872" spans="2:66" ht="44.25" customHeight="1" x14ac:dyDescent="0.25">
      <c r="B872" s="169" t="s">
        <v>270</v>
      </c>
      <c r="C872" s="169"/>
      <c r="D872" s="169"/>
      <c r="E872" s="169"/>
      <c r="F872" s="169"/>
      <c r="G872" s="169"/>
      <c r="H872" s="169"/>
      <c r="I872" s="169"/>
      <c r="J872" s="169"/>
      <c r="K872" s="169"/>
      <c r="L872" s="169"/>
      <c r="M872" s="169"/>
      <c r="N872" s="169"/>
      <c r="O872" s="169"/>
      <c r="P872" s="169"/>
      <c r="Q872" s="169"/>
      <c r="R872" s="169"/>
      <c r="S872" s="169"/>
      <c r="T872" s="169"/>
      <c r="U872" s="169"/>
      <c r="V872" s="169"/>
      <c r="W872" s="169"/>
      <c r="X872" s="169"/>
      <c r="Y872" s="169"/>
      <c r="Z872" s="169"/>
      <c r="AA872" s="169"/>
      <c r="AB872" s="169"/>
      <c r="AC872" s="169"/>
      <c r="AD872" s="169"/>
      <c r="AE872" s="169"/>
      <c r="AF872" s="169"/>
      <c r="AG872" s="169"/>
      <c r="AH872" s="169"/>
      <c r="AI872" s="169"/>
      <c r="AJ872" s="169"/>
      <c r="AK872" s="169"/>
      <c r="AL872" s="169"/>
      <c r="AM872" s="169"/>
      <c r="AN872" s="169"/>
      <c r="AO872" s="169"/>
      <c r="AP872" s="169"/>
      <c r="AQ872" s="169"/>
      <c r="AR872" s="169"/>
      <c r="AS872" s="169"/>
      <c r="AT872" s="169"/>
      <c r="AU872" s="169"/>
      <c r="AV872" s="169"/>
      <c r="AW872" s="169"/>
      <c r="AX872" s="169"/>
      <c r="AY872" s="169"/>
      <c r="AZ872" s="169"/>
      <c r="BA872" s="169"/>
      <c r="BB872" s="169"/>
      <c r="BC872" s="169"/>
      <c r="BD872" s="169"/>
      <c r="BE872" s="169"/>
      <c r="BF872" s="169"/>
      <c r="BG872" s="169"/>
      <c r="BH872" s="169"/>
      <c r="BI872" s="169"/>
      <c r="BJ872" s="169"/>
      <c r="BK872" s="169"/>
      <c r="BL872" s="169"/>
      <c r="BM872" s="169"/>
      <c r="BN872" s="169"/>
    </row>
    <row r="873" spans="2:66" x14ac:dyDescent="0.25">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c r="AC873" s="118"/>
      <c r="AD873" s="118"/>
      <c r="AE873" s="118"/>
      <c r="AF873" s="118"/>
      <c r="AG873" s="118"/>
      <c r="AH873" s="118"/>
      <c r="AI873" s="118"/>
      <c r="AJ873" s="118"/>
      <c r="AK873" s="118"/>
      <c r="AL873" s="118"/>
      <c r="AM873" s="118"/>
      <c r="AN873" s="118"/>
      <c r="AO873" s="118"/>
      <c r="AP873" s="118"/>
      <c r="AQ873" s="118"/>
      <c r="AR873" s="118"/>
      <c r="AS873" s="118"/>
      <c r="AT873" s="118"/>
      <c r="AU873" s="118"/>
      <c r="AV873" s="118"/>
      <c r="AW873" s="118"/>
      <c r="AX873" s="118"/>
      <c r="AY873" s="118"/>
      <c r="AZ873" s="118"/>
      <c r="BA873" s="118"/>
      <c r="BB873" s="118"/>
      <c r="BC873" s="118"/>
      <c r="BD873" s="118"/>
      <c r="BE873" s="118"/>
      <c r="BF873" s="118"/>
      <c r="BG873" s="118"/>
      <c r="BH873" s="118"/>
      <c r="BI873" s="118"/>
      <c r="BJ873" s="118"/>
      <c r="BK873" s="118"/>
      <c r="BL873" s="118"/>
      <c r="BM873" s="118"/>
      <c r="BN873" s="118"/>
    </row>
    <row r="874" spans="2:66" ht="27.75" customHeight="1" x14ac:dyDescent="0.25">
      <c r="B874" s="181" t="s">
        <v>269</v>
      </c>
      <c r="C874" s="181"/>
      <c r="D874" s="181"/>
      <c r="E874" s="181"/>
      <c r="F874" s="181"/>
      <c r="G874" s="181"/>
      <c r="H874" s="181"/>
      <c r="I874" s="181"/>
      <c r="J874" s="181"/>
      <c r="K874" s="181"/>
      <c r="L874" s="181"/>
      <c r="M874" s="181"/>
      <c r="N874" s="181"/>
      <c r="O874" s="181"/>
      <c r="P874" s="181"/>
      <c r="Q874" s="181"/>
      <c r="R874" s="181"/>
      <c r="S874" s="181"/>
      <c r="T874" s="181"/>
      <c r="U874" s="181"/>
      <c r="V874" s="181"/>
      <c r="W874" s="181"/>
      <c r="X874" s="181"/>
      <c r="Y874" s="181"/>
      <c r="Z874" s="181"/>
      <c r="AA874" s="181"/>
      <c r="AB874" s="181"/>
      <c r="AC874" s="181"/>
      <c r="AD874" s="181"/>
      <c r="AE874" s="181"/>
      <c r="AF874" s="181"/>
      <c r="AG874" s="181"/>
      <c r="AH874" s="181"/>
      <c r="AI874" s="181"/>
      <c r="AJ874" s="181"/>
      <c r="AK874" s="181"/>
      <c r="AL874" s="181"/>
      <c r="AM874" s="181"/>
      <c r="AN874" s="181"/>
      <c r="AO874" s="181"/>
      <c r="AP874" s="181"/>
      <c r="AQ874" s="181"/>
      <c r="AR874" s="181"/>
      <c r="AS874" s="181"/>
      <c r="AT874" s="181"/>
      <c r="AU874" s="181"/>
      <c r="AV874" s="181"/>
      <c r="AW874" s="181"/>
      <c r="AX874" s="181"/>
      <c r="AY874" s="181"/>
      <c r="AZ874" s="181"/>
      <c r="BA874" s="181"/>
      <c r="BB874" s="181"/>
      <c r="BC874" s="181"/>
      <c r="BD874" s="181"/>
      <c r="BE874" s="181"/>
      <c r="BF874" s="181"/>
      <c r="BG874" s="181"/>
      <c r="BH874" s="181"/>
      <c r="BI874" s="181"/>
      <c r="BJ874" s="181"/>
      <c r="BK874" s="181"/>
      <c r="BL874" s="181"/>
      <c r="BM874" s="181"/>
      <c r="BN874" s="181"/>
    </row>
    <row r="875" spans="2:66" ht="15" customHeight="1" x14ac:dyDescent="0.25">
      <c r="B875" s="119"/>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c r="AC875" s="118"/>
      <c r="AD875" s="118"/>
      <c r="AE875" s="118"/>
      <c r="AF875" s="118"/>
      <c r="AG875" s="118"/>
      <c r="AH875" s="118"/>
      <c r="AI875" s="118"/>
      <c r="AJ875" s="118"/>
      <c r="AK875" s="118"/>
      <c r="AL875" s="118"/>
      <c r="AM875" s="118"/>
      <c r="AN875" s="118"/>
      <c r="AO875" s="118"/>
      <c r="AP875" s="118"/>
      <c r="AQ875" s="118"/>
      <c r="AR875" s="118"/>
      <c r="AS875" s="118"/>
      <c r="AT875" s="118"/>
      <c r="AU875" s="118"/>
      <c r="AV875" s="118"/>
      <c r="AW875" s="118"/>
      <c r="AX875" s="118"/>
      <c r="AY875" s="118"/>
      <c r="AZ875" s="118"/>
      <c r="BA875" s="118"/>
      <c r="BB875" s="118"/>
      <c r="BC875" s="118"/>
      <c r="BD875" s="118"/>
      <c r="BE875" s="118"/>
      <c r="BF875" s="118"/>
      <c r="BG875" s="118"/>
      <c r="BH875" s="118"/>
      <c r="BI875" s="118"/>
      <c r="BJ875" s="118"/>
      <c r="BK875" s="118"/>
      <c r="BL875" s="118"/>
      <c r="BM875" s="118"/>
      <c r="BN875" s="118"/>
    </row>
    <row r="876" spans="2:66" ht="30.75" customHeight="1" x14ac:dyDescent="0.25">
      <c r="B876" s="177" t="s">
        <v>272</v>
      </c>
      <c r="C876" s="177"/>
      <c r="D876" s="177"/>
      <c r="E876" s="177"/>
      <c r="F876" s="177"/>
      <c r="G876" s="177"/>
      <c r="H876" s="177"/>
      <c r="I876" s="177"/>
      <c r="J876" s="177"/>
      <c r="K876" s="177"/>
      <c r="L876" s="177"/>
      <c r="M876" s="177"/>
      <c r="N876" s="177"/>
      <c r="O876" s="177"/>
      <c r="P876" s="177"/>
      <c r="Q876" s="177"/>
      <c r="R876" s="177"/>
      <c r="S876" s="177"/>
      <c r="T876" s="177"/>
      <c r="U876" s="177"/>
      <c r="V876" s="177"/>
      <c r="W876" s="177"/>
      <c r="X876" s="177"/>
      <c r="Y876" s="177"/>
      <c r="Z876" s="177"/>
      <c r="AA876" s="177"/>
      <c r="AB876" s="177"/>
      <c r="AC876" s="177"/>
      <c r="AD876" s="177"/>
      <c r="AE876" s="177"/>
      <c r="AF876" s="177"/>
      <c r="AG876" s="177"/>
      <c r="AH876" s="177"/>
      <c r="AI876" s="177"/>
      <c r="AJ876" s="177"/>
      <c r="AK876" s="177"/>
      <c r="AL876" s="177"/>
      <c r="AM876" s="177"/>
      <c r="AN876" s="177"/>
      <c r="AO876" s="177"/>
      <c r="AP876" s="177"/>
      <c r="AQ876" s="177"/>
      <c r="AR876" s="177"/>
      <c r="AS876" s="177"/>
      <c r="AT876" s="177"/>
      <c r="AU876" s="177"/>
      <c r="AV876" s="177"/>
      <c r="AW876" s="177"/>
      <c r="AX876" s="177"/>
      <c r="AY876" s="177"/>
      <c r="AZ876" s="177"/>
      <c r="BA876" s="177"/>
      <c r="BB876" s="177"/>
      <c r="BC876" s="177"/>
      <c r="BD876" s="177"/>
      <c r="BE876" s="177"/>
      <c r="BF876" s="177"/>
      <c r="BG876" s="177"/>
      <c r="BH876" s="177"/>
      <c r="BI876" s="177"/>
      <c r="BJ876" s="177"/>
      <c r="BK876" s="177"/>
      <c r="BL876" s="177"/>
      <c r="BM876" s="177"/>
      <c r="BN876" s="177"/>
    </row>
    <row r="877" spans="2:66" x14ac:dyDescent="0.25">
      <c r="B877" s="51"/>
      <c r="C877"/>
      <c r="D877"/>
      <c r="E877"/>
      <c r="F877"/>
    </row>
    <row r="878" spans="2:66" ht="33.75" customHeight="1" x14ac:dyDescent="0.25">
      <c r="B878" s="169" t="s">
        <v>213</v>
      </c>
      <c r="C878" s="169"/>
      <c r="D878" s="169"/>
      <c r="E878" s="169"/>
      <c r="F878" s="169"/>
      <c r="G878" s="169"/>
      <c r="H878" s="169"/>
      <c r="I878" s="169"/>
      <c r="J878" s="169"/>
      <c r="K878" s="169"/>
      <c r="L878" s="169"/>
      <c r="M878" s="169"/>
      <c r="N878" s="169"/>
      <c r="O878" s="169"/>
      <c r="P878" s="169"/>
      <c r="Q878" s="169"/>
      <c r="R878" s="169"/>
      <c r="S878" s="169"/>
      <c r="T878" s="169"/>
      <c r="U878" s="169"/>
      <c r="V878" s="169"/>
      <c r="W878" s="169"/>
      <c r="X878" s="169"/>
      <c r="Y878" s="169"/>
      <c r="Z878" s="169"/>
      <c r="AA878" s="169"/>
      <c r="AB878" s="169"/>
      <c r="AC878" s="169"/>
      <c r="AD878" s="169"/>
      <c r="AE878" s="169"/>
      <c r="AF878" s="169"/>
      <c r="AG878" s="169"/>
      <c r="AH878" s="169"/>
      <c r="AI878" s="169"/>
      <c r="AJ878" s="169"/>
      <c r="AK878" s="169"/>
      <c r="AL878" s="169"/>
      <c r="AM878" s="169"/>
      <c r="AN878" s="169"/>
      <c r="AO878" s="169"/>
      <c r="AP878" s="169"/>
      <c r="AQ878" s="169"/>
      <c r="AR878" s="169"/>
      <c r="AS878" s="169"/>
      <c r="AT878" s="169"/>
      <c r="AU878" s="169"/>
      <c r="AV878" s="169"/>
      <c r="AW878" s="169"/>
      <c r="AX878" s="169"/>
      <c r="AY878" s="169"/>
      <c r="AZ878" s="169"/>
      <c r="BA878" s="169"/>
      <c r="BB878" s="169"/>
      <c r="BC878" s="169"/>
      <c r="BD878" s="169"/>
      <c r="BE878" s="169"/>
      <c r="BF878" s="169"/>
      <c r="BG878" s="169"/>
      <c r="BH878" s="169"/>
      <c r="BI878" s="169"/>
      <c r="BJ878" s="169"/>
      <c r="BK878" s="169"/>
      <c r="BL878" s="169"/>
      <c r="BM878" s="169"/>
      <c r="BN878" s="169"/>
    </row>
    <row r="879" spans="2:66" ht="15.75" x14ac:dyDescent="0.25">
      <c r="B879" s="28"/>
      <c r="C879"/>
      <c r="D879"/>
      <c r="E879"/>
      <c r="F879"/>
    </row>
    <row r="880" spans="2:66" ht="45.75" customHeight="1" x14ac:dyDescent="0.25">
      <c r="B880" s="169" t="s">
        <v>214</v>
      </c>
      <c r="C880" s="169"/>
      <c r="D880" s="169"/>
      <c r="E880" s="169"/>
      <c r="F880" s="169"/>
      <c r="G880" s="169"/>
      <c r="H880" s="169"/>
      <c r="I880" s="169"/>
      <c r="J880" s="169"/>
      <c r="K880" s="169"/>
      <c r="L880" s="169"/>
      <c r="M880" s="169"/>
      <c r="N880" s="169"/>
      <c r="O880" s="169"/>
      <c r="P880" s="169"/>
      <c r="Q880" s="169"/>
      <c r="R880" s="169"/>
      <c r="S880" s="169"/>
      <c r="T880" s="169"/>
      <c r="U880" s="169"/>
      <c r="V880" s="169"/>
      <c r="W880" s="169"/>
      <c r="X880" s="169"/>
      <c r="Y880" s="169"/>
      <c r="Z880" s="169"/>
      <c r="AA880" s="169"/>
      <c r="AB880" s="169"/>
      <c r="AC880" s="169"/>
      <c r="AD880" s="169"/>
      <c r="AE880" s="169"/>
      <c r="AF880" s="169"/>
      <c r="AG880" s="169"/>
      <c r="AH880" s="169"/>
      <c r="AI880" s="169"/>
      <c r="AJ880" s="169"/>
      <c r="AK880" s="169"/>
      <c r="AL880" s="169"/>
      <c r="AM880" s="169"/>
      <c r="AN880" s="169"/>
      <c r="AO880" s="169"/>
      <c r="AP880" s="169"/>
      <c r="AQ880" s="169"/>
      <c r="AR880" s="169"/>
      <c r="AS880" s="169"/>
      <c r="AT880" s="169"/>
      <c r="AU880" s="169"/>
      <c r="AV880" s="169"/>
      <c r="AW880" s="169"/>
      <c r="AX880" s="169"/>
      <c r="AY880" s="169"/>
      <c r="AZ880" s="169"/>
      <c r="BA880" s="169"/>
      <c r="BB880" s="169"/>
      <c r="BC880" s="169"/>
      <c r="BD880" s="169"/>
      <c r="BE880" s="169"/>
      <c r="BF880" s="169"/>
      <c r="BG880" s="169"/>
      <c r="BH880" s="169"/>
      <c r="BI880" s="169"/>
      <c r="BJ880" s="169"/>
      <c r="BK880" s="169"/>
      <c r="BL880" s="169"/>
      <c r="BM880" s="169"/>
      <c r="BN880" s="169"/>
    </row>
    <row r="881" spans="2:66" x14ac:dyDescent="0.25">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c r="AC881" s="118"/>
      <c r="AD881" s="118"/>
      <c r="AE881" s="118"/>
      <c r="AF881" s="118"/>
      <c r="AG881" s="118"/>
      <c r="AH881" s="118"/>
      <c r="AI881" s="118"/>
      <c r="AJ881" s="118"/>
      <c r="AK881" s="118"/>
      <c r="AL881" s="118"/>
      <c r="AM881" s="118"/>
      <c r="AN881" s="118"/>
      <c r="AO881" s="118"/>
      <c r="AP881" s="118"/>
      <c r="AQ881" s="118"/>
      <c r="AR881" s="118"/>
      <c r="AS881" s="118"/>
      <c r="AT881" s="118"/>
      <c r="AU881" s="118"/>
      <c r="AV881" s="118"/>
      <c r="AW881" s="118"/>
      <c r="AX881" s="118"/>
      <c r="AY881" s="118"/>
      <c r="AZ881" s="118"/>
      <c r="BA881" s="118"/>
      <c r="BB881" s="118"/>
      <c r="BC881" s="118"/>
      <c r="BD881" s="118"/>
      <c r="BE881" s="118"/>
      <c r="BF881" s="118"/>
      <c r="BG881" s="118"/>
      <c r="BH881" s="118"/>
      <c r="BI881" s="118"/>
      <c r="BJ881" s="118"/>
      <c r="BK881" s="118"/>
      <c r="BL881" s="118"/>
      <c r="BM881" s="118"/>
      <c r="BN881" s="118"/>
    </row>
    <row r="882" spans="2:66" ht="36" customHeight="1" x14ac:dyDescent="0.25">
      <c r="B882" s="177" t="s">
        <v>273</v>
      </c>
      <c r="C882" s="177"/>
      <c r="D882" s="177"/>
      <c r="E882" s="177"/>
      <c r="F882" s="177"/>
      <c r="G882" s="177"/>
      <c r="H882" s="177"/>
      <c r="I882" s="177"/>
      <c r="J882" s="177"/>
      <c r="K882" s="177"/>
      <c r="L882" s="177"/>
      <c r="M882" s="177"/>
      <c r="N882" s="177"/>
      <c r="O882" s="177"/>
      <c r="P882" s="177"/>
      <c r="Q882" s="177"/>
      <c r="R882" s="177"/>
      <c r="S882" s="177"/>
      <c r="T882" s="177"/>
      <c r="U882" s="177"/>
      <c r="V882" s="177"/>
      <c r="W882" s="177"/>
      <c r="X882" s="177"/>
      <c r="Y882" s="177"/>
      <c r="Z882" s="177"/>
      <c r="AA882" s="177"/>
      <c r="AB882" s="177"/>
      <c r="AC882" s="177"/>
      <c r="AD882" s="177"/>
      <c r="AE882" s="177"/>
      <c r="AF882" s="177"/>
      <c r="AG882" s="177"/>
      <c r="AH882" s="177"/>
      <c r="AI882" s="177"/>
      <c r="AJ882" s="177"/>
      <c r="AK882" s="177"/>
      <c r="AL882" s="177"/>
      <c r="AM882" s="177"/>
      <c r="AN882" s="177"/>
      <c r="AO882" s="177"/>
      <c r="AP882" s="177"/>
      <c r="AQ882" s="177"/>
      <c r="AR882" s="177"/>
      <c r="AS882" s="177"/>
      <c r="AT882" s="177"/>
      <c r="AU882" s="177"/>
      <c r="AV882" s="177"/>
      <c r="AW882" s="177"/>
      <c r="AX882" s="177"/>
      <c r="AY882" s="177"/>
      <c r="AZ882" s="177"/>
      <c r="BA882" s="177"/>
      <c r="BB882" s="177"/>
      <c r="BC882" s="177"/>
      <c r="BD882" s="177"/>
      <c r="BE882" s="177"/>
      <c r="BF882" s="177"/>
      <c r="BG882" s="177"/>
      <c r="BH882" s="177"/>
      <c r="BI882" s="177"/>
      <c r="BJ882" s="177"/>
      <c r="BK882" s="177"/>
      <c r="BL882" s="177"/>
      <c r="BM882" s="177"/>
      <c r="BN882" s="177"/>
    </row>
    <row r="883" spans="2:66" x14ac:dyDescent="0.25">
      <c r="B883" s="119"/>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c r="AC883" s="118"/>
      <c r="AD883" s="118"/>
      <c r="AE883" s="118"/>
      <c r="AF883" s="118"/>
      <c r="AG883" s="118"/>
      <c r="AH883" s="118"/>
      <c r="AI883" s="118"/>
      <c r="AJ883" s="118"/>
      <c r="AK883" s="118"/>
      <c r="AL883" s="118"/>
      <c r="AM883" s="118"/>
      <c r="AN883" s="118"/>
      <c r="AO883" s="118"/>
      <c r="AP883" s="118"/>
      <c r="AQ883" s="118"/>
      <c r="AR883" s="118"/>
      <c r="AS883" s="118"/>
      <c r="AT883" s="118"/>
      <c r="AU883" s="118"/>
      <c r="AV883" s="118"/>
      <c r="AW883" s="118"/>
      <c r="AX883" s="118"/>
      <c r="AY883" s="118"/>
      <c r="AZ883" s="118"/>
      <c r="BA883" s="118"/>
      <c r="BB883" s="118"/>
      <c r="BC883" s="118"/>
      <c r="BD883" s="118"/>
      <c r="BE883" s="118"/>
      <c r="BF883" s="118"/>
      <c r="BG883" s="118"/>
      <c r="BH883" s="118"/>
      <c r="BI883" s="118"/>
      <c r="BJ883" s="118"/>
      <c r="BK883" s="118"/>
      <c r="BL883" s="118"/>
      <c r="BM883" s="118"/>
      <c r="BN883" s="118"/>
    </row>
    <row r="884" spans="2:66" x14ac:dyDescent="0.25">
      <c r="B884" s="177" t="s">
        <v>268</v>
      </c>
      <c r="C884" s="177"/>
      <c r="D884" s="177"/>
      <c r="E884" s="177"/>
      <c r="F884" s="177"/>
      <c r="G884" s="177"/>
      <c r="H884" s="177"/>
      <c r="I884" s="177"/>
      <c r="J884" s="177"/>
      <c r="K884" s="177"/>
      <c r="L884" s="177"/>
      <c r="M884" s="177"/>
      <c r="N884" s="177"/>
      <c r="O884" s="177"/>
      <c r="P884" s="177"/>
      <c r="Q884" s="177"/>
      <c r="R884" s="177"/>
      <c r="S884" s="177"/>
      <c r="T884" s="177"/>
      <c r="U884" s="177"/>
      <c r="V884" s="177"/>
      <c r="W884" s="177"/>
      <c r="X884" s="177"/>
      <c r="Y884" s="177"/>
      <c r="Z884" s="177"/>
      <c r="AA884" s="177"/>
      <c r="AB884" s="177"/>
      <c r="AC884" s="177"/>
      <c r="AD884" s="177"/>
      <c r="AE884" s="177"/>
      <c r="AF884" s="177"/>
      <c r="AG884" s="177"/>
      <c r="AH884" s="177"/>
      <c r="AI884" s="177"/>
      <c r="AJ884" s="177"/>
      <c r="AK884" s="177"/>
      <c r="AL884" s="177"/>
      <c r="AM884" s="177"/>
      <c r="AN884" s="177"/>
      <c r="AO884" s="177"/>
      <c r="AP884" s="177"/>
      <c r="AQ884" s="177"/>
      <c r="AR884" s="177"/>
      <c r="AS884" s="177"/>
      <c r="AT884" s="177"/>
      <c r="AU884" s="177"/>
      <c r="AV884" s="177"/>
      <c r="AW884" s="177"/>
      <c r="AX884" s="177"/>
      <c r="AY884" s="177"/>
      <c r="AZ884" s="177"/>
      <c r="BA884" s="177"/>
      <c r="BB884" s="177"/>
      <c r="BC884" s="177"/>
      <c r="BD884" s="177"/>
      <c r="BE884" s="177"/>
      <c r="BF884" s="177"/>
      <c r="BG884" s="177"/>
      <c r="BH884" s="177"/>
      <c r="BI884" s="177"/>
      <c r="BJ884" s="177"/>
      <c r="BK884" s="177"/>
      <c r="BL884" s="177"/>
      <c r="BM884" s="177"/>
      <c r="BN884" s="177"/>
    </row>
    <row r="885" spans="2:66" x14ac:dyDescent="0.25">
      <c r="B885" s="51"/>
      <c r="C885"/>
      <c r="D885"/>
      <c r="E885"/>
      <c r="F885"/>
    </row>
    <row r="886" spans="2:66" ht="31.5" customHeight="1" x14ac:dyDescent="0.25">
      <c r="B886" s="169" t="s">
        <v>215</v>
      </c>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c r="AG886" s="169"/>
      <c r="AH886" s="169"/>
      <c r="AI886" s="169"/>
      <c r="AJ886" s="169"/>
      <c r="AK886" s="169"/>
      <c r="AL886" s="169"/>
      <c r="AM886" s="169"/>
      <c r="AN886" s="169"/>
      <c r="AO886" s="169"/>
      <c r="AP886" s="169"/>
      <c r="AQ886" s="169"/>
      <c r="AR886" s="169"/>
      <c r="AS886" s="169"/>
      <c r="AT886" s="169"/>
      <c r="AU886" s="169"/>
      <c r="AV886" s="169"/>
      <c r="AW886" s="169"/>
      <c r="AX886" s="169"/>
      <c r="AY886" s="169"/>
      <c r="AZ886" s="169"/>
      <c r="BA886" s="169"/>
      <c r="BB886" s="169"/>
      <c r="BC886" s="169"/>
      <c r="BD886" s="169"/>
      <c r="BE886" s="169"/>
      <c r="BF886" s="169"/>
      <c r="BG886" s="169"/>
      <c r="BH886" s="169"/>
      <c r="BI886" s="169"/>
      <c r="BJ886" s="169"/>
      <c r="BK886" s="169"/>
      <c r="BL886" s="169"/>
      <c r="BM886" s="169"/>
      <c r="BN886" s="169"/>
    </row>
    <row r="887" spans="2:66" ht="15.75" x14ac:dyDescent="0.25">
      <c r="B887" s="28"/>
      <c r="C887"/>
      <c r="D887"/>
      <c r="E887"/>
      <c r="F887"/>
    </row>
    <row r="888" spans="2:66" ht="45" customHeight="1" x14ac:dyDescent="0.25">
      <c r="B888" s="169" t="s">
        <v>216</v>
      </c>
      <c r="C888" s="169"/>
      <c r="D888" s="169"/>
      <c r="E888" s="169"/>
      <c r="F888" s="169"/>
      <c r="G888" s="169"/>
      <c r="H888" s="169"/>
      <c r="I888" s="169"/>
      <c r="J888" s="169"/>
      <c r="K888" s="169"/>
      <c r="L888" s="169"/>
      <c r="M888" s="169"/>
      <c r="N888" s="169"/>
      <c r="O888" s="169"/>
      <c r="P888" s="169"/>
      <c r="Q888" s="169"/>
      <c r="R888" s="169"/>
      <c r="S888" s="169"/>
      <c r="T888" s="169"/>
      <c r="U888" s="169"/>
      <c r="V888" s="169"/>
      <c r="W888" s="169"/>
      <c r="X888" s="169"/>
      <c r="Y888" s="169"/>
      <c r="Z888" s="169"/>
      <c r="AA888" s="169"/>
      <c r="AB888" s="169"/>
      <c r="AC888" s="169"/>
      <c r="AD888" s="169"/>
      <c r="AE888" s="169"/>
      <c r="AF888" s="169"/>
      <c r="AG888" s="169"/>
      <c r="AH888" s="169"/>
      <c r="AI888" s="169"/>
      <c r="AJ888" s="169"/>
      <c r="AK888" s="169"/>
      <c r="AL888" s="169"/>
      <c r="AM888" s="169"/>
      <c r="AN888" s="169"/>
      <c r="AO888" s="169"/>
      <c r="AP888" s="169"/>
      <c r="AQ888" s="169"/>
      <c r="AR888" s="169"/>
      <c r="AS888" s="169"/>
      <c r="AT888" s="169"/>
      <c r="AU888" s="169"/>
      <c r="AV888" s="169"/>
      <c r="AW888" s="169"/>
      <c r="AX888" s="169"/>
      <c r="AY888" s="169"/>
      <c r="AZ888" s="169"/>
      <c r="BA888" s="169"/>
      <c r="BB888" s="169"/>
      <c r="BC888" s="169"/>
      <c r="BD888" s="169"/>
      <c r="BE888" s="169"/>
      <c r="BF888" s="169"/>
      <c r="BG888" s="169"/>
      <c r="BH888" s="169"/>
      <c r="BI888" s="169"/>
      <c r="BJ888" s="169"/>
      <c r="BK888" s="169"/>
      <c r="BL888" s="169"/>
      <c r="BM888" s="169"/>
      <c r="BN888" s="169"/>
    </row>
    <row r="889" spans="2:66" x14ac:dyDescent="0.25">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c r="AC889" s="118"/>
      <c r="AD889" s="118"/>
      <c r="AE889" s="118"/>
      <c r="AF889" s="118"/>
      <c r="AG889" s="118"/>
      <c r="AH889" s="118"/>
      <c r="AI889" s="118"/>
      <c r="AJ889" s="118"/>
      <c r="AK889" s="118"/>
      <c r="AL889" s="118"/>
      <c r="AM889" s="118"/>
      <c r="AN889" s="118"/>
      <c r="AO889" s="118"/>
      <c r="AP889" s="118"/>
      <c r="AQ889" s="118"/>
      <c r="AR889" s="118"/>
      <c r="AS889" s="118"/>
      <c r="AT889" s="118"/>
      <c r="AU889" s="118"/>
      <c r="AV889" s="118"/>
      <c r="AW889" s="118"/>
      <c r="AX889" s="118"/>
      <c r="AY889" s="118"/>
      <c r="AZ889" s="118"/>
      <c r="BA889" s="118"/>
      <c r="BB889" s="118"/>
      <c r="BC889" s="118"/>
      <c r="BD889" s="118"/>
      <c r="BE889" s="118"/>
      <c r="BF889" s="118"/>
      <c r="BG889" s="118"/>
      <c r="BH889" s="118"/>
      <c r="BI889" s="118"/>
      <c r="BJ889" s="118"/>
      <c r="BK889" s="118"/>
      <c r="BL889" s="118"/>
      <c r="BM889" s="118"/>
      <c r="BN889" s="118"/>
    </row>
    <row r="890" spans="2:66" ht="90.75" customHeight="1" x14ac:dyDescent="0.25">
      <c r="B890" s="180" t="s">
        <v>274</v>
      </c>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c r="AZ890" s="180"/>
      <c r="BA890" s="180"/>
      <c r="BB890" s="180"/>
      <c r="BC890" s="180"/>
      <c r="BD890" s="180"/>
      <c r="BE890" s="180"/>
      <c r="BF890" s="180"/>
      <c r="BG890" s="180"/>
      <c r="BH890" s="180"/>
      <c r="BI890" s="180"/>
      <c r="BJ890" s="180"/>
      <c r="BK890" s="180"/>
      <c r="BL890" s="180"/>
      <c r="BM890" s="180"/>
      <c r="BN890" s="180"/>
    </row>
    <row r="891" spans="2:66" x14ac:dyDescent="0.25">
      <c r="B891" s="119"/>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c r="AC891" s="118"/>
      <c r="AD891" s="118"/>
      <c r="AE891" s="118"/>
      <c r="AF891" s="118"/>
      <c r="AG891" s="118"/>
      <c r="AH891" s="118"/>
      <c r="AI891" s="118"/>
      <c r="AJ891" s="118"/>
      <c r="AK891" s="118"/>
      <c r="AL891" s="118"/>
      <c r="AM891" s="118"/>
      <c r="AN891" s="118"/>
      <c r="AO891" s="118"/>
      <c r="AP891" s="118"/>
      <c r="AQ891" s="118"/>
      <c r="AR891" s="118"/>
      <c r="AS891" s="118"/>
      <c r="AT891" s="118"/>
      <c r="AU891" s="118"/>
      <c r="AV891" s="118"/>
      <c r="AW891" s="118"/>
      <c r="AX891" s="118"/>
      <c r="AY891" s="118"/>
      <c r="AZ891" s="118"/>
      <c r="BA891" s="118"/>
      <c r="BB891" s="118"/>
      <c r="BC891" s="118"/>
      <c r="BD891" s="118"/>
      <c r="BE891" s="118"/>
      <c r="BF891" s="118"/>
      <c r="BG891" s="118"/>
      <c r="BH891" s="118"/>
      <c r="BI891" s="118"/>
      <c r="BJ891" s="118"/>
      <c r="BK891" s="118"/>
      <c r="BL891" s="118"/>
      <c r="BM891" s="118"/>
      <c r="BN891" s="118"/>
    </row>
    <row r="892" spans="2:66" x14ac:dyDescent="0.25">
      <c r="B892" s="177" t="s">
        <v>275</v>
      </c>
      <c r="C892" s="177"/>
      <c r="D892" s="177"/>
      <c r="E892" s="177"/>
      <c r="F892" s="177"/>
      <c r="G892" s="177"/>
      <c r="H892" s="177"/>
      <c r="I892" s="177"/>
      <c r="J892" s="177"/>
      <c r="K892" s="177"/>
      <c r="L892" s="177"/>
      <c r="M892" s="177"/>
      <c r="N892" s="177"/>
      <c r="O892" s="177"/>
      <c r="P892" s="177"/>
      <c r="Q892" s="177"/>
      <c r="R892" s="177"/>
      <c r="S892" s="177"/>
      <c r="T892" s="177"/>
      <c r="U892" s="177"/>
      <c r="V892" s="177"/>
      <c r="W892" s="177"/>
      <c r="X892" s="177"/>
      <c r="Y892" s="177"/>
      <c r="Z892" s="177"/>
      <c r="AA892" s="177"/>
      <c r="AB892" s="177"/>
      <c r="AC892" s="177"/>
      <c r="AD892" s="177"/>
      <c r="AE892" s="177"/>
      <c r="AF892" s="177"/>
      <c r="AG892" s="177"/>
      <c r="AH892" s="177"/>
      <c r="AI892" s="177"/>
      <c r="AJ892" s="177"/>
      <c r="AK892" s="177"/>
      <c r="AL892" s="177"/>
      <c r="AM892" s="177"/>
      <c r="AN892" s="177"/>
      <c r="AO892" s="177"/>
      <c r="AP892" s="177"/>
      <c r="AQ892" s="177"/>
      <c r="AR892" s="177"/>
      <c r="AS892" s="177"/>
      <c r="AT892" s="177"/>
      <c r="AU892" s="177"/>
      <c r="AV892" s="177"/>
      <c r="AW892" s="177"/>
      <c r="AX892" s="177"/>
      <c r="AY892" s="177"/>
      <c r="AZ892" s="177"/>
      <c r="BA892" s="177"/>
      <c r="BB892" s="177"/>
      <c r="BC892" s="177"/>
      <c r="BD892" s="177"/>
      <c r="BE892" s="177"/>
      <c r="BF892" s="177"/>
      <c r="BG892" s="177"/>
      <c r="BH892" s="177"/>
      <c r="BI892" s="177"/>
      <c r="BJ892" s="177"/>
      <c r="BK892" s="177"/>
      <c r="BL892" s="177"/>
      <c r="BM892" s="177"/>
      <c r="BN892" s="177"/>
    </row>
    <row r="893" spans="2:66" x14ac:dyDescent="0.25">
      <c r="B893" s="51"/>
      <c r="C893"/>
      <c r="D893"/>
      <c r="E893"/>
      <c r="F893"/>
    </row>
    <row r="894" spans="2:66" ht="30.75" customHeight="1" x14ac:dyDescent="0.25">
      <c r="B894" s="181" t="s">
        <v>276</v>
      </c>
      <c r="C894" s="181"/>
      <c r="D894" s="181"/>
      <c r="E894" s="181"/>
      <c r="F894" s="181"/>
      <c r="G894" s="181"/>
      <c r="H894" s="181"/>
      <c r="I894" s="181"/>
      <c r="J894" s="181"/>
      <c r="K894" s="181"/>
      <c r="L894" s="181"/>
      <c r="M894" s="181"/>
      <c r="N894" s="181"/>
      <c r="O894" s="181"/>
      <c r="P894" s="181"/>
      <c r="Q894" s="181"/>
      <c r="R894" s="181"/>
      <c r="S894" s="181"/>
      <c r="T894" s="181"/>
      <c r="U894" s="181"/>
      <c r="V894" s="181"/>
      <c r="W894" s="181"/>
      <c r="X894" s="181"/>
      <c r="Y894" s="181"/>
      <c r="Z894" s="181"/>
      <c r="AA894" s="181"/>
      <c r="AB894" s="181"/>
      <c r="AC894" s="181"/>
      <c r="AD894" s="181"/>
      <c r="AE894" s="181"/>
      <c r="AF894" s="181"/>
      <c r="AG894" s="181"/>
      <c r="AH894" s="181"/>
      <c r="AI894" s="181"/>
      <c r="AJ894" s="181"/>
      <c r="AK894" s="181"/>
      <c r="AL894" s="181"/>
      <c r="AM894" s="181"/>
      <c r="AN894" s="181"/>
      <c r="AO894" s="181"/>
      <c r="AP894" s="181"/>
      <c r="AQ894" s="181"/>
      <c r="AR894" s="181"/>
      <c r="AS894" s="181"/>
      <c r="AT894" s="181"/>
      <c r="AU894" s="181"/>
      <c r="AV894" s="181"/>
      <c r="AW894" s="181"/>
      <c r="AX894" s="181"/>
      <c r="AY894" s="181"/>
      <c r="AZ894" s="181"/>
      <c r="BA894" s="181"/>
      <c r="BB894" s="181"/>
      <c r="BC894" s="181"/>
      <c r="BD894" s="181"/>
      <c r="BE894" s="181"/>
      <c r="BF894" s="181"/>
      <c r="BG894" s="181"/>
      <c r="BH894" s="181"/>
      <c r="BI894" s="181"/>
      <c r="BJ894" s="181"/>
      <c r="BK894" s="181"/>
      <c r="BL894" s="181"/>
      <c r="BM894" s="181"/>
      <c r="BN894" s="181"/>
    </row>
    <row r="895" spans="2:66" x14ac:dyDescent="0.25">
      <c r="B895" s="65"/>
      <c r="C895"/>
      <c r="D895"/>
      <c r="E895" s="65"/>
      <c r="F895" s="65"/>
    </row>
    <row r="896" spans="2:66" x14ac:dyDescent="0.25">
      <c r="B896" s="51"/>
      <c r="C896"/>
      <c r="D896"/>
      <c r="E896"/>
      <c r="F896"/>
    </row>
    <row r="897" spans="2:66" ht="15.75" x14ac:dyDescent="0.25">
      <c r="B897" s="28"/>
      <c r="C897"/>
      <c r="D897"/>
      <c r="E897"/>
      <c r="F897"/>
    </row>
    <row r="898" spans="2:66" x14ac:dyDescent="0.25">
      <c r="B898" s="51"/>
      <c r="C898"/>
      <c r="D898"/>
      <c r="E898"/>
      <c r="F898"/>
    </row>
    <row r="899" spans="2:66" x14ac:dyDescent="0.25">
      <c r="B899" s="108"/>
      <c r="C899"/>
      <c r="D899"/>
      <c r="E899"/>
      <c r="F899"/>
    </row>
    <row r="900" spans="2:66" x14ac:dyDescent="0.25">
      <c r="B900" s="114" t="s">
        <v>228</v>
      </c>
      <c r="C900" s="57"/>
      <c r="D900" s="115"/>
      <c r="E900" s="57"/>
      <c r="F900" s="57"/>
      <c r="G900" s="57"/>
      <c r="H900" s="57"/>
      <c r="I900" s="57"/>
      <c r="J900" s="57"/>
      <c r="K900" s="57"/>
      <c r="L900" s="57"/>
      <c r="M900" s="57"/>
      <c r="N900" s="57"/>
      <c r="O900" s="57"/>
      <c r="P900" s="57"/>
      <c r="Q900" s="57"/>
      <c r="R900" s="57"/>
      <c r="S900" s="57"/>
      <c r="T900" s="57"/>
      <c r="U900" s="57"/>
      <c r="V900" s="57"/>
      <c r="W900" s="57"/>
      <c r="X900" s="57"/>
      <c r="Y900" s="57"/>
      <c r="Z900" s="57"/>
      <c r="AA900" s="57"/>
      <c r="AB900" s="57"/>
      <c r="AC900" s="57"/>
      <c r="AD900" s="57"/>
      <c r="AE900" s="57"/>
      <c r="AF900" s="57"/>
      <c r="AG900" s="57"/>
      <c r="AH900" s="57"/>
      <c r="AI900" s="116" t="s">
        <v>229</v>
      </c>
      <c r="AJ900" s="57"/>
      <c r="AK900" s="57"/>
      <c r="AL900" s="57"/>
      <c r="AM900" s="57"/>
      <c r="AN900" s="57"/>
      <c r="AO900" s="57"/>
      <c r="AP900" s="57"/>
      <c r="AQ900" s="57"/>
      <c r="AR900" s="57"/>
      <c r="AS900" s="57"/>
      <c r="AT900" s="57"/>
      <c r="AU900" s="57"/>
      <c r="AV900" s="57"/>
      <c r="AW900" s="57"/>
      <c r="AX900" s="57"/>
      <c r="AY900" s="57"/>
      <c r="AZ900" s="57"/>
      <c r="BA900" s="57"/>
      <c r="BB900" s="57"/>
      <c r="BC900" s="57"/>
      <c r="BD900" s="57"/>
      <c r="BE900" s="57"/>
      <c r="BF900" s="57"/>
      <c r="BG900" s="57"/>
      <c r="BH900" s="57"/>
      <c r="BI900" s="57"/>
      <c r="BJ900" s="57"/>
      <c r="BK900" s="57"/>
      <c r="BL900" s="57"/>
      <c r="BM900" s="57"/>
      <c r="BN900" s="117" t="s">
        <v>6</v>
      </c>
    </row>
    <row r="901" spans="2:66" x14ac:dyDescent="0.25">
      <c r="B901"/>
      <c r="C901"/>
      <c r="D901"/>
      <c r="E901"/>
      <c r="F901"/>
    </row>
    <row r="902" spans="2:66" ht="60" customHeight="1" x14ac:dyDescent="0.25">
      <c r="B902" s="169" t="s">
        <v>277</v>
      </c>
      <c r="C902" s="169"/>
      <c r="D902" s="169"/>
      <c r="E902" s="169"/>
      <c r="F902" s="169"/>
      <c r="G902" s="169"/>
      <c r="H902" s="169"/>
      <c r="I902" s="169"/>
      <c r="J902" s="169"/>
      <c r="K902" s="169"/>
      <c r="L902" s="169"/>
      <c r="M902" s="169"/>
      <c r="N902" s="169"/>
      <c r="O902" s="169"/>
      <c r="P902" s="169"/>
      <c r="Q902" s="169"/>
      <c r="R902" s="169"/>
      <c r="S902" s="169"/>
      <c r="T902" s="169"/>
      <c r="U902" s="169"/>
      <c r="V902" s="169"/>
      <c r="W902" s="169"/>
      <c r="X902" s="169"/>
      <c r="Y902" s="169"/>
      <c r="Z902" s="169"/>
      <c r="AA902" s="169"/>
      <c r="AB902" s="169"/>
      <c r="AC902" s="169"/>
      <c r="AD902" s="169"/>
      <c r="AE902" s="169"/>
      <c r="AF902" s="169"/>
      <c r="AG902" s="169"/>
      <c r="AH902" s="169"/>
      <c r="AI902" s="169"/>
      <c r="AJ902" s="169"/>
      <c r="AK902" s="169"/>
      <c r="AL902" s="169"/>
      <c r="AM902" s="169"/>
      <c r="AN902" s="169"/>
      <c r="AO902" s="169"/>
      <c r="AP902" s="169"/>
      <c r="AQ902" s="169"/>
      <c r="AR902" s="169"/>
      <c r="AS902" s="169"/>
      <c r="AT902" s="169"/>
      <c r="AU902" s="169"/>
      <c r="AV902" s="169"/>
      <c r="AW902" s="169"/>
      <c r="AX902" s="169"/>
      <c r="AY902" s="169"/>
      <c r="AZ902" s="169"/>
      <c r="BA902" s="169"/>
      <c r="BB902" s="169"/>
      <c r="BC902" s="169"/>
      <c r="BD902" s="169"/>
      <c r="BE902" s="169"/>
      <c r="BF902" s="169"/>
      <c r="BG902" s="169"/>
      <c r="BH902" s="169"/>
      <c r="BI902" s="169"/>
      <c r="BJ902" s="169"/>
      <c r="BK902" s="169"/>
      <c r="BL902" s="169"/>
      <c r="BM902" s="169"/>
      <c r="BN902" s="169"/>
    </row>
    <row r="903" spans="2:66" ht="15.75" x14ac:dyDescent="0.25">
      <c r="B903" s="28"/>
      <c r="C903"/>
      <c r="D903"/>
      <c r="E903"/>
      <c r="F903"/>
    </row>
    <row r="904" spans="2:66" ht="30.75" customHeight="1" x14ac:dyDescent="0.25">
      <c r="B904" s="169" t="s">
        <v>217</v>
      </c>
      <c r="C904" s="169"/>
      <c r="D904" s="169"/>
      <c r="E904" s="169"/>
      <c r="F904" s="169"/>
      <c r="G904" s="169"/>
      <c r="H904" s="169"/>
      <c r="I904" s="169"/>
      <c r="J904" s="169"/>
      <c r="K904" s="169"/>
      <c r="L904" s="169"/>
      <c r="M904" s="169"/>
      <c r="N904" s="169"/>
      <c r="O904" s="169"/>
      <c r="P904" s="169"/>
      <c r="Q904" s="169"/>
      <c r="R904" s="169"/>
      <c r="S904" s="169"/>
      <c r="T904" s="169"/>
      <c r="U904" s="169"/>
      <c r="V904" s="169"/>
      <c r="W904" s="169"/>
      <c r="X904" s="169"/>
      <c r="Y904" s="169"/>
      <c r="Z904" s="169"/>
      <c r="AA904" s="169"/>
      <c r="AB904" s="169"/>
      <c r="AC904" s="169"/>
      <c r="AD904" s="169"/>
      <c r="AE904" s="169"/>
      <c r="AF904" s="169"/>
      <c r="AG904" s="169"/>
      <c r="AH904" s="169"/>
      <c r="AI904" s="169"/>
      <c r="AJ904" s="169"/>
      <c r="AK904" s="169"/>
      <c r="AL904" s="169"/>
      <c r="AM904" s="169"/>
      <c r="AN904" s="169"/>
      <c r="AO904" s="169"/>
      <c r="AP904" s="169"/>
      <c r="AQ904" s="169"/>
      <c r="AR904" s="169"/>
      <c r="AS904" s="169"/>
      <c r="AT904" s="169"/>
      <c r="AU904" s="169"/>
      <c r="AV904" s="169"/>
      <c r="AW904" s="169"/>
      <c r="AX904" s="169"/>
      <c r="AY904" s="169"/>
      <c r="AZ904" s="169"/>
      <c r="BA904" s="169"/>
      <c r="BB904" s="169"/>
      <c r="BC904" s="169"/>
      <c r="BD904" s="169"/>
      <c r="BE904" s="169"/>
      <c r="BF904" s="169"/>
      <c r="BG904" s="169"/>
      <c r="BH904" s="169"/>
      <c r="BI904" s="169"/>
      <c r="BJ904" s="169"/>
      <c r="BK904" s="169"/>
      <c r="BL904" s="169"/>
      <c r="BM904" s="169"/>
      <c r="BN904" s="169"/>
    </row>
    <row r="905" spans="2:66" ht="15.75" x14ac:dyDescent="0.25">
      <c r="B905" s="28"/>
      <c r="C905"/>
      <c r="D905"/>
      <c r="E905"/>
      <c r="F905"/>
    </row>
    <row r="906" spans="2:66" ht="46.5" customHeight="1" x14ac:dyDescent="0.25">
      <c r="B906" s="169" t="s">
        <v>218</v>
      </c>
      <c r="C906" s="169"/>
      <c r="D906" s="169"/>
      <c r="E906" s="169"/>
      <c r="F906" s="169"/>
      <c r="G906" s="169"/>
      <c r="H906" s="169"/>
      <c r="I906" s="169"/>
      <c r="J906" s="169"/>
      <c r="K906" s="169"/>
      <c r="L906" s="169"/>
      <c r="M906" s="169"/>
      <c r="N906" s="169"/>
      <c r="O906" s="169"/>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c r="AL906" s="169"/>
      <c r="AM906" s="169"/>
      <c r="AN906" s="169"/>
      <c r="AO906" s="169"/>
      <c r="AP906" s="169"/>
      <c r="AQ906" s="169"/>
      <c r="AR906" s="169"/>
      <c r="AS906" s="169"/>
      <c r="AT906" s="169"/>
      <c r="AU906" s="169"/>
      <c r="AV906" s="169"/>
      <c r="AW906" s="169"/>
      <c r="AX906" s="169"/>
      <c r="AY906" s="169"/>
      <c r="AZ906" s="169"/>
      <c r="BA906" s="169"/>
      <c r="BB906" s="169"/>
      <c r="BC906" s="169"/>
      <c r="BD906" s="169"/>
      <c r="BE906" s="169"/>
      <c r="BF906" s="169"/>
      <c r="BG906" s="169"/>
      <c r="BH906" s="169"/>
      <c r="BI906" s="169"/>
      <c r="BJ906" s="169"/>
      <c r="BK906" s="169"/>
      <c r="BL906" s="169"/>
      <c r="BM906" s="169"/>
      <c r="BN906" s="169"/>
    </row>
    <row r="907" spans="2:66" ht="15.75" x14ac:dyDescent="0.25">
      <c r="B907" s="28"/>
      <c r="C907"/>
      <c r="D907"/>
      <c r="E907"/>
      <c r="F907"/>
    </row>
    <row r="908" spans="2:66" ht="62.25" customHeight="1" x14ac:dyDescent="0.25">
      <c r="B908" s="169" t="s">
        <v>278</v>
      </c>
      <c r="C908" s="169"/>
      <c r="D908" s="169"/>
      <c r="E908" s="169"/>
      <c r="F908" s="169"/>
      <c r="G908" s="169"/>
      <c r="H908" s="169"/>
      <c r="I908" s="169"/>
      <c r="J908" s="169"/>
      <c r="K908" s="169"/>
      <c r="L908" s="169"/>
      <c r="M908" s="169"/>
      <c r="N908" s="169"/>
      <c r="O908" s="169"/>
      <c r="P908" s="169"/>
      <c r="Q908" s="169"/>
      <c r="R908" s="169"/>
      <c r="S908" s="169"/>
      <c r="T908" s="169"/>
      <c r="U908" s="169"/>
      <c r="V908" s="169"/>
      <c r="W908" s="169"/>
      <c r="X908" s="169"/>
      <c r="Y908" s="169"/>
      <c r="Z908" s="169"/>
      <c r="AA908" s="169"/>
      <c r="AB908" s="169"/>
      <c r="AC908" s="169"/>
      <c r="AD908" s="169"/>
      <c r="AE908" s="169"/>
      <c r="AF908" s="169"/>
      <c r="AG908" s="169"/>
      <c r="AH908" s="169"/>
      <c r="AI908" s="169"/>
      <c r="AJ908" s="169"/>
      <c r="AK908" s="169"/>
      <c r="AL908" s="169"/>
      <c r="AM908" s="169"/>
      <c r="AN908" s="169"/>
      <c r="AO908" s="169"/>
      <c r="AP908" s="169"/>
      <c r="AQ908" s="169"/>
      <c r="AR908" s="169"/>
      <c r="AS908" s="169"/>
      <c r="AT908" s="169"/>
      <c r="AU908" s="169"/>
      <c r="AV908" s="169"/>
      <c r="AW908" s="169"/>
      <c r="AX908" s="169"/>
      <c r="AY908" s="169"/>
      <c r="AZ908" s="169"/>
      <c r="BA908" s="169"/>
      <c r="BB908" s="169"/>
      <c r="BC908" s="169"/>
      <c r="BD908" s="169"/>
      <c r="BE908" s="169"/>
      <c r="BF908" s="169"/>
      <c r="BG908" s="169"/>
      <c r="BH908" s="169"/>
      <c r="BI908" s="169"/>
      <c r="BJ908" s="169"/>
      <c r="BK908" s="169"/>
      <c r="BL908" s="169"/>
      <c r="BM908" s="169"/>
      <c r="BN908" s="169"/>
    </row>
    <row r="909" spans="2:66" ht="15.75" x14ac:dyDescent="0.25">
      <c r="B909" s="28"/>
      <c r="C909"/>
      <c r="D909"/>
      <c r="E909"/>
      <c r="F909"/>
    </row>
    <row r="910" spans="2:66" ht="30.75" customHeight="1" x14ac:dyDescent="0.25">
      <c r="B910" s="169" t="s">
        <v>219</v>
      </c>
      <c r="C910" s="169"/>
      <c r="D910" s="169"/>
      <c r="E910" s="169"/>
      <c r="F910" s="169"/>
      <c r="G910" s="169"/>
      <c r="H910" s="169"/>
      <c r="I910" s="169"/>
      <c r="J910" s="169"/>
      <c r="K910" s="169"/>
      <c r="L910" s="169"/>
      <c r="M910" s="169"/>
      <c r="N910" s="169"/>
      <c r="O910" s="169"/>
      <c r="P910" s="169"/>
      <c r="Q910" s="169"/>
      <c r="R910" s="169"/>
      <c r="S910" s="169"/>
      <c r="T910" s="169"/>
      <c r="U910" s="169"/>
      <c r="V910" s="169"/>
      <c r="W910" s="169"/>
      <c r="X910" s="169"/>
      <c r="Y910" s="169"/>
      <c r="Z910" s="169"/>
      <c r="AA910" s="169"/>
      <c r="AB910" s="169"/>
      <c r="AC910" s="169"/>
      <c r="AD910" s="169"/>
      <c r="AE910" s="169"/>
      <c r="AF910" s="169"/>
      <c r="AG910" s="169"/>
      <c r="AH910" s="169"/>
      <c r="AI910" s="169"/>
      <c r="AJ910" s="169"/>
      <c r="AK910" s="169"/>
      <c r="AL910" s="169"/>
      <c r="AM910" s="169"/>
      <c r="AN910" s="169"/>
      <c r="AO910" s="169"/>
      <c r="AP910" s="169"/>
      <c r="AQ910" s="169"/>
      <c r="AR910" s="169"/>
      <c r="AS910" s="169"/>
      <c r="AT910" s="169"/>
      <c r="AU910" s="169"/>
      <c r="AV910" s="169"/>
      <c r="AW910" s="169"/>
      <c r="AX910" s="169"/>
      <c r="AY910" s="169"/>
      <c r="AZ910" s="169"/>
      <c r="BA910" s="169"/>
      <c r="BB910" s="169"/>
      <c r="BC910" s="169"/>
      <c r="BD910" s="169"/>
      <c r="BE910" s="169"/>
      <c r="BF910" s="169"/>
      <c r="BG910" s="169"/>
      <c r="BH910" s="169"/>
      <c r="BI910" s="169"/>
      <c r="BJ910" s="169"/>
      <c r="BK910" s="169"/>
      <c r="BL910" s="169"/>
      <c r="BM910" s="169"/>
      <c r="BN910" s="169"/>
    </row>
    <row r="911" spans="2:66" ht="15.75" x14ac:dyDescent="0.25">
      <c r="B911" s="28"/>
      <c r="C911"/>
      <c r="D911"/>
      <c r="E911"/>
      <c r="F911"/>
    </row>
    <row r="912" spans="2:66" ht="45.75" customHeight="1" x14ac:dyDescent="0.25">
      <c r="B912" s="169" t="s">
        <v>220</v>
      </c>
      <c r="C912" s="169"/>
      <c r="D912" s="169"/>
      <c r="E912" s="169"/>
      <c r="F912" s="169"/>
      <c r="G912" s="169"/>
      <c r="H912" s="169"/>
      <c r="I912" s="169"/>
      <c r="J912" s="169"/>
      <c r="K912" s="169"/>
      <c r="L912" s="169"/>
      <c r="M912" s="169"/>
      <c r="N912" s="169"/>
      <c r="O912" s="169"/>
      <c r="P912" s="169"/>
      <c r="Q912" s="169"/>
      <c r="R912" s="169"/>
      <c r="S912" s="169"/>
      <c r="T912" s="169"/>
      <c r="U912" s="169"/>
      <c r="V912" s="169"/>
      <c r="W912" s="169"/>
      <c r="X912" s="169"/>
      <c r="Y912" s="169"/>
      <c r="Z912" s="169"/>
      <c r="AA912" s="169"/>
      <c r="AB912" s="169"/>
      <c r="AC912" s="169"/>
      <c r="AD912" s="169"/>
      <c r="AE912" s="169"/>
      <c r="AF912" s="169"/>
      <c r="AG912" s="169"/>
      <c r="AH912" s="169"/>
      <c r="AI912" s="169"/>
      <c r="AJ912" s="169"/>
      <c r="AK912" s="169"/>
      <c r="AL912" s="169"/>
      <c r="AM912" s="169"/>
      <c r="AN912" s="169"/>
      <c r="AO912" s="169"/>
      <c r="AP912" s="169"/>
      <c r="AQ912" s="169"/>
      <c r="AR912" s="169"/>
      <c r="AS912" s="169"/>
      <c r="AT912" s="169"/>
      <c r="AU912" s="169"/>
      <c r="AV912" s="169"/>
      <c r="AW912" s="169"/>
      <c r="AX912" s="169"/>
      <c r="AY912" s="169"/>
      <c r="AZ912" s="169"/>
      <c r="BA912" s="169"/>
      <c r="BB912" s="169"/>
      <c r="BC912" s="169"/>
      <c r="BD912" s="169"/>
      <c r="BE912" s="169"/>
      <c r="BF912" s="169"/>
      <c r="BG912" s="169"/>
      <c r="BH912" s="169"/>
      <c r="BI912" s="169"/>
      <c r="BJ912" s="169"/>
      <c r="BK912" s="169"/>
      <c r="BL912" s="169"/>
      <c r="BM912" s="169"/>
      <c r="BN912" s="169"/>
    </row>
    <row r="913" spans="2:66" ht="15.75" x14ac:dyDescent="0.25">
      <c r="B913" s="28"/>
      <c r="C913"/>
      <c r="D913"/>
      <c r="E913"/>
      <c r="F913"/>
    </row>
    <row r="914" spans="2:66" ht="45.75" customHeight="1" x14ac:dyDescent="0.25">
      <c r="B914" s="169" t="s">
        <v>279</v>
      </c>
      <c r="C914" s="169"/>
      <c r="D914" s="169"/>
      <c r="E914" s="169"/>
      <c r="F914" s="169"/>
      <c r="G914" s="169"/>
      <c r="H914" s="169"/>
      <c r="I914" s="169"/>
      <c r="J914" s="169"/>
      <c r="K914" s="169"/>
      <c r="L914" s="169"/>
      <c r="M914" s="169"/>
      <c r="N914" s="169"/>
      <c r="O914" s="169"/>
      <c r="P914" s="169"/>
      <c r="Q914" s="169"/>
      <c r="R914" s="169"/>
      <c r="S914" s="169"/>
      <c r="T914" s="169"/>
      <c r="U914" s="169"/>
      <c r="V914" s="169"/>
      <c r="W914" s="169"/>
      <c r="X914" s="169"/>
      <c r="Y914" s="169"/>
      <c r="Z914" s="169"/>
      <c r="AA914" s="169"/>
      <c r="AB914" s="169"/>
      <c r="AC914" s="169"/>
      <c r="AD914" s="169"/>
      <c r="AE914" s="169"/>
      <c r="AF914" s="169"/>
      <c r="AG914" s="169"/>
      <c r="AH914" s="169"/>
      <c r="AI914" s="169"/>
      <c r="AJ914" s="169"/>
      <c r="AK914" s="169"/>
      <c r="AL914" s="169"/>
      <c r="AM914" s="169"/>
      <c r="AN914" s="169"/>
      <c r="AO914" s="169"/>
      <c r="AP914" s="169"/>
      <c r="AQ914" s="169"/>
      <c r="AR914" s="169"/>
      <c r="AS914" s="169"/>
      <c r="AT914" s="169"/>
      <c r="AU914" s="169"/>
      <c r="AV914" s="169"/>
      <c r="AW914" s="169"/>
      <c r="AX914" s="169"/>
      <c r="AY914" s="169"/>
      <c r="AZ914" s="169"/>
      <c r="BA914" s="169"/>
      <c r="BB914" s="169"/>
      <c r="BC914" s="169"/>
      <c r="BD914" s="169"/>
      <c r="BE914" s="169"/>
      <c r="BF914" s="169"/>
      <c r="BG914" s="169"/>
      <c r="BH914" s="169"/>
      <c r="BI914" s="169"/>
      <c r="BJ914" s="169"/>
      <c r="BK914" s="169"/>
      <c r="BL914" s="169"/>
      <c r="BM914" s="169"/>
      <c r="BN914" s="169"/>
    </row>
    <row r="915" spans="2:66" ht="15.75" x14ac:dyDescent="0.25">
      <c r="B915" s="28"/>
      <c r="C915"/>
      <c r="D915"/>
      <c r="E915"/>
      <c r="F915"/>
    </row>
    <row r="916" spans="2:66" ht="30" customHeight="1" x14ac:dyDescent="0.25">
      <c r="B916" s="169" t="s">
        <v>221</v>
      </c>
      <c r="C916" s="169"/>
      <c r="D916" s="169"/>
      <c r="E916" s="169"/>
      <c r="F916" s="169"/>
      <c r="G916" s="169"/>
      <c r="H916" s="169"/>
      <c r="I916" s="169"/>
      <c r="J916" s="169"/>
      <c r="K916" s="169"/>
      <c r="L916" s="169"/>
      <c r="M916" s="169"/>
      <c r="N916" s="169"/>
      <c r="O916" s="169"/>
      <c r="P916" s="169"/>
      <c r="Q916" s="169"/>
      <c r="R916" s="169"/>
      <c r="S916" s="169"/>
      <c r="T916" s="169"/>
      <c r="U916" s="169"/>
      <c r="V916" s="169"/>
      <c r="W916" s="169"/>
      <c r="X916" s="169"/>
      <c r="Y916" s="169"/>
      <c r="Z916" s="169"/>
      <c r="AA916" s="169"/>
      <c r="AB916" s="169"/>
      <c r="AC916" s="169"/>
      <c r="AD916" s="169"/>
      <c r="AE916" s="169"/>
      <c r="AF916" s="169"/>
      <c r="AG916" s="169"/>
      <c r="AH916" s="169"/>
      <c r="AI916" s="169"/>
      <c r="AJ916" s="169"/>
      <c r="AK916" s="169"/>
      <c r="AL916" s="169"/>
      <c r="AM916" s="169"/>
      <c r="AN916" s="169"/>
      <c r="AO916" s="169"/>
      <c r="AP916" s="169"/>
      <c r="AQ916" s="169"/>
      <c r="AR916" s="169"/>
      <c r="AS916" s="169"/>
      <c r="AT916" s="169"/>
      <c r="AU916" s="169"/>
      <c r="AV916" s="169"/>
      <c r="AW916" s="169"/>
      <c r="AX916" s="169"/>
      <c r="AY916" s="169"/>
      <c r="AZ916" s="169"/>
      <c r="BA916" s="169"/>
      <c r="BB916" s="169"/>
      <c r="BC916" s="169"/>
      <c r="BD916" s="169"/>
      <c r="BE916" s="169"/>
      <c r="BF916" s="169"/>
      <c r="BG916" s="169"/>
      <c r="BH916" s="169"/>
      <c r="BI916" s="169"/>
      <c r="BJ916" s="169"/>
      <c r="BK916" s="169"/>
      <c r="BL916" s="169"/>
      <c r="BM916" s="169"/>
      <c r="BN916" s="169"/>
    </row>
    <row r="917" spans="2:66" ht="15.75" x14ac:dyDescent="0.25">
      <c r="B917" s="28"/>
      <c r="C917"/>
      <c r="D917"/>
      <c r="E917"/>
      <c r="F917"/>
    </row>
    <row r="918" spans="2:66" ht="30.75" customHeight="1" x14ac:dyDescent="0.25">
      <c r="B918" s="169" t="s">
        <v>222</v>
      </c>
      <c r="C918" s="169"/>
      <c r="D918" s="169"/>
      <c r="E918" s="169"/>
      <c r="F918" s="169"/>
      <c r="G918" s="169"/>
      <c r="H918" s="169"/>
      <c r="I918" s="169"/>
      <c r="J918" s="169"/>
      <c r="K918" s="169"/>
      <c r="L918" s="169"/>
      <c r="M918" s="169"/>
      <c r="N918" s="169"/>
      <c r="O918" s="169"/>
      <c r="P918" s="169"/>
      <c r="Q918" s="169"/>
      <c r="R918" s="169"/>
      <c r="S918" s="169"/>
      <c r="T918" s="169"/>
      <c r="U918" s="169"/>
      <c r="V918" s="169"/>
      <c r="W918" s="169"/>
      <c r="X918" s="169"/>
      <c r="Y918" s="169"/>
      <c r="Z918" s="169"/>
      <c r="AA918" s="169"/>
      <c r="AB918" s="169"/>
      <c r="AC918" s="169"/>
      <c r="AD918" s="169"/>
      <c r="AE918" s="169"/>
      <c r="AF918" s="169"/>
      <c r="AG918" s="169"/>
      <c r="AH918" s="169"/>
      <c r="AI918" s="169"/>
      <c r="AJ918" s="169"/>
      <c r="AK918" s="169"/>
      <c r="AL918" s="169"/>
      <c r="AM918" s="169"/>
      <c r="AN918" s="169"/>
      <c r="AO918" s="169"/>
      <c r="AP918" s="169"/>
      <c r="AQ918" s="169"/>
      <c r="AR918" s="169"/>
      <c r="AS918" s="169"/>
      <c r="AT918" s="169"/>
      <c r="AU918" s="169"/>
      <c r="AV918" s="169"/>
      <c r="AW918" s="169"/>
      <c r="AX918" s="169"/>
      <c r="AY918" s="169"/>
      <c r="AZ918" s="169"/>
      <c r="BA918" s="169"/>
      <c r="BB918" s="169"/>
      <c r="BC918" s="169"/>
      <c r="BD918" s="169"/>
      <c r="BE918" s="169"/>
      <c r="BF918" s="169"/>
      <c r="BG918" s="169"/>
      <c r="BH918" s="169"/>
      <c r="BI918" s="169"/>
      <c r="BJ918" s="169"/>
      <c r="BK918" s="169"/>
      <c r="BL918" s="169"/>
      <c r="BM918" s="169"/>
      <c r="BN918" s="169"/>
    </row>
    <row r="919" spans="2:66" ht="15.75" x14ac:dyDescent="0.25">
      <c r="B919" s="28"/>
      <c r="C919"/>
      <c r="D919"/>
      <c r="E919"/>
      <c r="F919"/>
    </row>
    <row r="920" spans="2:66" ht="57.75" customHeight="1" x14ac:dyDescent="0.25">
      <c r="B920" s="169" t="s">
        <v>223</v>
      </c>
      <c r="C920" s="169"/>
      <c r="D920" s="169"/>
      <c r="E920" s="169"/>
      <c r="F920" s="169"/>
      <c r="G920" s="169"/>
      <c r="H920" s="169"/>
      <c r="I920" s="169"/>
      <c r="J920" s="169"/>
      <c r="K920" s="169"/>
      <c r="L920" s="169"/>
      <c r="M920" s="169"/>
      <c r="N920" s="169"/>
      <c r="O920" s="169"/>
      <c r="P920" s="169"/>
      <c r="Q920" s="169"/>
      <c r="R920" s="169"/>
      <c r="S920" s="169"/>
      <c r="T920" s="169"/>
      <c r="U920" s="169"/>
      <c r="V920" s="169"/>
      <c r="W920" s="169"/>
      <c r="X920" s="169"/>
      <c r="Y920" s="169"/>
      <c r="Z920" s="169"/>
      <c r="AA920" s="169"/>
      <c r="AB920" s="169"/>
      <c r="AC920" s="169"/>
      <c r="AD920" s="169"/>
      <c r="AE920" s="169"/>
      <c r="AF920" s="169"/>
      <c r="AG920" s="169"/>
      <c r="AH920" s="169"/>
      <c r="AI920" s="169"/>
      <c r="AJ920" s="169"/>
      <c r="AK920" s="169"/>
      <c r="AL920" s="169"/>
      <c r="AM920" s="169"/>
      <c r="AN920" s="169"/>
      <c r="AO920" s="169"/>
      <c r="AP920" s="169"/>
      <c r="AQ920" s="169"/>
      <c r="AR920" s="169"/>
      <c r="AS920" s="169"/>
      <c r="AT920" s="169"/>
      <c r="AU920" s="169"/>
      <c r="AV920" s="169"/>
      <c r="AW920" s="169"/>
      <c r="AX920" s="169"/>
      <c r="AY920" s="169"/>
      <c r="AZ920" s="169"/>
      <c r="BA920" s="169"/>
      <c r="BB920" s="169"/>
      <c r="BC920" s="169"/>
      <c r="BD920" s="169"/>
      <c r="BE920" s="169"/>
      <c r="BF920" s="169"/>
      <c r="BG920" s="169"/>
      <c r="BH920" s="169"/>
      <c r="BI920" s="169"/>
      <c r="BJ920" s="169"/>
      <c r="BK920" s="169"/>
      <c r="BL920" s="169"/>
      <c r="BM920" s="169"/>
      <c r="BN920" s="169"/>
    </row>
    <row r="921" spans="2:66" ht="15.75" x14ac:dyDescent="0.25">
      <c r="B921" s="28"/>
      <c r="C921"/>
      <c r="D921"/>
      <c r="E921"/>
      <c r="F921"/>
    </row>
    <row r="922" spans="2:66" ht="30.75" customHeight="1" x14ac:dyDescent="0.25">
      <c r="B922" s="169" t="s">
        <v>224</v>
      </c>
      <c r="C922" s="169"/>
      <c r="D922" s="169"/>
      <c r="E922" s="169"/>
      <c r="F922" s="169"/>
      <c r="G922" s="169"/>
      <c r="H922" s="169"/>
      <c r="I922" s="169"/>
      <c r="J922" s="169"/>
      <c r="K922" s="169"/>
      <c r="L922" s="169"/>
      <c r="M922" s="169"/>
      <c r="N922" s="169"/>
      <c r="O922" s="169"/>
      <c r="P922" s="169"/>
      <c r="Q922" s="169"/>
      <c r="R922" s="169"/>
      <c r="S922" s="169"/>
      <c r="T922" s="169"/>
      <c r="U922" s="169"/>
      <c r="V922" s="169"/>
      <c r="W922" s="169"/>
      <c r="X922" s="169"/>
      <c r="Y922" s="169"/>
      <c r="Z922" s="169"/>
      <c r="AA922" s="169"/>
      <c r="AB922" s="169"/>
      <c r="AC922" s="169"/>
      <c r="AD922" s="169"/>
      <c r="AE922" s="169"/>
      <c r="AF922" s="169"/>
      <c r="AG922" s="169"/>
      <c r="AH922" s="169"/>
      <c r="AI922" s="169"/>
      <c r="AJ922" s="169"/>
      <c r="AK922" s="169"/>
      <c r="AL922" s="169"/>
      <c r="AM922" s="169"/>
      <c r="AN922" s="169"/>
      <c r="AO922" s="169"/>
      <c r="AP922" s="169"/>
      <c r="AQ922" s="169"/>
      <c r="AR922" s="169"/>
      <c r="AS922" s="169"/>
      <c r="AT922" s="169"/>
      <c r="AU922" s="169"/>
      <c r="AV922" s="169"/>
      <c r="AW922" s="169"/>
      <c r="AX922" s="169"/>
      <c r="AY922" s="169"/>
      <c r="AZ922" s="169"/>
      <c r="BA922" s="169"/>
      <c r="BB922" s="169"/>
      <c r="BC922" s="169"/>
      <c r="BD922" s="169"/>
      <c r="BE922" s="169"/>
      <c r="BF922" s="169"/>
      <c r="BG922" s="169"/>
      <c r="BH922" s="169"/>
      <c r="BI922" s="169"/>
      <c r="BJ922" s="169"/>
      <c r="BK922" s="169"/>
      <c r="BL922" s="169"/>
      <c r="BM922" s="169"/>
      <c r="BN922" s="169"/>
    </row>
    <row r="923" spans="2:66" ht="15.75" x14ac:dyDescent="0.25">
      <c r="B923" s="28"/>
      <c r="C923"/>
      <c r="D923"/>
      <c r="E923"/>
      <c r="F923"/>
    </row>
    <row r="924" spans="2:66" ht="46.5" customHeight="1" x14ac:dyDescent="0.25">
      <c r="B924" s="169" t="s">
        <v>280</v>
      </c>
      <c r="C924" s="169"/>
      <c r="D924" s="169"/>
      <c r="E924" s="169"/>
      <c r="F924" s="169"/>
      <c r="G924" s="169"/>
      <c r="H924" s="169"/>
      <c r="I924" s="169"/>
      <c r="J924" s="169"/>
      <c r="K924" s="169"/>
      <c r="L924" s="169"/>
      <c r="M924" s="169"/>
      <c r="N924" s="169"/>
      <c r="O924" s="169"/>
      <c r="P924" s="169"/>
      <c r="Q924" s="169"/>
      <c r="R924" s="169"/>
      <c r="S924" s="169"/>
      <c r="T924" s="169"/>
      <c r="U924" s="169"/>
      <c r="V924" s="169"/>
      <c r="W924" s="169"/>
      <c r="X924" s="169"/>
      <c r="Y924" s="169"/>
      <c r="Z924" s="169"/>
      <c r="AA924" s="169"/>
      <c r="AB924" s="169"/>
      <c r="AC924" s="169"/>
      <c r="AD924" s="169"/>
      <c r="AE924" s="169"/>
      <c r="AF924" s="169"/>
      <c r="AG924" s="169"/>
      <c r="AH924" s="169"/>
      <c r="AI924" s="169"/>
      <c r="AJ924" s="169"/>
      <c r="AK924" s="169"/>
      <c r="AL924" s="169"/>
      <c r="AM924" s="169"/>
      <c r="AN924" s="169"/>
      <c r="AO924" s="169"/>
      <c r="AP924" s="169"/>
      <c r="AQ924" s="169"/>
      <c r="AR924" s="169"/>
      <c r="AS924" s="169"/>
      <c r="AT924" s="169"/>
      <c r="AU924" s="169"/>
      <c r="AV924" s="169"/>
      <c r="AW924" s="169"/>
      <c r="AX924" s="169"/>
      <c r="AY924" s="169"/>
      <c r="AZ924" s="169"/>
      <c r="BA924" s="169"/>
      <c r="BB924" s="169"/>
      <c r="BC924" s="169"/>
      <c r="BD924" s="169"/>
      <c r="BE924" s="169"/>
      <c r="BF924" s="169"/>
      <c r="BG924" s="169"/>
      <c r="BH924" s="169"/>
      <c r="BI924" s="169"/>
      <c r="BJ924" s="169"/>
      <c r="BK924" s="169"/>
      <c r="BL924" s="169"/>
      <c r="BM924" s="169"/>
      <c r="BN924" s="169"/>
    </row>
    <row r="925" spans="2:66" ht="15.75" x14ac:dyDescent="0.25">
      <c r="B925" s="28"/>
      <c r="C925"/>
      <c r="D925"/>
      <c r="E925"/>
      <c r="F925"/>
    </row>
    <row r="926" spans="2:66" x14ac:dyDescent="0.25">
      <c r="B926" s="169" t="s">
        <v>225</v>
      </c>
      <c r="C926" s="169"/>
      <c r="D926" s="169"/>
      <c r="E926" s="169"/>
      <c r="F926" s="169"/>
      <c r="G926" s="169"/>
      <c r="H926" s="169"/>
      <c r="I926" s="169"/>
      <c r="J926" s="169"/>
      <c r="K926" s="169"/>
      <c r="L926" s="169"/>
      <c r="M926" s="169"/>
      <c r="N926" s="169"/>
      <c r="O926" s="169"/>
      <c r="P926" s="169"/>
      <c r="Q926" s="169"/>
      <c r="R926" s="169"/>
      <c r="S926" s="169"/>
      <c r="T926" s="169"/>
      <c r="U926" s="169"/>
      <c r="V926" s="169"/>
      <c r="W926" s="169"/>
      <c r="X926" s="169"/>
      <c r="Y926" s="169"/>
      <c r="Z926" s="169"/>
      <c r="AA926" s="169"/>
      <c r="AB926" s="169"/>
      <c r="AC926" s="169"/>
      <c r="AD926" s="169"/>
      <c r="AE926" s="169"/>
      <c r="AF926" s="169"/>
      <c r="AG926" s="169"/>
      <c r="AH926" s="169"/>
      <c r="AI926" s="169"/>
      <c r="AJ926" s="169"/>
      <c r="AK926" s="169"/>
      <c r="AL926" s="169"/>
      <c r="AM926" s="169"/>
      <c r="AN926" s="169"/>
      <c r="AO926" s="169"/>
      <c r="AP926" s="169"/>
      <c r="AQ926" s="169"/>
      <c r="AR926" s="169"/>
      <c r="AS926" s="169"/>
      <c r="AT926" s="169"/>
      <c r="AU926" s="169"/>
      <c r="AV926" s="169"/>
      <c r="AW926" s="169"/>
      <c r="AX926" s="169"/>
      <c r="AY926" s="169"/>
      <c r="AZ926" s="169"/>
      <c r="BA926" s="169"/>
      <c r="BB926" s="169"/>
      <c r="BC926" s="169"/>
      <c r="BD926" s="169"/>
      <c r="BE926" s="169"/>
      <c r="BF926" s="169"/>
      <c r="BG926" s="169"/>
      <c r="BH926" s="169"/>
      <c r="BI926" s="169"/>
      <c r="BJ926" s="169"/>
      <c r="BK926" s="169"/>
      <c r="BL926" s="169"/>
      <c r="BM926" s="169"/>
      <c r="BN926" s="169"/>
    </row>
    <row r="927" spans="2:66" ht="15.75" x14ac:dyDescent="0.25">
      <c r="B927" s="28"/>
      <c r="C927"/>
      <c r="D927"/>
      <c r="E927"/>
      <c r="F927"/>
    </row>
    <row r="928" spans="2:66" x14ac:dyDescent="0.25">
      <c r="B928" s="169"/>
      <c r="C928" s="169"/>
      <c r="D928" s="169"/>
      <c r="E928" s="169"/>
      <c r="F928" s="169"/>
      <c r="G928" s="169"/>
      <c r="H928" s="169"/>
      <c r="I928" s="169"/>
      <c r="J928" s="169"/>
      <c r="K928" s="169"/>
      <c r="L928" s="169"/>
      <c r="M928" s="169"/>
      <c r="N928" s="169"/>
      <c r="O928" s="169"/>
      <c r="P928" s="169"/>
      <c r="Q928" s="169"/>
      <c r="R928" s="169"/>
      <c r="S928" s="169"/>
      <c r="T928" s="169"/>
      <c r="U928" s="169"/>
      <c r="V928" s="169"/>
      <c r="W928" s="169"/>
      <c r="X928" s="169"/>
      <c r="Y928" s="169"/>
      <c r="Z928" s="169"/>
      <c r="AA928" s="169"/>
      <c r="AB928" s="169"/>
      <c r="AC928" s="169"/>
      <c r="AD928" s="169"/>
      <c r="AE928" s="169"/>
      <c r="AF928" s="169"/>
      <c r="AG928" s="169"/>
      <c r="AH928" s="169"/>
      <c r="AI928" s="169"/>
      <c r="AJ928" s="169"/>
      <c r="AK928" s="169"/>
      <c r="AL928" s="169"/>
      <c r="AM928" s="169"/>
      <c r="AN928" s="169"/>
      <c r="AO928" s="169"/>
      <c r="AP928" s="169"/>
      <c r="AQ928" s="169"/>
      <c r="AR928" s="169"/>
      <c r="AS928" s="169"/>
      <c r="AT928" s="169"/>
      <c r="AU928" s="169"/>
      <c r="AV928" s="169"/>
      <c r="AW928" s="169"/>
      <c r="AX928" s="169"/>
      <c r="AY928" s="169"/>
      <c r="AZ928" s="169"/>
      <c r="BA928" s="169"/>
      <c r="BB928" s="169"/>
      <c r="BC928" s="169"/>
      <c r="BD928" s="169"/>
      <c r="BE928" s="169"/>
      <c r="BF928" s="169"/>
      <c r="BG928" s="169"/>
      <c r="BH928" s="169"/>
      <c r="BI928" s="169"/>
      <c r="BJ928" s="169"/>
      <c r="BK928" s="169"/>
      <c r="BL928" s="169"/>
      <c r="BM928" s="169"/>
      <c r="BN928" s="169"/>
    </row>
    <row r="929" spans="2:66" ht="15.75" x14ac:dyDescent="0.25">
      <c r="B929" s="28"/>
      <c r="C929"/>
      <c r="D929"/>
      <c r="E929"/>
      <c r="F929"/>
    </row>
    <row r="930" spans="2:66" x14ac:dyDescent="0.25">
      <c r="B930" s="169"/>
      <c r="C930" s="169"/>
      <c r="D930" s="169"/>
      <c r="E930" s="169"/>
      <c r="F930" s="169"/>
      <c r="G930" s="169"/>
      <c r="H930" s="169"/>
      <c r="I930" s="169"/>
      <c r="J930" s="169"/>
      <c r="K930" s="169"/>
      <c r="L930" s="169"/>
      <c r="M930" s="169"/>
      <c r="N930" s="169"/>
      <c r="O930" s="169"/>
      <c r="P930" s="169"/>
      <c r="Q930" s="169"/>
      <c r="R930" s="169"/>
      <c r="S930" s="169"/>
      <c r="T930" s="169"/>
      <c r="U930" s="169"/>
      <c r="V930" s="169"/>
      <c r="W930" s="169"/>
      <c r="X930" s="169"/>
      <c r="Y930" s="169"/>
      <c r="Z930" s="169"/>
      <c r="AA930" s="169"/>
      <c r="AB930" s="169"/>
      <c r="AC930" s="169"/>
      <c r="AD930" s="169"/>
      <c r="AE930" s="169"/>
      <c r="AF930" s="169"/>
      <c r="AG930" s="169"/>
      <c r="AH930" s="169"/>
      <c r="AI930" s="169"/>
      <c r="AJ930" s="169"/>
      <c r="AK930" s="169"/>
      <c r="AL930" s="169"/>
      <c r="AM930" s="169"/>
      <c r="AN930" s="169"/>
      <c r="AO930" s="169"/>
      <c r="AP930" s="169"/>
      <c r="AQ930" s="169"/>
      <c r="AR930" s="169"/>
      <c r="AS930" s="169"/>
      <c r="AT930" s="169"/>
      <c r="AU930" s="169"/>
      <c r="AV930" s="169"/>
      <c r="AW930" s="169"/>
      <c r="AX930" s="169"/>
      <c r="AY930" s="169"/>
      <c r="AZ930" s="169"/>
      <c r="BA930" s="169"/>
      <c r="BB930" s="169"/>
      <c r="BC930" s="169"/>
      <c r="BD930" s="169"/>
      <c r="BE930" s="169"/>
      <c r="BF930" s="169"/>
      <c r="BG930" s="169"/>
      <c r="BH930" s="169"/>
      <c r="BI930" s="169"/>
      <c r="BJ930" s="169"/>
      <c r="BK930" s="169"/>
      <c r="BL930" s="169"/>
      <c r="BM930" s="169"/>
      <c r="BN930" s="169"/>
    </row>
    <row r="931" spans="2:66" ht="15.75" x14ac:dyDescent="0.25">
      <c r="B931" s="28"/>
      <c r="C931"/>
      <c r="D931"/>
      <c r="E931"/>
      <c r="F931"/>
    </row>
    <row r="932" spans="2:66" x14ac:dyDescent="0.25">
      <c r="B932" s="51"/>
      <c r="C932"/>
      <c r="D932"/>
      <c r="E932"/>
      <c r="F932"/>
    </row>
    <row r="933" spans="2:66" ht="16.5" x14ac:dyDescent="0.25">
      <c r="B933" s="109"/>
      <c r="C933"/>
      <c r="D933"/>
      <c r="E933"/>
      <c r="F933"/>
    </row>
    <row r="934" spans="2:66" x14ac:dyDescent="0.25">
      <c r="B934" s="111"/>
      <c r="C934"/>
      <c r="D934"/>
      <c r="E934"/>
      <c r="F934"/>
    </row>
    <row r="935" spans="2:66" ht="16.5" x14ac:dyDescent="0.25">
      <c r="B935" s="109"/>
      <c r="C935"/>
      <c r="D935"/>
      <c r="E935"/>
      <c r="F935"/>
    </row>
    <row r="936" spans="2:66" x14ac:dyDescent="0.25">
      <c r="B936" s="108"/>
      <c r="C936"/>
      <c r="D936"/>
      <c r="E936"/>
      <c r="F936"/>
    </row>
    <row r="937" spans="2:66" x14ac:dyDescent="0.25">
      <c r="B937" s="114" t="s">
        <v>228</v>
      </c>
      <c r="C937" s="57"/>
      <c r="D937" s="115"/>
      <c r="E937" s="57"/>
      <c r="F937" s="57"/>
      <c r="G937" s="57"/>
      <c r="H937" s="57"/>
      <c r="I937" s="57"/>
      <c r="J937" s="57"/>
      <c r="K937" s="57"/>
      <c r="L937" s="57"/>
      <c r="M937" s="57"/>
      <c r="N937" s="57"/>
      <c r="O937" s="57"/>
      <c r="P937" s="57"/>
      <c r="Q937" s="57"/>
      <c r="R937" s="57"/>
      <c r="S937" s="57"/>
      <c r="T937" s="57"/>
      <c r="U937" s="57"/>
      <c r="V937" s="57"/>
      <c r="W937" s="57"/>
      <c r="X937" s="57"/>
      <c r="Y937" s="57"/>
      <c r="Z937" s="57"/>
      <c r="AA937" s="57"/>
      <c r="AB937" s="57"/>
      <c r="AC937" s="57"/>
      <c r="AD937" s="57"/>
      <c r="AE937" s="57"/>
      <c r="AF937" s="57"/>
      <c r="AG937" s="57"/>
      <c r="AH937" s="57"/>
      <c r="AI937" s="116" t="s">
        <v>229</v>
      </c>
      <c r="AJ937" s="57"/>
      <c r="AK937" s="57"/>
      <c r="AL937" s="57"/>
      <c r="AM937" s="57"/>
      <c r="AN937" s="57"/>
      <c r="AO937" s="57"/>
      <c r="AP937" s="57"/>
      <c r="AQ937" s="57"/>
      <c r="AR937" s="57"/>
      <c r="AS937" s="57"/>
      <c r="AT937" s="57"/>
      <c r="AU937" s="57"/>
      <c r="AV937" s="57"/>
      <c r="AW937" s="57"/>
      <c r="AX937" s="57"/>
      <c r="AY937" s="57"/>
      <c r="AZ937" s="57"/>
      <c r="BA937" s="57"/>
      <c r="BB937" s="57"/>
      <c r="BC937" s="57"/>
      <c r="BD937" s="57"/>
      <c r="BE937" s="57"/>
      <c r="BF937" s="57"/>
      <c r="BG937" s="57"/>
      <c r="BH937" s="57"/>
      <c r="BI937" s="57"/>
      <c r="BJ937" s="57"/>
      <c r="BK937" s="57"/>
      <c r="BL937" s="57"/>
      <c r="BM937" s="57"/>
      <c r="BN937" s="117" t="s">
        <v>6</v>
      </c>
    </row>
    <row r="938" spans="2:66" x14ac:dyDescent="0.25">
      <c r="B938"/>
      <c r="C938"/>
      <c r="D938"/>
      <c r="E938"/>
      <c r="F938"/>
    </row>
    <row r="939" spans="2:66" x14ac:dyDescent="0.25">
      <c r="B939" s="169" t="s">
        <v>281</v>
      </c>
      <c r="C939" s="169"/>
      <c r="D939" s="169"/>
      <c r="E939" s="169"/>
      <c r="F939" s="169"/>
      <c r="G939" s="169"/>
      <c r="H939" s="169"/>
      <c r="I939" s="169"/>
      <c r="J939" s="169"/>
      <c r="K939" s="169"/>
      <c r="L939" s="169"/>
      <c r="M939" s="169"/>
      <c r="N939" s="169"/>
      <c r="O939" s="169"/>
      <c r="P939" s="169"/>
      <c r="Q939" s="169"/>
      <c r="R939" s="169"/>
      <c r="S939" s="169"/>
      <c r="T939" s="169"/>
      <c r="U939" s="169"/>
      <c r="V939" s="169"/>
      <c r="W939" s="169"/>
      <c r="X939" s="169"/>
      <c r="Y939" s="169"/>
      <c r="Z939" s="169"/>
      <c r="AA939" s="169"/>
      <c r="AB939" s="169"/>
      <c r="AC939" s="169"/>
      <c r="AD939" s="169"/>
      <c r="AE939" s="169"/>
      <c r="AF939" s="169"/>
      <c r="AG939" s="169"/>
      <c r="AH939" s="169"/>
      <c r="AI939" s="169"/>
      <c r="AJ939" s="169"/>
      <c r="AK939" s="169"/>
      <c r="AL939" s="169"/>
      <c r="AM939" s="169"/>
      <c r="AN939" s="169"/>
      <c r="AO939" s="169"/>
      <c r="AP939" s="169"/>
      <c r="AQ939" s="169"/>
      <c r="AR939" s="169"/>
      <c r="AS939" s="169"/>
      <c r="AT939" s="169"/>
      <c r="AU939" s="169"/>
      <c r="AV939" s="169"/>
      <c r="AW939" s="169"/>
      <c r="AX939" s="169"/>
      <c r="AY939" s="169"/>
      <c r="AZ939" s="169"/>
      <c r="BA939" s="169"/>
      <c r="BB939" s="169"/>
      <c r="BC939" s="169"/>
      <c r="BD939" s="169"/>
      <c r="BE939" s="169"/>
      <c r="BF939" s="169"/>
      <c r="BG939" s="169"/>
      <c r="BH939" s="169"/>
      <c r="BI939" s="169"/>
      <c r="BJ939" s="169"/>
      <c r="BK939" s="169"/>
      <c r="BL939" s="169"/>
      <c r="BM939" s="169"/>
      <c r="BN939" s="169"/>
    </row>
    <row r="940" spans="2:66" ht="15.75" x14ac:dyDescent="0.25">
      <c r="B940" s="28"/>
      <c r="C940"/>
      <c r="D940"/>
      <c r="E940"/>
      <c r="F940"/>
    </row>
    <row r="941" spans="2:66" ht="46.5" customHeight="1" x14ac:dyDescent="0.25">
      <c r="B941" s="169" t="s">
        <v>282</v>
      </c>
      <c r="C941" s="169"/>
      <c r="D941" s="169"/>
      <c r="E941" s="169"/>
      <c r="F941" s="169"/>
      <c r="G941" s="169"/>
      <c r="H941" s="169"/>
      <c r="I941" s="169"/>
      <c r="J941" s="169"/>
      <c r="K941" s="169"/>
      <c r="L941" s="169"/>
      <c r="M941" s="169"/>
      <c r="N941" s="169"/>
      <c r="O941" s="169"/>
      <c r="P941" s="169"/>
      <c r="Q941" s="169"/>
      <c r="R941" s="169"/>
      <c r="S941" s="169"/>
      <c r="T941" s="169"/>
      <c r="U941" s="169"/>
      <c r="V941" s="169"/>
      <c r="W941" s="169"/>
      <c r="X941" s="169"/>
      <c r="Y941" s="169"/>
      <c r="Z941" s="169"/>
      <c r="AA941" s="169"/>
      <c r="AB941" s="169"/>
      <c r="AC941" s="169"/>
      <c r="AD941" s="169"/>
      <c r="AE941" s="169"/>
      <c r="AF941" s="169"/>
      <c r="AG941" s="169"/>
      <c r="AH941" s="169"/>
      <c r="AI941" s="169"/>
      <c r="AJ941" s="169"/>
      <c r="AK941" s="169"/>
      <c r="AL941" s="169"/>
      <c r="AM941" s="169"/>
      <c r="AN941" s="169"/>
      <c r="AO941" s="169"/>
      <c r="AP941" s="169"/>
      <c r="AQ941" s="169"/>
      <c r="AR941" s="169"/>
      <c r="AS941" s="169"/>
      <c r="AT941" s="169"/>
      <c r="AU941" s="169"/>
      <c r="AV941" s="169"/>
      <c r="AW941" s="169"/>
      <c r="AX941" s="169"/>
      <c r="AY941" s="169"/>
      <c r="AZ941" s="169"/>
      <c r="BA941" s="169"/>
      <c r="BB941" s="169"/>
      <c r="BC941" s="169"/>
      <c r="BD941" s="169"/>
      <c r="BE941" s="169"/>
      <c r="BF941" s="169"/>
      <c r="BG941" s="169"/>
      <c r="BH941" s="169"/>
      <c r="BI941" s="169"/>
      <c r="BJ941" s="169"/>
      <c r="BK941" s="169"/>
      <c r="BL941" s="169"/>
      <c r="BM941" s="169"/>
      <c r="BN941" s="169"/>
    </row>
    <row r="942" spans="2:66" ht="15.75" x14ac:dyDescent="0.25">
      <c r="B942" s="28"/>
      <c r="C942"/>
      <c r="D942"/>
      <c r="E942"/>
      <c r="F942"/>
    </row>
    <row r="943" spans="2:66" x14ac:dyDescent="0.25">
      <c r="B943" s="169" t="s">
        <v>283</v>
      </c>
      <c r="C943" s="169"/>
      <c r="D943" s="169"/>
      <c r="E943" s="169"/>
      <c r="F943" s="169"/>
      <c r="G943" s="169"/>
      <c r="H943" s="169"/>
      <c r="I943" s="169"/>
      <c r="J943" s="169"/>
      <c r="K943" s="169"/>
      <c r="L943" s="169"/>
      <c r="M943" s="169"/>
      <c r="N943" s="169"/>
      <c r="O943" s="169"/>
      <c r="P943" s="169"/>
      <c r="Q943" s="169"/>
      <c r="R943" s="169"/>
      <c r="S943" s="169"/>
      <c r="T943" s="169"/>
      <c r="U943" s="169"/>
      <c r="V943" s="169"/>
      <c r="W943" s="169"/>
      <c r="X943" s="169"/>
      <c r="Y943" s="169"/>
      <c r="Z943" s="169"/>
      <c r="AA943" s="169"/>
      <c r="AB943" s="169"/>
      <c r="AC943" s="169"/>
      <c r="AD943" s="169"/>
      <c r="AE943" s="169"/>
      <c r="AF943" s="169"/>
      <c r="AG943" s="169"/>
      <c r="AH943" s="169"/>
      <c r="AI943" s="169"/>
      <c r="AJ943" s="169"/>
      <c r="AK943" s="169"/>
      <c r="AL943" s="169"/>
      <c r="AM943" s="169"/>
      <c r="AN943" s="169"/>
      <c r="AO943" s="169"/>
      <c r="AP943" s="169"/>
      <c r="AQ943" s="169"/>
      <c r="AR943" s="169"/>
      <c r="AS943" s="169"/>
      <c r="AT943" s="169"/>
      <c r="AU943" s="169"/>
      <c r="AV943" s="169"/>
      <c r="AW943" s="169"/>
      <c r="AX943" s="169"/>
      <c r="AY943" s="169"/>
      <c r="AZ943" s="169"/>
      <c r="BA943" s="169"/>
      <c r="BB943" s="169"/>
      <c r="BC943" s="169"/>
      <c r="BD943" s="169"/>
      <c r="BE943" s="169"/>
      <c r="BF943" s="169"/>
      <c r="BG943" s="169"/>
      <c r="BH943" s="169"/>
      <c r="BI943" s="169"/>
      <c r="BJ943" s="169"/>
      <c r="BK943" s="169"/>
      <c r="BL943" s="169"/>
      <c r="BM943" s="169"/>
      <c r="BN943" s="169"/>
    </row>
    <row r="944" spans="2:66" ht="15.75" x14ac:dyDescent="0.25">
      <c r="B944" s="28"/>
      <c r="C944"/>
      <c r="D944"/>
      <c r="E944"/>
      <c r="F944"/>
    </row>
    <row r="945" spans="2:66" ht="32.25" customHeight="1" x14ac:dyDescent="0.25">
      <c r="B945" s="169" t="s">
        <v>284</v>
      </c>
      <c r="C945" s="169"/>
      <c r="D945" s="169"/>
      <c r="E945" s="169"/>
      <c r="F945" s="169"/>
      <c r="G945" s="169"/>
      <c r="H945" s="169"/>
      <c r="I945" s="169"/>
      <c r="J945" s="169"/>
      <c r="K945" s="169"/>
      <c r="L945" s="169"/>
      <c r="M945" s="169"/>
      <c r="N945" s="169"/>
      <c r="O945" s="169"/>
      <c r="P945" s="169"/>
      <c r="Q945" s="169"/>
      <c r="R945" s="169"/>
      <c r="S945" s="169"/>
      <c r="T945" s="169"/>
      <c r="U945" s="169"/>
      <c r="V945" s="169"/>
      <c r="W945" s="169"/>
      <c r="X945" s="169"/>
      <c r="Y945" s="169"/>
      <c r="Z945" s="169"/>
      <c r="AA945" s="169"/>
      <c r="AB945" s="169"/>
      <c r="AC945" s="169"/>
      <c r="AD945" s="169"/>
      <c r="AE945" s="169"/>
      <c r="AF945" s="169"/>
      <c r="AG945" s="169"/>
      <c r="AH945" s="169"/>
      <c r="AI945" s="169"/>
      <c r="AJ945" s="169"/>
      <c r="AK945" s="169"/>
      <c r="AL945" s="169"/>
      <c r="AM945" s="169"/>
      <c r="AN945" s="169"/>
      <c r="AO945" s="169"/>
      <c r="AP945" s="169"/>
      <c r="AQ945" s="169"/>
      <c r="AR945" s="169"/>
      <c r="AS945" s="169"/>
      <c r="AT945" s="169"/>
      <c r="AU945" s="169"/>
      <c r="AV945" s="169"/>
      <c r="AW945" s="169"/>
      <c r="AX945" s="169"/>
      <c r="AY945" s="169"/>
      <c r="AZ945" s="169"/>
      <c r="BA945" s="169"/>
      <c r="BB945" s="169"/>
      <c r="BC945" s="169"/>
      <c r="BD945" s="169"/>
      <c r="BE945" s="169"/>
      <c r="BF945" s="169"/>
      <c r="BG945" s="169"/>
      <c r="BH945" s="169"/>
      <c r="BI945" s="169"/>
      <c r="BJ945" s="169"/>
      <c r="BK945" s="169"/>
      <c r="BL945" s="169"/>
      <c r="BM945" s="169"/>
      <c r="BN945" s="169"/>
    </row>
    <row r="946" spans="2:66" ht="15.75" x14ac:dyDescent="0.25">
      <c r="B946" s="28"/>
      <c r="C946"/>
      <c r="D946"/>
      <c r="E946"/>
      <c r="F946"/>
    </row>
    <row r="947" spans="2:66" ht="46.5" customHeight="1" x14ac:dyDescent="0.25">
      <c r="B947" s="169" t="s">
        <v>226</v>
      </c>
      <c r="C947" s="169"/>
      <c r="D947" s="169"/>
      <c r="E947" s="169"/>
      <c r="F947" s="169"/>
      <c r="G947" s="169"/>
      <c r="H947" s="169"/>
      <c r="I947" s="169"/>
      <c r="J947" s="169"/>
      <c r="K947" s="169"/>
      <c r="L947" s="169"/>
      <c r="M947" s="169"/>
      <c r="N947" s="169"/>
      <c r="O947" s="169"/>
      <c r="P947" s="169"/>
      <c r="Q947" s="169"/>
      <c r="R947" s="169"/>
      <c r="S947" s="169"/>
      <c r="T947" s="169"/>
      <c r="U947" s="169"/>
      <c r="V947" s="169"/>
      <c r="W947" s="169"/>
      <c r="X947" s="169"/>
      <c r="Y947" s="169"/>
      <c r="Z947" s="169"/>
      <c r="AA947" s="169"/>
      <c r="AB947" s="169"/>
      <c r="AC947" s="169"/>
      <c r="AD947" s="169"/>
      <c r="AE947" s="169"/>
      <c r="AF947" s="169"/>
      <c r="AG947" s="169"/>
      <c r="AH947" s="169"/>
      <c r="AI947" s="169"/>
      <c r="AJ947" s="169"/>
      <c r="AK947" s="169"/>
      <c r="AL947" s="169"/>
      <c r="AM947" s="169"/>
      <c r="AN947" s="169"/>
      <c r="AO947" s="169"/>
      <c r="AP947" s="169"/>
      <c r="AQ947" s="169"/>
      <c r="AR947" s="169"/>
      <c r="AS947" s="169"/>
      <c r="AT947" s="169"/>
      <c r="AU947" s="169"/>
      <c r="AV947" s="169"/>
      <c r="AW947" s="169"/>
      <c r="AX947" s="169"/>
      <c r="AY947" s="169"/>
      <c r="AZ947" s="169"/>
      <c r="BA947" s="169"/>
      <c r="BB947" s="169"/>
      <c r="BC947" s="169"/>
      <c r="BD947" s="169"/>
      <c r="BE947" s="169"/>
      <c r="BF947" s="169"/>
      <c r="BG947" s="169"/>
      <c r="BH947" s="169"/>
      <c r="BI947" s="169"/>
      <c r="BJ947" s="169"/>
      <c r="BK947" s="169"/>
      <c r="BL947" s="169"/>
      <c r="BM947" s="169"/>
      <c r="BN947" s="169"/>
    </row>
    <row r="948" spans="2:66" ht="15.75" x14ac:dyDescent="0.25">
      <c r="B948" s="28"/>
      <c r="C948"/>
      <c r="D948"/>
      <c r="E948"/>
      <c r="F948"/>
    </row>
    <row r="949" spans="2:66" ht="31.5" customHeight="1" x14ac:dyDescent="0.25">
      <c r="B949" s="169" t="s">
        <v>227</v>
      </c>
      <c r="C949" s="169"/>
      <c r="D949" s="169"/>
      <c r="E949" s="169"/>
      <c r="F949" s="169"/>
      <c r="G949" s="169"/>
      <c r="H949" s="169"/>
      <c r="I949" s="169"/>
      <c r="J949" s="169"/>
      <c r="K949" s="169"/>
      <c r="L949" s="169"/>
      <c r="M949" s="169"/>
      <c r="N949" s="169"/>
      <c r="O949" s="169"/>
      <c r="P949" s="169"/>
      <c r="Q949" s="169"/>
      <c r="R949" s="169"/>
      <c r="S949" s="169"/>
      <c r="T949" s="169"/>
      <c r="U949" s="169"/>
      <c r="V949" s="169"/>
      <c r="W949" s="169"/>
      <c r="X949" s="169"/>
      <c r="Y949" s="169"/>
      <c r="Z949" s="169"/>
      <c r="AA949" s="169"/>
      <c r="AB949" s="169"/>
      <c r="AC949" s="169"/>
      <c r="AD949" s="169"/>
      <c r="AE949" s="169"/>
      <c r="AF949" s="169"/>
      <c r="AG949" s="169"/>
      <c r="AH949" s="169"/>
      <c r="AI949" s="169"/>
      <c r="AJ949" s="169"/>
      <c r="AK949" s="169"/>
      <c r="AL949" s="169"/>
      <c r="AM949" s="169"/>
      <c r="AN949" s="169"/>
      <c r="AO949" s="169"/>
      <c r="AP949" s="169"/>
      <c r="AQ949" s="169"/>
      <c r="AR949" s="169"/>
      <c r="AS949" s="169"/>
      <c r="AT949" s="169"/>
      <c r="AU949" s="169"/>
      <c r="AV949" s="169"/>
      <c r="AW949" s="169"/>
      <c r="AX949" s="169"/>
      <c r="AY949" s="169"/>
      <c r="AZ949" s="169"/>
      <c r="BA949" s="169"/>
      <c r="BB949" s="169"/>
      <c r="BC949" s="169"/>
      <c r="BD949" s="169"/>
      <c r="BE949" s="169"/>
      <c r="BF949" s="169"/>
      <c r="BG949" s="169"/>
      <c r="BH949" s="169"/>
      <c r="BI949" s="169"/>
      <c r="BJ949" s="169"/>
      <c r="BK949" s="169"/>
      <c r="BL949" s="169"/>
      <c r="BM949" s="169"/>
      <c r="BN949" s="169"/>
    </row>
    <row r="950" spans="2:66" ht="15.75" x14ac:dyDescent="0.25">
      <c r="B950" s="28"/>
      <c r="C950"/>
      <c r="D950"/>
      <c r="E950"/>
      <c r="F950"/>
    </row>
    <row r="951" spans="2:66" ht="30.75" customHeight="1" x14ac:dyDescent="0.25">
      <c r="B951" s="169" t="s">
        <v>285</v>
      </c>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c r="AB951" s="169"/>
      <c r="AC951" s="169"/>
      <c r="AD951" s="169"/>
      <c r="AE951" s="169"/>
      <c r="AF951" s="169"/>
      <c r="AG951" s="169"/>
      <c r="AH951" s="169"/>
      <c r="AI951" s="169"/>
      <c r="AJ951" s="169"/>
      <c r="AK951" s="169"/>
      <c r="AL951" s="169"/>
      <c r="AM951" s="169"/>
      <c r="AN951" s="169"/>
      <c r="AO951" s="169"/>
      <c r="AP951" s="169"/>
      <c r="AQ951" s="169"/>
      <c r="AR951" s="169"/>
      <c r="AS951" s="169"/>
      <c r="AT951" s="169"/>
      <c r="AU951" s="169"/>
      <c r="AV951" s="169"/>
      <c r="AW951" s="169"/>
      <c r="AX951" s="169"/>
      <c r="AY951" s="169"/>
      <c r="AZ951" s="169"/>
      <c r="BA951" s="169"/>
      <c r="BB951" s="169"/>
      <c r="BC951" s="169"/>
      <c r="BD951" s="169"/>
      <c r="BE951" s="169"/>
      <c r="BF951" s="169"/>
      <c r="BG951" s="169"/>
      <c r="BH951" s="169"/>
      <c r="BI951" s="169"/>
      <c r="BJ951" s="169"/>
      <c r="BK951" s="169"/>
      <c r="BL951" s="169"/>
      <c r="BM951" s="169"/>
      <c r="BN951" s="169"/>
    </row>
    <row r="954" spans="2:66" x14ac:dyDescent="0.25">
      <c r="B954" s="169" t="s">
        <v>286</v>
      </c>
      <c r="C954" s="169"/>
      <c r="D954" s="169"/>
      <c r="E954" s="169"/>
      <c r="F954" s="169"/>
      <c r="G954" s="169"/>
      <c r="H954" s="169"/>
      <c r="I954" s="169"/>
      <c r="J954" s="169"/>
      <c r="K954" s="169"/>
      <c r="L954" s="169"/>
      <c r="M954" s="169"/>
      <c r="N954" s="169"/>
      <c r="O954" s="169"/>
      <c r="P954" s="169"/>
      <c r="Q954" s="169"/>
      <c r="R954" s="169"/>
      <c r="S954" s="169"/>
      <c r="T954" s="169"/>
      <c r="U954" s="169"/>
      <c r="V954" s="169"/>
      <c r="W954" s="169"/>
      <c r="X954" s="169"/>
      <c r="Y954" s="169"/>
      <c r="Z954" s="169"/>
      <c r="AA954" s="169"/>
      <c r="AB954" s="169"/>
      <c r="AC954" s="169"/>
      <c r="AD954" s="169"/>
      <c r="AE954" s="169"/>
      <c r="AF954" s="169"/>
      <c r="AG954" s="169"/>
      <c r="AH954" s="169"/>
      <c r="AI954" s="169"/>
      <c r="AJ954" s="169"/>
      <c r="AK954" s="169"/>
      <c r="AL954" s="169"/>
      <c r="AM954" s="169"/>
      <c r="AN954" s="169"/>
      <c r="AO954" s="169"/>
      <c r="AP954" s="169"/>
      <c r="AQ954" s="169"/>
      <c r="AR954" s="169"/>
      <c r="AS954" s="169"/>
      <c r="AT954" s="169"/>
      <c r="AU954" s="169"/>
      <c r="AV954" s="169"/>
      <c r="AW954" s="169"/>
      <c r="AX954" s="169"/>
      <c r="AY954" s="169"/>
      <c r="AZ954" s="169"/>
      <c r="BA954" s="169"/>
      <c r="BB954" s="169"/>
      <c r="BC954" s="169"/>
      <c r="BD954" s="169"/>
      <c r="BE954" s="169"/>
      <c r="BF954" s="169"/>
      <c r="BG954" s="169"/>
      <c r="BH954" s="169"/>
      <c r="BI954" s="169"/>
      <c r="BJ954" s="169"/>
      <c r="BK954" s="169"/>
      <c r="BL954" s="169"/>
      <c r="BM954" s="169"/>
      <c r="BN954" s="169"/>
    </row>
    <row r="955" spans="2:66" ht="15.75" x14ac:dyDescent="0.25">
      <c r="B955" s="28"/>
      <c r="C955"/>
      <c r="D955"/>
      <c r="E955"/>
      <c r="F955"/>
    </row>
    <row r="956" spans="2:66" ht="45" customHeight="1" x14ac:dyDescent="0.25">
      <c r="B956" s="169" t="s">
        <v>287</v>
      </c>
      <c r="C956" s="169"/>
      <c r="D956" s="169"/>
      <c r="E956" s="169"/>
      <c r="F956" s="169"/>
      <c r="G956" s="169"/>
      <c r="H956" s="169"/>
      <c r="I956" s="169"/>
      <c r="J956" s="169"/>
      <c r="K956" s="169"/>
      <c r="L956" s="169"/>
      <c r="M956" s="169"/>
      <c r="N956" s="169"/>
      <c r="O956" s="169"/>
      <c r="P956" s="169"/>
      <c r="Q956" s="169"/>
      <c r="R956" s="169"/>
      <c r="S956" s="169"/>
      <c r="T956" s="169"/>
      <c r="U956" s="169"/>
      <c r="V956" s="169"/>
      <c r="W956" s="169"/>
      <c r="X956" s="169"/>
      <c r="Y956" s="169"/>
      <c r="Z956" s="169"/>
      <c r="AA956" s="169"/>
      <c r="AB956" s="169"/>
      <c r="AC956" s="169"/>
      <c r="AD956" s="169"/>
      <c r="AE956" s="169"/>
      <c r="AF956" s="169"/>
      <c r="AG956" s="169"/>
      <c r="AH956" s="169"/>
      <c r="AI956" s="169"/>
      <c r="AJ956" s="169"/>
      <c r="AK956" s="169"/>
      <c r="AL956" s="169"/>
      <c r="AM956" s="169"/>
      <c r="AN956" s="169"/>
      <c r="AO956" s="169"/>
      <c r="AP956" s="169"/>
      <c r="AQ956" s="169"/>
      <c r="AR956" s="169"/>
      <c r="AS956" s="169"/>
      <c r="AT956" s="169"/>
      <c r="AU956" s="169"/>
      <c r="AV956" s="169"/>
      <c r="AW956" s="169"/>
      <c r="AX956" s="169"/>
      <c r="AY956" s="169"/>
      <c r="AZ956" s="169"/>
      <c r="BA956" s="169"/>
      <c r="BB956" s="169"/>
      <c r="BC956" s="169"/>
      <c r="BD956" s="169"/>
      <c r="BE956" s="169"/>
      <c r="BF956" s="169"/>
      <c r="BG956" s="169"/>
      <c r="BH956" s="169"/>
      <c r="BI956" s="169"/>
      <c r="BJ956" s="169"/>
      <c r="BK956" s="169"/>
      <c r="BL956" s="169"/>
      <c r="BM956" s="169"/>
      <c r="BN956" s="169"/>
    </row>
    <row r="957" spans="2:66" ht="15.75" x14ac:dyDescent="0.25">
      <c r="B957" s="28"/>
      <c r="C957"/>
      <c r="D957"/>
      <c r="E957"/>
      <c r="F957"/>
    </row>
    <row r="958" spans="2:66" ht="30" customHeight="1" x14ac:dyDescent="0.25">
      <c r="B958" s="169" t="s">
        <v>288</v>
      </c>
      <c r="C958" s="169"/>
      <c r="D958" s="169"/>
      <c r="E958" s="169"/>
      <c r="F958" s="169"/>
      <c r="G958" s="169"/>
      <c r="H958" s="169"/>
      <c r="I958" s="169"/>
      <c r="J958" s="169"/>
      <c r="K958" s="169"/>
      <c r="L958" s="169"/>
      <c r="M958" s="169"/>
      <c r="N958" s="169"/>
      <c r="O958" s="169"/>
      <c r="P958" s="169"/>
      <c r="Q958" s="169"/>
      <c r="R958" s="169"/>
      <c r="S958" s="169"/>
      <c r="T958" s="169"/>
      <c r="U958" s="169"/>
      <c r="V958" s="169"/>
      <c r="W958" s="169"/>
      <c r="X958" s="169"/>
      <c r="Y958" s="169"/>
      <c r="Z958" s="169"/>
      <c r="AA958" s="169"/>
      <c r="AB958" s="169"/>
      <c r="AC958" s="169"/>
      <c r="AD958" s="169"/>
      <c r="AE958" s="169"/>
      <c r="AF958" s="169"/>
      <c r="AG958" s="169"/>
      <c r="AH958" s="169"/>
      <c r="AI958" s="169"/>
      <c r="AJ958" s="169"/>
      <c r="AK958" s="169"/>
      <c r="AL958" s="169"/>
      <c r="AM958" s="169"/>
      <c r="AN958" s="169"/>
      <c r="AO958" s="169"/>
      <c r="AP958" s="169"/>
      <c r="AQ958" s="169"/>
      <c r="AR958" s="169"/>
      <c r="AS958" s="169"/>
      <c r="AT958" s="169"/>
      <c r="AU958" s="169"/>
      <c r="AV958" s="169"/>
      <c r="AW958" s="169"/>
      <c r="AX958" s="169"/>
      <c r="AY958" s="169"/>
      <c r="AZ958" s="169"/>
      <c r="BA958" s="169"/>
      <c r="BB958" s="169"/>
      <c r="BC958" s="169"/>
      <c r="BD958" s="169"/>
      <c r="BE958" s="169"/>
      <c r="BF958" s="169"/>
      <c r="BG958" s="169"/>
      <c r="BH958" s="169"/>
      <c r="BI958" s="169"/>
      <c r="BJ958" s="169"/>
      <c r="BK958" s="169"/>
      <c r="BL958" s="169"/>
      <c r="BM958" s="169"/>
      <c r="BN958" s="169"/>
    </row>
    <row r="959" spans="2:66" ht="15.75" x14ac:dyDescent="0.25">
      <c r="B959" s="28"/>
      <c r="C959"/>
      <c r="D959"/>
      <c r="E959"/>
      <c r="F959"/>
    </row>
    <row r="960" spans="2:66" ht="45.75" customHeight="1" x14ac:dyDescent="0.25">
      <c r="B960" s="113"/>
      <c r="C960" s="113"/>
      <c r="D960" s="113"/>
      <c r="E960" s="113"/>
      <c r="F960" s="113"/>
      <c r="G960" s="113"/>
      <c r="H960" s="182" t="s">
        <v>289</v>
      </c>
      <c r="I960" s="182"/>
      <c r="J960" s="182"/>
      <c r="K960" s="182"/>
      <c r="L960" s="182"/>
      <c r="M960" s="182"/>
      <c r="N960" s="182"/>
      <c r="O960" s="182"/>
      <c r="P960" s="182"/>
      <c r="Q960" s="182"/>
      <c r="R960" s="182"/>
      <c r="S960" s="182"/>
      <c r="T960" s="182"/>
      <c r="U960" s="182"/>
      <c r="V960" s="182"/>
      <c r="W960" s="182"/>
      <c r="X960" s="182"/>
      <c r="Y960" s="182"/>
      <c r="Z960" s="182"/>
      <c r="AA960" s="182"/>
      <c r="AB960" s="182"/>
      <c r="AC960" s="182"/>
      <c r="AD960" s="182"/>
      <c r="AE960" s="182"/>
      <c r="AF960" s="182"/>
      <c r="AG960" s="182"/>
      <c r="AH960" s="182"/>
      <c r="AI960" s="182"/>
      <c r="AJ960" s="182"/>
      <c r="AK960" s="182"/>
      <c r="AL960" s="182"/>
      <c r="AM960" s="182"/>
      <c r="AN960" s="182"/>
      <c r="AO960" s="182"/>
      <c r="AP960" s="182"/>
      <c r="AQ960" s="182"/>
      <c r="AR960" s="182"/>
      <c r="AS960" s="113"/>
      <c r="AT960" s="113"/>
      <c r="AU960" s="113"/>
      <c r="AV960" s="113"/>
      <c r="AW960" s="113"/>
      <c r="AX960" s="113"/>
      <c r="AY960" s="113"/>
      <c r="AZ960" s="113"/>
      <c r="BA960" s="113"/>
      <c r="BB960" s="113"/>
      <c r="BC960" s="113"/>
      <c r="BD960" s="113"/>
      <c r="BE960" s="113"/>
      <c r="BF960" s="113"/>
      <c r="BG960" s="113"/>
      <c r="BH960" s="113"/>
      <c r="BI960" s="113"/>
      <c r="BJ960" s="113"/>
      <c r="BK960" s="113"/>
      <c r="BL960" s="113"/>
      <c r="BM960" s="113"/>
      <c r="BN960" s="113"/>
    </row>
    <row r="961" spans="2:66" ht="15.75" x14ac:dyDescent="0.25">
      <c r="B961" s="28"/>
      <c r="C961"/>
      <c r="D961"/>
      <c r="E961"/>
      <c r="F961"/>
    </row>
    <row r="964" spans="2:66" ht="44.25" customHeight="1" x14ac:dyDescent="0.25">
      <c r="B964" s="113"/>
      <c r="C964" s="113"/>
      <c r="D964" s="183" t="s">
        <v>291</v>
      </c>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c r="AA964" s="184"/>
      <c r="AB964" s="184"/>
      <c r="AC964" s="184"/>
      <c r="AD964" s="184"/>
      <c r="AE964" s="184"/>
      <c r="AF964" s="184"/>
      <c r="AG964" s="184"/>
      <c r="AH964" s="184"/>
      <c r="AI964" s="184"/>
      <c r="AJ964" s="184"/>
      <c r="AK964" s="184"/>
      <c r="AL964" s="184"/>
      <c r="AM964" s="184"/>
      <c r="AN964" s="184"/>
      <c r="AO964" s="184"/>
      <c r="AP964" s="184"/>
      <c r="AQ964" s="184"/>
      <c r="AR964" s="184"/>
      <c r="AS964" s="184"/>
      <c r="AT964" s="184"/>
      <c r="AU964" s="184"/>
      <c r="AV964" s="184"/>
      <c r="AW964" s="184"/>
      <c r="AX964" s="184"/>
      <c r="AY964" s="184"/>
      <c r="AZ964" s="184"/>
      <c r="BA964" s="184"/>
      <c r="BB964" s="184"/>
      <c r="BC964" s="184"/>
      <c r="BD964" s="184"/>
      <c r="BE964" s="184"/>
      <c r="BF964" s="184"/>
      <c r="BG964" s="184"/>
      <c r="BH964" s="184"/>
      <c r="BI964" s="184"/>
      <c r="BJ964" s="184"/>
      <c r="BK964" s="184"/>
      <c r="BL964" s="184"/>
      <c r="BM964" s="185"/>
      <c r="BN964" s="113"/>
    </row>
    <row r="965" spans="2:66" ht="15.75" x14ac:dyDescent="0.25">
      <c r="B965" s="28"/>
      <c r="C965"/>
      <c r="D965"/>
      <c r="E965"/>
      <c r="F965"/>
    </row>
    <row r="966" spans="2:66" x14ac:dyDescent="0.25">
      <c r="B966" s="169" t="s">
        <v>290</v>
      </c>
      <c r="C966" s="169"/>
      <c r="D966" s="169"/>
      <c r="E966" s="169"/>
      <c r="F966" s="169"/>
      <c r="G966" s="169"/>
      <c r="H966" s="169"/>
      <c r="I966" s="169"/>
      <c r="J966" s="169"/>
      <c r="K966" s="169"/>
      <c r="L966" s="169"/>
      <c r="M966" s="169"/>
      <c r="N966" s="169"/>
      <c r="O966" s="169"/>
      <c r="P966" s="169"/>
      <c r="Q966" s="169"/>
      <c r="R966" s="169"/>
      <c r="S966" s="169"/>
      <c r="T966" s="169"/>
      <c r="U966" s="169"/>
      <c r="V966" s="169"/>
      <c r="W966" s="169"/>
      <c r="X966" s="169"/>
      <c r="Y966" s="169"/>
      <c r="Z966" s="169"/>
      <c r="AA966" s="169"/>
      <c r="AB966" s="169"/>
      <c r="AC966" s="169"/>
      <c r="AD966" s="169"/>
      <c r="AE966" s="169"/>
      <c r="AF966" s="169"/>
      <c r="AG966" s="169"/>
      <c r="AH966" s="169"/>
      <c r="AI966" s="169"/>
      <c r="AJ966" s="169"/>
      <c r="AK966" s="169"/>
      <c r="AL966" s="169"/>
      <c r="AM966" s="169"/>
      <c r="AN966" s="169"/>
      <c r="AO966" s="169"/>
      <c r="AP966" s="169"/>
      <c r="AQ966" s="169"/>
      <c r="AR966" s="169"/>
      <c r="AS966" s="169"/>
      <c r="AT966" s="169"/>
      <c r="AU966" s="169"/>
      <c r="AV966" s="169"/>
      <c r="AW966" s="169"/>
      <c r="AX966" s="169"/>
      <c r="AY966" s="169"/>
      <c r="AZ966" s="169"/>
      <c r="BA966" s="169"/>
      <c r="BB966" s="169"/>
      <c r="BC966" s="169"/>
      <c r="BD966" s="169"/>
      <c r="BE966" s="169"/>
      <c r="BF966" s="169"/>
      <c r="BG966" s="169"/>
      <c r="BH966" s="169"/>
      <c r="BI966" s="169"/>
      <c r="BJ966" s="169"/>
      <c r="BK966" s="169"/>
      <c r="BL966" s="169"/>
      <c r="BM966" s="169"/>
      <c r="BN966" s="169"/>
    </row>
    <row r="967" spans="2:66" ht="15.75" x14ac:dyDescent="0.25">
      <c r="B967" s="28"/>
      <c r="C967"/>
      <c r="D967"/>
      <c r="E967"/>
      <c r="F967"/>
    </row>
    <row r="968" spans="2:66" x14ac:dyDescent="0.25">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row>
    <row r="969" spans="2:66" x14ac:dyDescent="0.25">
      <c r="B969" s="119" t="s">
        <v>230</v>
      </c>
    </row>
    <row r="970" spans="2:66" x14ac:dyDescent="0.25">
      <c r="B970" s="119" t="s">
        <v>231</v>
      </c>
    </row>
    <row r="973" spans="2:66" x14ac:dyDescent="0.25">
      <c r="B973" s="114" t="s">
        <v>228</v>
      </c>
      <c r="C973" s="57"/>
      <c r="D973" s="115"/>
      <c r="E973" s="57"/>
      <c r="F973" s="57"/>
      <c r="G973" s="57"/>
      <c r="H973" s="57"/>
      <c r="I973" s="57"/>
      <c r="J973" s="57"/>
      <c r="K973" s="57"/>
      <c r="L973" s="57"/>
      <c r="M973" s="57"/>
      <c r="N973" s="57"/>
      <c r="O973" s="57"/>
      <c r="P973" s="57"/>
      <c r="Q973" s="57"/>
      <c r="R973" s="57"/>
      <c r="S973" s="57"/>
      <c r="T973" s="57"/>
      <c r="U973" s="57"/>
      <c r="V973" s="57"/>
      <c r="W973" s="57"/>
      <c r="X973" s="57"/>
      <c r="Y973" s="57"/>
      <c r="Z973" s="57"/>
      <c r="AA973" s="57"/>
      <c r="AB973" s="57"/>
      <c r="AC973" s="57"/>
      <c r="AD973" s="57"/>
      <c r="AE973" s="57"/>
      <c r="AF973" s="57"/>
      <c r="AG973" s="57"/>
      <c r="AH973" s="57"/>
      <c r="AI973" s="116" t="s">
        <v>229</v>
      </c>
      <c r="AJ973" s="57"/>
      <c r="AK973" s="57"/>
      <c r="AL973" s="57"/>
      <c r="AM973" s="57"/>
      <c r="AN973" s="57"/>
      <c r="AO973" s="57"/>
      <c r="AP973" s="57"/>
      <c r="AQ973" s="57"/>
      <c r="AR973" s="57"/>
      <c r="AS973" s="57"/>
      <c r="AT973" s="57"/>
      <c r="AU973" s="57"/>
      <c r="AV973" s="57"/>
      <c r="AW973" s="57"/>
      <c r="AX973" s="57"/>
      <c r="AY973" s="57"/>
      <c r="AZ973" s="57"/>
      <c r="BA973" s="57"/>
      <c r="BB973" s="57"/>
      <c r="BC973" s="57"/>
      <c r="BD973" s="57"/>
      <c r="BE973" s="57"/>
      <c r="BF973" s="57"/>
      <c r="BG973" s="57"/>
      <c r="BH973" s="57"/>
      <c r="BI973" s="57"/>
      <c r="BJ973" s="57"/>
      <c r="BK973" s="57"/>
      <c r="BL973" s="57"/>
      <c r="BM973" s="57"/>
      <c r="BN973" s="117" t="s">
        <v>6</v>
      </c>
    </row>
    <row r="975" spans="2:66" ht="16.5" x14ac:dyDescent="0.25">
      <c r="B975" s="186" t="s">
        <v>232</v>
      </c>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c r="AA975" s="186"/>
      <c r="AB975" s="186"/>
      <c r="AC975" s="186"/>
      <c r="AD975" s="186"/>
      <c r="AE975" s="186"/>
      <c r="AF975" s="186"/>
      <c r="AG975" s="186"/>
      <c r="AH975" s="186"/>
      <c r="AI975" s="186"/>
      <c r="AJ975" s="186"/>
      <c r="AK975" s="186"/>
      <c r="AL975" s="186"/>
      <c r="AM975" s="186"/>
      <c r="AN975" s="186"/>
      <c r="AO975" s="186"/>
      <c r="AP975" s="186"/>
      <c r="AQ975" s="186"/>
      <c r="AR975" s="186"/>
      <c r="AS975" s="186"/>
      <c r="AT975" s="186"/>
      <c r="AU975" s="186"/>
      <c r="AV975" s="186"/>
      <c r="AW975" s="186"/>
      <c r="AX975" s="186"/>
      <c r="AY975" s="186"/>
      <c r="AZ975" s="186"/>
      <c r="BA975" s="186"/>
      <c r="BB975" s="186"/>
      <c r="BC975" s="186"/>
      <c r="BD975" s="186"/>
      <c r="BE975" s="186"/>
      <c r="BF975" s="186"/>
      <c r="BG975" s="186"/>
      <c r="BH975" s="186"/>
      <c r="BI975" s="186"/>
      <c r="BJ975" s="186"/>
      <c r="BK975" s="186"/>
      <c r="BL975" s="186"/>
      <c r="BM975" s="186"/>
      <c r="BN975" s="186"/>
    </row>
    <row r="977" spans="2:72" x14ac:dyDescent="0.25">
      <c r="B977" s="65" t="s">
        <v>233</v>
      </c>
      <c r="H977" s="24" t="s">
        <v>324</v>
      </c>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5" t="s">
        <v>323</v>
      </c>
      <c r="AG977" s="24"/>
      <c r="AH977" s="24"/>
      <c r="AI977" s="24"/>
      <c r="AJ977" s="24"/>
      <c r="AK977" s="24"/>
      <c r="AL977" s="24"/>
      <c r="AM977" s="24"/>
      <c r="AN977" s="24"/>
      <c r="AO977" s="24"/>
      <c r="AP977" s="24"/>
      <c r="AQ977" s="24"/>
      <c r="AR977" s="24"/>
      <c r="AS977" s="24"/>
      <c r="AT977" s="24"/>
      <c r="AU977" s="24"/>
      <c r="AV977" s="24"/>
      <c r="AW977" s="24"/>
      <c r="AX977" s="24"/>
      <c r="AY977" s="24"/>
      <c r="AZ977" s="25" t="s">
        <v>326</v>
      </c>
      <c r="BA977" s="24"/>
      <c r="BB977" s="24"/>
      <c r="BC977" s="24"/>
      <c r="BD977" s="24"/>
      <c r="BE977" s="24"/>
      <c r="BF977" s="24"/>
      <c r="BG977" s="24"/>
      <c r="BH977" s="24"/>
      <c r="BI977" s="24"/>
      <c r="BJ977" s="24"/>
      <c r="BK977" s="24"/>
      <c r="BL977" s="24"/>
      <c r="BM977" s="24"/>
      <c r="BQ977" s="139" t="s">
        <v>324</v>
      </c>
    </row>
    <row r="978" spans="2:72" x14ac:dyDescent="0.25">
      <c r="M978" s="17" t="s">
        <v>234</v>
      </c>
      <c r="AG978" s="17" t="s">
        <v>235</v>
      </c>
      <c r="AZ978" s="17" t="s">
        <v>236</v>
      </c>
      <c r="BQ978" s="138" t="s">
        <v>323</v>
      </c>
    </row>
    <row r="979" spans="2:72" x14ac:dyDescent="0.25">
      <c r="BQ979" s="138" t="s">
        <v>326</v>
      </c>
    </row>
    <row r="980" spans="2:72" x14ac:dyDescent="0.25">
      <c r="B980" s="65" t="s">
        <v>237</v>
      </c>
      <c r="BQ980" s="138"/>
    </row>
    <row r="981" spans="2:72" x14ac:dyDescent="0.25">
      <c r="B981" s="6" t="s">
        <v>238</v>
      </c>
      <c r="X981" s="24" t="str">
        <f>IF(BQ990="Sí / Yes",LEFT(BQ978,1)&amp;LEFT(BQ977,1),"")</f>
        <v>JS</v>
      </c>
      <c r="Y981" s="24"/>
      <c r="Z981" s="24"/>
      <c r="AA981" s="24"/>
      <c r="AB981" s="24"/>
      <c r="AC981" s="24"/>
      <c r="AD981" s="24"/>
      <c r="AE981" s="24"/>
      <c r="AF981" s="24"/>
      <c r="AG981" s="24"/>
      <c r="AH981" s="24"/>
      <c r="AI981" s="24"/>
      <c r="AJ981" s="24"/>
      <c r="AK981" s="24"/>
      <c r="AL981" t="s">
        <v>239</v>
      </c>
      <c r="BQ981" s="138" t="s">
        <v>352</v>
      </c>
    </row>
    <row r="982" spans="2:72" x14ac:dyDescent="0.25">
      <c r="AB982" t="s">
        <v>240</v>
      </c>
      <c r="BQ982" s="139">
        <f>IFERROR(FIND("Medical",BQ981),0)</f>
        <v>278</v>
      </c>
    </row>
    <row r="983" spans="2:72" x14ac:dyDescent="0.25">
      <c r="BQ983" s="138" t="s">
        <v>336</v>
      </c>
    </row>
    <row r="984" spans="2:72" ht="31.5" customHeight="1" x14ac:dyDescent="0.25">
      <c r="B984" s="177" t="s">
        <v>253</v>
      </c>
      <c r="C984" s="177"/>
      <c r="D984" s="177"/>
      <c r="E984" s="177"/>
      <c r="F984" s="177"/>
      <c r="G984" s="177"/>
      <c r="H984" s="177"/>
      <c r="I984" s="177"/>
      <c r="J984" s="177"/>
      <c r="K984" s="177"/>
      <c r="L984" s="177"/>
      <c r="M984" s="177"/>
      <c r="N984" s="177"/>
      <c r="O984" s="177"/>
      <c r="P984" s="177"/>
      <c r="Q984" s="177"/>
      <c r="R984" s="177"/>
      <c r="S984" s="177"/>
      <c r="T984" s="177"/>
      <c r="U984" s="177"/>
      <c r="V984" s="177"/>
      <c r="W984" s="177"/>
      <c r="X984" s="177"/>
      <c r="Y984" s="177"/>
      <c r="Z984" s="177"/>
      <c r="AA984" s="177"/>
      <c r="AB984" s="177"/>
      <c r="AC984" s="177"/>
      <c r="AD984" s="177"/>
      <c r="AE984" s="177"/>
      <c r="AF984" s="177"/>
      <c r="AG984" s="177"/>
      <c r="AH984" s="177"/>
      <c r="AI984" s="177"/>
      <c r="AJ984" s="177"/>
      <c r="AK984" s="177"/>
      <c r="AL984" s="177"/>
      <c r="AM984" s="177"/>
      <c r="AN984" s="177"/>
      <c r="AO984" s="177"/>
      <c r="AP984" s="177"/>
      <c r="AQ984" s="177"/>
      <c r="AR984" s="177"/>
      <c r="AS984" s="177"/>
      <c r="AT984" s="177"/>
      <c r="AU984" s="177"/>
      <c r="AV984" s="177"/>
      <c r="AW984" s="177"/>
      <c r="AX984" s="177"/>
      <c r="AY984" s="177"/>
      <c r="AZ984" s="177"/>
      <c r="BA984" s="177"/>
      <c r="BB984" s="177"/>
      <c r="BC984" s="177"/>
      <c r="BD984" s="177"/>
      <c r="BE984" s="177"/>
      <c r="BF984" s="177"/>
      <c r="BG984" s="177"/>
      <c r="BH984" s="177"/>
      <c r="BI984" s="177"/>
      <c r="BJ984" s="177"/>
      <c r="BK984" s="177"/>
      <c r="BL984" s="177"/>
      <c r="BM984" s="177"/>
      <c r="BQ984" s="138" t="s">
        <v>325</v>
      </c>
    </row>
    <row r="985" spans="2:72" x14ac:dyDescent="0.25">
      <c r="BQ985" s="139" t="s">
        <v>325</v>
      </c>
    </row>
    <row r="986" spans="2:72" ht="76.5" customHeight="1" x14ac:dyDescent="0.25">
      <c r="B986" s="180" t="s">
        <v>254</v>
      </c>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c r="AZ986" s="180"/>
      <c r="BA986" s="180"/>
      <c r="BB986" s="180"/>
      <c r="BC986" s="180"/>
      <c r="BD986" s="180"/>
      <c r="BE986" s="180"/>
      <c r="BF986" s="180"/>
      <c r="BG986" s="180"/>
      <c r="BH986" s="180"/>
      <c r="BI986" s="180"/>
      <c r="BJ986" s="180"/>
      <c r="BK986" s="180"/>
      <c r="BL986" s="180"/>
      <c r="BM986" s="180"/>
      <c r="BQ986" s="12" t="str">
        <f>IF(BQ982&gt;0,BQ984,"")</f>
        <v/>
      </c>
      <c r="BS986" s="12"/>
    </row>
    <row r="987" spans="2:72" x14ac:dyDescent="0.25">
      <c r="BQ987" s="137" t="str">
        <f>IF(BQ982&gt;0,BQ985,"")</f>
        <v/>
      </c>
      <c r="BR987" s="12"/>
      <c r="BS987" s="137"/>
      <c r="BT987" s="140" t="s">
        <v>83</v>
      </c>
    </row>
    <row r="988" spans="2:72" ht="30.75" customHeight="1" x14ac:dyDescent="0.25">
      <c r="B988" s="177" t="s">
        <v>255</v>
      </c>
      <c r="C988" s="177"/>
      <c r="D988" s="177"/>
      <c r="E988" s="177"/>
      <c r="F988" s="177"/>
      <c r="G988" s="177"/>
      <c r="H988" s="177"/>
      <c r="I988" s="177"/>
      <c r="J988" s="177"/>
      <c r="K988" s="177"/>
      <c r="L988" s="177"/>
      <c r="M988" s="177"/>
      <c r="N988" s="177"/>
      <c r="O988" s="177"/>
      <c r="P988" s="177"/>
      <c r="Q988" s="177"/>
      <c r="R988" s="177"/>
      <c r="S988" s="177"/>
      <c r="T988" s="177"/>
      <c r="U988" s="177"/>
      <c r="V988" s="177"/>
      <c r="W988" s="177"/>
      <c r="X988" s="177"/>
      <c r="Y988" s="177"/>
      <c r="Z988" s="177"/>
      <c r="AA988" s="177"/>
      <c r="AB988" s="177"/>
      <c r="AC988" s="177"/>
      <c r="AD988" s="177"/>
      <c r="AE988" s="177"/>
      <c r="AF988" s="177"/>
      <c r="AG988" s="177"/>
      <c r="AH988" s="177"/>
      <c r="AI988" s="177"/>
      <c r="AJ988" s="177"/>
      <c r="AK988" s="177"/>
      <c r="AL988" s="177"/>
      <c r="AM988" s="177"/>
      <c r="AN988" s="177"/>
      <c r="AO988" s="177"/>
      <c r="AP988" s="177"/>
      <c r="AQ988" s="177"/>
      <c r="AR988" s="177"/>
      <c r="AS988" s="177"/>
      <c r="AT988" s="177"/>
      <c r="AU988" s="177"/>
      <c r="AV988" s="177"/>
      <c r="AW988" s="177"/>
      <c r="AX988" s="177"/>
      <c r="AY988" s="177"/>
      <c r="AZ988" s="177"/>
      <c r="BA988" s="177"/>
      <c r="BB988" s="177"/>
      <c r="BC988" s="177"/>
      <c r="BD988" s="177"/>
      <c r="BE988" s="177"/>
      <c r="BF988" s="177"/>
      <c r="BG988" s="177"/>
      <c r="BH988" s="177"/>
      <c r="BI988" s="177"/>
      <c r="BJ988" s="177"/>
      <c r="BK988" s="177"/>
      <c r="BL988" s="177"/>
      <c r="BM988" s="177"/>
      <c r="BQ988" s="139" t="str">
        <f>IF(BQ982&gt;0,BQ983,"")</f>
        <v>04/02/2015</v>
      </c>
      <c r="BR988" s="137"/>
      <c r="BS988" s="139"/>
      <c r="BT988" s="123" t="s">
        <v>308</v>
      </c>
    </row>
    <row r="989" spans="2:72" x14ac:dyDescent="0.25">
      <c r="BQ989" s="139" t="str">
        <f>IF(BQ982&gt;0,BQ978&amp;" "&amp;BQ979&amp;" "&amp;BQ977,"")</f>
        <v>John J Smith</v>
      </c>
      <c r="BR989" s="139"/>
      <c r="BS989" s="139"/>
      <c r="BT989" s="138" t="s">
        <v>309</v>
      </c>
    </row>
    <row r="990" spans="2:72" x14ac:dyDescent="0.25">
      <c r="B990" s="65" t="s">
        <v>241</v>
      </c>
      <c r="M990" s="24" t="str">
        <f>IF(BQ991="Sí / Yes",BQ992,"")</f>
        <v>Dr bob</v>
      </c>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BQ990" s="138" t="s">
        <v>358</v>
      </c>
      <c r="BR990" s="139"/>
      <c r="BT990" s="138" t="s">
        <v>310</v>
      </c>
    </row>
    <row r="991" spans="2:72" x14ac:dyDescent="0.25">
      <c r="M991" t="s">
        <v>235</v>
      </c>
      <c r="BQ991" s="138" t="s">
        <v>358</v>
      </c>
    </row>
    <row r="992" spans="2:72" x14ac:dyDescent="0.25">
      <c r="M992"/>
      <c r="BQ992" s="138" t="s">
        <v>359</v>
      </c>
    </row>
    <row r="993" spans="1:72" x14ac:dyDescent="0.25">
      <c r="M993" s="24" t="str">
        <f>IF(BQ991="Sí / Yes",BQ993,"")</f>
        <v>345 street</v>
      </c>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BQ993" s="138" t="s">
        <v>360</v>
      </c>
    </row>
    <row r="994" spans="1:72" x14ac:dyDescent="0.25">
      <c r="M994" s="6" t="s">
        <v>242</v>
      </c>
      <c r="BQ994" s="138" t="s">
        <v>340</v>
      </c>
    </row>
    <row r="995" spans="1:72" x14ac:dyDescent="0.25">
      <c r="BQ995" s="138" t="s">
        <v>361</v>
      </c>
    </row>
    <row r="996" spans="1:72" x14ac:dyDescent="0.25">
      <c r="M996" s="24" t="str">
        <f>IF(BQ991="Sí / Yes",BQ994,"")</f>
        <v>Tre</v>
      </c>
      <c r="N996" s="24"/>
      <c r="O996" s="24"/>
      <c r="P996" s="24"/>
      <c r="Q996" s="24"/>
      <c r="R996" s="24"/>
      <c r="S996" s="24"/>
      <c r="T996" s="24"/>
      <c r="U996" s="24"/>
      <c r="V996" s="24"/>
      <c r="W996" s="24"/>
      <c r="X996" s="24"/>
      <c r="Y996" s="24"/>
      <c r="Z996" s="24"/>
      <c r="AA996" s="24"/>
      <c r="AB996" s="24"/>
      <c r="AC996" s="24"/>
      <c r="AD996" s="24"/>
      <c r="AE996" s="24"/>
      <c r="AF996" s="24"/>
      <c r="AG996" s="24"/>
      <c r="AH996" s="24"/>
      <c r="AJ996" t="s">
        <v>243</v>
      </c>
      <c r="AL996" s="24" t="str">
        <f>IF(BQ991="Sí / Yes",BQ995,"")</f>
        <v>888 555 6677</v>
      </c>
      <c r="AM996" s="24"/>
      <c r="AN996" s="24"/>
      <c r="AO996" s="24"/>
      <c r="AP996" s="24"/>
      <c r="AQ996" s="24"/>
      <c r="AR996" s="24"/>
      <c r="AS996" s="24"/>
      <c r="AT996" s="24"/>
      <c r="AU996" s="24"/>
      <c r="AV996" s="24"/>
      <c r="AW996" s="24"/>
      <c r="AX996" s="24"/>
    </row>
    <row r="997" spans="1:72" x14ac:dyDescent="0.25">
      <c r="BQ997" s="138" t="s">
        <v>358</v>
      </c>
    </row>
    <row r="998" spans="1:72" ht="44.25" customHeight="1" x14ac:dyDescent="0.25">
      <c r="B998" s="182" t="s">
        <v>244</v>
      </c>
      <c r="C998" s="182"/>
      <c r="D998" s="182"/>
      <c r="E998" s="182"/>
      <c r="F998" s="182"/>
      <c r="G998" s="182"/>
      <c r="H998" s="182"/>
      <c r="I998" s="182"/>
      <c r="J998" s="182"/>
      <c r="K998" s="182"/>
      <c r="L998" s="182"/>
      <c r="M998" s="182"/>
      <c r="N998" s="182"/>
      <c r="O998" s="182"/>
      <c r="P998" s="182"/>
      <c r="Q998" s="182"/>
      <c r="R998" s="182"/>
      <c r="S998" s="182"/>
      <c r="T998" s="182"/>
      <c r="U998" s="182"/>
      <c r="V998" s="182"/>
      <c r="W998" s="182"/>
      <c r="X998" s="182"/>
      <c r="Y998" s="182"/>
      <c r="Z998" s="182"/>
      <c r="AA998" s="182"/>
      <c r="AB998" s="182"/>
      <c r="AC998" s="182"/>
      <c r="AD998" s="182"/>
      <c r="AE998" s="182"/>
      <c r="AF998" s="182"/>
      <c r="AG998" s="182"/>
      <c r="AH998" s="182"/>
      <c r="AI998" s="182"/>
      <c r="AJ998" s="182"/>
      <c r="AK998" s="182"/>
      <c r="AL998" s="182"/>
      <c r="AM998" s="182"/>
      <c r="AN998" s="182"/>
      <c r="AO998" s="182"/>
      <c r="AP998" s="182"/>
      <c r="AQ998" s="182"/>
      <c r="AR998" s="182"/>
      <c r="AS998" s="182"/>
      <c r="AT998" s="182"/>
      <c r="AU998" s="182"/>
      <c r="AV998" s="182"/>
      <c r="AW998" s="182"/>
      <c r="AX998" s="182"/>
      <c r="AY998" s="182"/>
      <c r="AZ998" s="182"/>
      <c r="BA998" s="182"/>
      <c r="BB998" s="182"/>
      <c r="BC998" s="182"/>
      <c r="BD998" s="182"/>
      <c r="BE998" s="182"/>
      <c r="BF998" s="182"/>
      <c r="BG998" s="182"/>
      <c r="BH998" s="182"/>
      <c r="BI998" s="182"/>
      <c r="BJ998" s="182"/>
      <c r="BK998" s="182"/>
      <c r="BL998" s="182"/>
      <c r="BM998" s="182"/>
    </row>
    <row r="999" spans="1:72" x14ac:dyDescent="0.25">
      <c r="B999" s="6" t="s">
        <v>245</v>
      </c>
      <c r="F999" s="24" t="str">
        <f>IF(BQ997="Sí / Yes",LEFT(BQ978,1) &amp;LEFT(BQ977,1),"")</f>
        <v>JS</v>
      </c>
      <c r="G999" s="24"/>
      <c r="H999" s="24"/>
      <c r="I999" s="24"/>
      <c r="J999" s="24"/>
      <c r="K999" s="24"/>
      <c r="L999" s="24"/>
    </row>
    <row r="1000" spans="1:72" x14ac:dyDescent="0.25">
      <c r="F1000" s="187" t="s">
        <v>240</v>
      </c>
      <c r="G1000" s="187"/>
      <c r="H1000" s="187"/>
      <c r="I1000" s="187"/>
      <c r="J1000" s="187"/>
      <c r="K1000" s="187"/>
      <c r="L1000" s="187"/>
    </row>
    <row r="1002" spans="1:72" ht="15" customHeight="1" x14ac:dyDescent="0.25">
      <c r="B1002" s="120" t="s">
        <v>246</v>
      </c>
      <c r="BR1002" s="156" t="s">
        <v>352</v>
      </c>
    </row>
    <row r="1003" spans="1:72" ht="30" customHeight="1" x14ac:dyDescent="0.25">
      <c r="B1003" s="168" t="s">
        <v>325</v>
      </c>
      <c r="C1003" s="168"/>
      <c r="D1003" s="168"/>
      <c r="E1003" s="168"/>
      <c r="F1003" s="168"/>
      <c r="G1003" s="168"/>
      <c r="H1003" s="168"/>
      <c r="I1003" s="168"/>
      <c r="J1003" s="168"/>
      <c r="K1003" s="168"/>
      <c r="L1003" s="168"/>
      <c r="M1003" s="168"/>
      <c r="N1003" s="168"/>
      <c r="O1003" s="168"/>
      <c r="P1003" s="168"/>
      <c r="Q1003" s="168"/>
      <c r="R1003" s="168"/>
      <c r="S1003" s="168"/>
      <c r="T1003" s="168"/>
      <c r="U1003" s="168"/>
      <c r="V1003" s="168"/>
      <c r="W1003" s="168"/>
      <c r="X1003" s="168"/>
      <c r="Y1003" s="168"/>
      <c r="Z1003" s="168"/>
      <c r="AA1003" s="168"/>
      <c r="AB1003" s="168"/>
      <c r="AC1003" s="168"/>
      <c r="AL1003" s="35" t="s">
        <v>336</v>
      </c>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row>
    <row r="1004" spans="1:72" s="138" customFormat="1" ht="0.95" customHeight="1" x14ac:dyDescent="0.25">
      <c r="A1004" s="139"/>
      <c r="B1004" s="154"/>
      <c r="C1004" s="154"/>
      <c r="D1004" s="154"/>
      <c r="E1004" s="154"/>
      <c r="F1004" s="154"/>
      <c r="G1004" s="154"/>
      <c r="H1004" s="154"/>
      <c r="I1004" s="154"/>
      <c r="J1004" s="154"/>
      <c r="K1004" s="154"/>
      <c r="L1004" s="154"/>
      <c r="M1004" s="154"/>
      <c r="N1004" s="154"/>
      <c r="O1004" s="154"/>
      <c r="P1004" s="154"/>
      <c r="Q1004" s="154"/>
      <c r="R1004" s="154"/>
      <c r="S1004" s="154"/>
      <c r="T1004" s="154"/>
      <c r="U1004" s="154"/>
      <c r="V1004" s="154"/>
      <c r="W1004" s="154"/>
      <c r="X1004" s="154"/>
      <c r="Y1004" s="154"/>
      <c r="Z1004" s="154"/>
      <c r="AA1004" s="154"/>
      <c r="AB1004" s="154"/>
      <c r="AC1004" s="154"/>
      <c r="AD1004" s="139"/>
      <c r="AE1004" s="139"/>
      <c r="AF1004" s="139"/>
      <c r="AG1004" s="139"/>
      <c r="AH1004" s="139"/>
      <c r="AI1004" s="139"/>
      <c r="AJ1004" s="139"/>
      <c r="AK1004" s="139"/>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139"/>
      <c r="BH1004" s="139"/>
      <c r="BI1004" s="139"/>
      <c r="BJ1004" s="139"/>
      <c r="BK1004" s="139"/>
      <c r="BL1004" s="139"/>
      <c r="BM1004" s="139"/>
      <c r="BN1004" s="139"/>
      <c r="BO1004" s="139"/>
      <c r="BP1004" s="139"/>
      <c r="BQ1004" s="139"/>
      <c r="BR1004" s="139"/>
      <c r="BS1004" s="139"/>
      <c r="BT1004" s="139"/>
    </row>
    <row r="1005" spans="1:72" x14ac:dyDescent="0.25">
      <c r="B1005" s="76" t="s">
        <v>247</v>
      </c>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L1005" s="20" t="s">
        <v>248</v>
      </c>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row>
    <row r="1007" spans="1:72" x14ac:dyDescent="0.25">
      <c r="B1007" s="50" t="s">
        <v>249</v>
      </c>
    </row>
    <row r="1009" spans="2:65" ht="29.25" customHeight="1" x14ac:dyDescent="0.25">
      <c r="B1009" s="182" t="s">
        <v>250</v>
      </c>
      <c r="C1009" s="182"/>
      <c r="D1009" s="182"/>
      <c r="E1009" s="182"/>
      <c r="F1009" s="182"/>
      <c r="G1009" s="182"/>
      <c r="H1009" s="182"/>
      <c r="I1009" s="182"/>
      <c r="J1009" s="182"/>
      <c r="K1009" s="182"/>
      <c r="L1009" s="182"/>
      <c r="M1009" s="182"/>
      <c r="N1009" s="182"/>
      <c r="O1009" s="182"/>
      <c r="P1009" s="182"/>
      <c r="Q1009" s="182"/>
      <c r="R1009" s="182"/>
      <c r="S1009" s="182"/>
      <c r="T1009" s="182"/>
      <c r="U1009" s="182"/>
      <c r="V1009" s="182"/>
      <c r="W1009" s="182"/>
      <c r="X1009" s="182"/>
      <c r="Y1009" s="182"/>
      <c r="Z1009" s="182"/>
      <c r="AA1009" s="182"/>
      <c r="AB1009" s="182"/>
      <c r="AC1009" s="182"/>
      <c r="AD1009" s="182"/>
      <c r="AE1009" s="182"/>
      <c r="AF1009" s="182"/>
      <c r="AG1009" s="182"/>
      <c r="AH1009" s="182"/>
      <c r="AI1009" s="182"/>
      <c r="AJ1009" s="182"/>
      <c r="AK1009" s="182"/>
      <c r="AL1009" s="182"/>
      <c r="AM1009" s="182"/>
      <c r="AN1009" s="182"/>
      <c r="AO1009" s="182"/>
      <c r="AP1009" s="182"/>
      <c r="AQ1009" s="182"/>
      <c r="AR1009" s="182"/>
      <c r="AS1009" s="182"/>
      <c r="AT1009" s="182"/>
      <c r="AU1009" s="182"/>
      <c r="AV1009" s="182"/>
      <c r="AW1009" s="182"/>
      <c r="AX1009" s="182"/>
      <c r="AY1009" s="182"/>
      <c r="AZ1009" s="182"/>
      <c r="BA1009" s="182"/>
      <c r="BB1009" s="182"/>
      <c r="BC1009" s="182"/>
      <c r="BD1009" s="182"/>
      <c r="BE1009" s="182"/>
      <c r="BF1009" s="182"/>
      <c r="BG1009" s="182"/>
      <c r="BH1009" s="182"/>
      <c r="BI1009" s="182"/>
      <c r="BJ1009" s="182"/>
      <c r="BK1009" s="182"/>
      <c r="BL1009" s="182"/>
      <c r="BM1009" s="182"/>
    </row>
    <row r="1012" spans="2:65" ht="30" customHeight="1" x14ac:dyDescent="0.25">
      <c r="B1012" s="182" t="s">
        <v>251</v>
      </c>
      <c r="C1012" s="182"/>
      <c r="D1012" s="182"/>
      <c r="E1012" s="182"/>
      <c r="F1012" s="182"/>
      <c r="G1012" s="182"/>
      <c r="H1012" s="182"/>
      <c r="I1012" s="182"/>
      <c r="J1012" s="182"/>
      <c r="K1012" s="182"/>
      <c r="L1012" s="182"/>
      <c r="M1012" s="182"/>
      <c r="N1012" s="182"/>
      <c r="O1012" s="182"/>
      <c r="P1012" s="182"/>
      <c r="Q1012" s="182"/>
      <c r="R1012" s="182"/>
      <c r="S1012" s="182"/>
      <c r="T1012" s="182"/>
      <c r="U1012" s="182"/>
      <c r="V1012" s="182"/>
      <c r="W1012" s="182"/>
      <c r="X1012" s="182"/>
      <c r="Y1012" s="182"/>
      <c r="Z1012" s="182"/>
      <c r="AA1012" s="182"/>
      <c r="AB1012" s="182"/>
      <c r="AC1012" s="182"/>
      <c r="AD1012" s="182"/>
      <c r="AE1012" s="182"/>
      <c r="AF1012" s="182"/>
      <c r="AG1012" s="182"/>
      <c r="AH1012" s="182"/>
      <c r="AI1012" s="182"/>
      <c r="AJ1012" s="182"/>
      <c r="AK1012" s="182"/>
      <c r="AL1012" s="182"/>
      <c r="AM1012" s="182"/>
      <c r="AN1012" s="182"/>
      <c r="AO1012" s="182"/>
      <c r="AP1012" s="182"/>
      <c r="AQ1012" s="182"/>
      <c r="AR1012" s="182"/>
      <c r="AS1012" s="182"/>
      <c r="AT1012" s="182"/>
      <c r="AU1012" s="182"/>
      <c r="AV1012" s="182"/>
      <c r="AW1012" s="182"/>
      <c r="AX1012" s="182"/>
      <c r="AY1012" s="182"/>
      <c r="AZ1012" s="182"/>
      <c r="BA1012" s="182"/>
      <c r="BB1012" s="182"/>
      <c r="BC1012" s="182"/>
      <c r="BD1012" s="182"/>
      <c r="BE1012" s="182"/>
      <c r="BF1012" s="182"/>
      <c r="BG1012" s="182"/>
      <c r="BH1012" s="182"/>
      <c r="BI1012" s="182"/>
      <c r="BJ1012" s="182"/>
      <c r="BK1012" s="182"/>
      <c r="BL1012" s="182"/>
      <c r="BM1012" s="182"/>
    </row>
    <row r="1015" spans="2:65" x14ac:dyDescent="0.25">
      <c r="B1015" s="76" t="s">
        <v>252</v>
      </c>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c r="AC1015" s="19"/>
      <c r="AD1015" s="19"/>
      <c r="AE1015" s="19"/>
      <c r="AF1015" s="19"/>
      <c r="AG1015" s="19"/>
      <c r="AH1015" s="19"/>
      <c r="AL1015" s="20" t="s">
        <v>248</v>
      </c>
      <c r="AM1015" s="19"/>
      <c r="AN1015" s="19"/>
      <c r="AO1015" s="19"/>
      <c r="AP1015" s="19"/>
      <c r="AQ1015" s="19"/>
      <c r="AR1015" s="19"/>
      <c r="AS1015" s="19"/>
      <c r="AT1015" s="19"/>
      <c r="AU1015" s="19"/>
      <c r="AV1015" s="19"/>
      <c r="AW1015" s="19"/>
      <c r="AX1015" s="19"/>
      <c r="AY1015" s="19"/>
      <c r="AZ1015" s="19"/>
      <c r="BA1015" s="19"/>
      <c r="BB1015" s="19"/>
    </row>
  </sheetData>
  <mergeCells count="224">
    <mergeCell ref="BD73:BL73"/>
    <mergeCell ref="AZ75:BK75"/>
    <mergeCell ref="B303:BM303"/>
    <mergeCell ref="C151:W151"/>
    <mergeCell ref="U223:AR223"/>
    <mergeCell ref="B251:AB251"/>
    <mergeCell ref="M95:AG95"/>
    <mergeCell ref="BH217:BM217"/>
    <mergeCell ref="BD244:BN244"/>
    <mergeCell ref="C104:AJ104"/>
    <mergeCell ref="AM104:BL104"/>
    <mergeCell ref="AV238:BF238"/>
    <mergeCell ref="R102:AQ102"/>
    <mergeCell ref="B305:BM305"/>
    <mergeCell ref="B307:BM307"/>
    <mergeCell ref="B312:BM312"/>
    <mergeCell ref="B314:BM314"/>
    <mergeCell ref="B316:BM316"/>
    <mergeCell ref="B343:BN343"/>
    <mergeCell ref="B347:BN347"/>
    <mergeCell ref="B349:BN349"/>
    <mergeCell ref="AA75:AX75"/>
    <mergeCell ref="B319:X319"/>
    <mergeCell ref="B323:X323"/>
    <mergeCell ref="C397:BN397"/>
    <mergeCell ref="C401:BN401"/>
    <mergeCell ref="C405:BN405"/>
    <mergeCell ref="C407:BN407"/>
    <mergeCell ref="C411:BN411"/>
    <mergeCell ref="B356:BN356"/>
    <mergeCell ref="B360:BN360"/>
    <mergeCell ref="B362:BN362"/>
    <mergeCell ref="B364:BN364"/>
    <mergeCell ref="B389:BN389"/>
    <mergeCell ref="C393:BN393"/>
    <mergeCell ref="B372:X372"/>
    <mergeCell ref="B376:X376"/>
    <mergeCell ref="B429:W429"/>
    <mergeCell ref="X429:AR430"/>
    <mergeCell ref="AS429:BN430"/>
    <mergeCell ref="B430:W430"/>
    <mergeCell ref="B423:BN423"/>
    <mergeCell ref="B425:W425"/>
    <mergeCell ref="B426:W426"/>
    <mergeCell ref="AS425:BN426"/>
    <mergeCell ref="X425:AR426"/>
    <mergeCell ref="B433:W433"/>
    <mergeCell ref="X433:AR434"/>
    <mergeCell ref="AS433:BN434"/>
    <mergeCell ref="B434:W434"/>
    <mergeCell ref="X441:AR442"/>
    <mergeCell ref="AS441:BN442"/>
    <mergeCell ref="B442:W442"/>
    <mergeCell ref="B445:W445"/>
    <mergeCell ref="X445:AR446"/>
    <mergeCell ref="AS445:BN446"/>
    <mergeCell ref="B446:W446"/>
    <mergeCell ref="B467:BN467"/>
    <mergeCell ref="B468:BN468"/>
    <mergeCell ref="B472:BN472"/>
    <mergeCell ref="B473:BN473"/>
    <mergeCell ref="B492:BN492"/>
    <mergeCell ref="B437:W437"/>
    <mergeCell ref="X437:AR438"/>
    <mergeCell ref="AS437:BN438"/>
    <mergeCell ref="B438:W438"/>
    <mergeCell ref="B441:W441"/>
    <mergeCell ref="B449:W449"/>
    <mergeCell ref="X449:AR450"/>
    <mergeCell ref="AS449:BN450"/>
    <mergeCell ref="B450:W450"/>
    <mergeCell ref="B454:V454"/>
    <mergeCell ref="AA541:AB541"/>
    <mergeCell ref="AJ541:AK541"/>
    <mergeCell ref="B555:BM555"/>
    <mergeCell ref="B565:BN565"/>
    <mergeCell ref="B577:BN577"/>
    <mergeCell ref="B494:BN494"/>
    <mergeCell ref="B512:BN512"/>
    <mergeCell ref="B514:BN514"/>
    <mergeCell ref="B529:BN529"/>
    <mergeCell ref="B535:BN535"/>
    <mergeCell ref="BB575:BC575"/>
    <mergeCell ref="B500:V500"/>
    <mergeCell ref="B608:BN608"/>
    <mergeCell ref="B648:BN648"/>
    <mergeCell ref="B650:BN650"/>
    <mergeCell ref="B652:BN652"/>
    <mergeCell ref="E604:BL604"/>
    <mergeCell ref="E605:BL605"/>
    <mergeCell ref="E606:BL606"/>
    <mergeCell ref="C580:BL580"/>
    <mergeCell ref="B584:BN584"/>
    <mergeCell ref="B592:BN592"/>
    <mergeCell ref="B594:BN594"/>
    <mergeCell ref="D595:BN595"/>
    <mergeCell ref="D596:BN596"/>
    <mergeCell ref="D597:BN597"/>
    <mergeCell ref="F599:BN599"/>
    <mergeCell ref="F600:BN600"/>
    <mergeCell ref="F601:BN601"/>
    <mergeCell ref="E603:BL603"/>
    <mergeCell ref="B639:BN639"/>
    <mergeCell ref="B641:BN641"/>
    <mergeCell ref="B643:BN643"/>
    <mergeCell ref="B645:BN645"/>
    <mergeCell ref="B646:BN646"/>
    <mergeCell ref="B609:BN609"/>
    <mergeCell ref="B620:BN620"/>
    <mergeCell ref="B634:BN634"/>
    <mergeCell ref="B635:BN635"/>
    <mergeCell ref="B637:BN637"/>
    <mergeCell ref="B667:BN667"/>
    <mergeCell ref="B684:BN684"/>
    <mergeCell ref="B685:BN685"/>
    <mergeCell ref="B688:BN688"/>
    <mergeCell ref="B711:BN711"/>
    <mergeCell ref="D692:AB692"/>
    <mergeCell ref="D697:AB697"/>
    <mergeCell ref="B654:BN654"/>
    <mergeCell ref="B666:BN666"/>
    <mergeCell ref="B713:BN713"/>
    <mergeCell ref="E715:BN715"/>
    <mergeCell ref="E716:BN716"/>
    <mergeCell ref="E717:BN717"/>
    <mergeCell ref="E718:BN718"/>
    <mergeCell ref="E735:BN735"/>
    <mergeCell ref="E736:BN736"/>
    <mergeCell ref="E737:BN737"/>
    <mergeCell ref="E719:BN719"/>
    <mergeCell ref="E720:BN720"/>
    <mergeCell ref="E738:BN738"/>
    <mergeCell ref="E739:BN739"/>
    <mergeCell ref="B727:BN727"/>
    <mergeCell ref="B729:BN729"/>
    <mergeCell ref="B731:BN731"/>
    <mergeCell ref="E733:BN733"/>
    <mergeCell ref="E734:BN734"/>
    <mergeCell ref="E721:BN721"/>
    <mergeCell ref="B723:BN723"/>
    <mergeCell ref="B725:BN725"/>
    <mergeCell ref="B775:BN775"/>
    <mergeCell ref="B760:BN760"/>
    <mergeCell ref="B849:BN849"/>
    <mergeCell ref="B852:BN852"/>
    <mergeCell ref="B854:BN854"/>
    <mergeCell ref="B810:BN810"/>
    <mergeCell ref="B812:BN812"/>
    <mergeCell ref="B814:BN814"/>
    <mergeCell ref="B835:BN835"/>
    <mergeCell ref="B837:BN837"/>
    <mergeCell ref="B841:BN841"/>
    <mergeCell ref="D782:AB782"/>
    <mergeCell ref="D788:AB788"/>
    <mergeCell ref="D821:AA821"/>
    <mergeCell ref="B1012:BM1012"/>
    <mergeCell ref="B984:BM984"/>
    <mergeCell ref="B986:BM986"/>
    <mergeCell ref="B988:BM988"/>
    <mergeCell ref="B862:BN862"/>
    <mergeCell ref="B864:BN864"/>
    <mergeCell ref="B868:BN868"/>
    <mergeCell ref="B870:BN870"/>
    <mergeCell ref="B878:BN878"/>
    <mergeCell ref="B880:BN880"/>
    <mergeCell ref="B884:BN884"/>
    <mergeCell ref="B886:BN886"/>
    <mergeCell ref="B888:BN888"/>
    <mergeCell ref="B874:BN874"/>
    <mergeCell ref="B872:BN872"/>
    <mergeCell ref="B975:BN975"/>
    <mergeCell ref="B998:BM998"/>
    <mergeCell ref="F1000:L1000"/>
    <mergeCell ref="B928:BN928"/>
    <mergeCell ref="B930:BN930"/>
    <mergeCell ref="B939:BN939"/>
    <mergeCell ref="B941:BN941"/>
    <mergeCell ref="B876:BN876"/>
    <mergeCell ref="B1009:BM1009"/>
    <mergeCell ref="B890:BN890"/>
    <mergeCell ref="B894:BN894"/>
    <mergeCell ref="B966:BN966"/>
    <mergeCell ref="B945:BN945"/>
    <mergeCell ref="B947:BN947"/>
    <mergeCell ref="B949:BN949"/>
    <mergeCell ref="B951:BN951"/>
    <mergeCell ref="B954:BN954"/>
    <mergeCell ref="H960:AR960"/>
    <mergeCell ref="D964:BM964"/>
    <mergeCell ref="B892:BN892"/>
    <mergeCell ref="B956:BN956"/>
    <mergeCell ref="B958:BN958"/>
    <mergeCell ref="B918:BN918"/>
    <mergeCell ref="B920:BN920"/>
    <mergeCell ref="B922:BN922"/>
    <mergeCell ref="B924:BN924"/>
    <mergeCell ref="B926:BN926"/>
    <mergeCell ref="B943:BN943"/>
    <mergeCell ref="B914:BN914"/>
    <mergeCell ref="B916:BN916"/>
    <mergeCell ref="B1003:AC1003"/>
    <mergeCell ref="B904:BN904"/>
    <mergeCell ref="B906:BN906"/>
    <mergeCell ref="B908:BN908"/>
    <mergeCell ref="B910:BN910"/>
    <mergeCell ref="B912:BN912"/>
    <mergeCell ref="C5:U21"/>
    <mergeCell ref="X5:AQ21"/>
    <mergeCell ref="AT5:BM21"/>
    <mergeCell ref="C41:V57"/>
    <mergeCell ref="X41:AQ57"/>
    <mergeCell ref="C23:V39"/>
    <mergeCell ref="X23:AQ39"/>
    <mergeCell ref="B802:BN802"/>
    <mergeCell ref="B806:BN806"/>
    <mergeCell ref="B741:BN741"/>
    <mergeCell ref="B743:BN743"/>
    <mergeCell ref="B745:BN745"/>
    <mergeCell ref="B757:BN757"/>
    <mergeCell ref="B858:BN858"/>
    <mergeCell ref="B839:BN839"/>
    <mergeCell ref="B902:BN902"/>
    <mergeCell ref="B774:BN774"/>
    <mergeCell ref="B882:BN882"/>
  </mergeCells>
  <hyperlinks>
    <hyperlink ref="E847" r:id="rId1"/>
  </hyperlinks>
  <pageMargins left="0.25" right="0.25" top="0.25" bottom="0.25" header="0" footer="0"/>
  <pageSetup scale="85" orientation="portrait" r:id="rId2"/>
  <rowBreaks count="18" manualBreakCount="18">
    <brk id="58" max="16383" man="1"/>
    <brk id="330" max="16383" man="1"/>
    <brk id="379" max="16383" man="1"/>
    <brk id="411" max="16383" man="1"/>
    <brk id="457" max="16383" man="1"/>
    <brk id="482" max="16383" man="1"/>
    <brk id="522" max="16383" man="1"/>
    <brk id="583" max="16383" man="1"/>
    <brk id="623" max="16383" man="1"/>
    <brk id="655" max="16383" man="1"/>
    <brk id="700" max="16383" man="1"/>
    <brk id="746" max="16383" man="1"/>
    <brk id="791" max="16383" man="1"/>
    <brk id="824" max="16383" man="1"/>
    <brk id="858" max="16383" man="1"/>
    <brk id="898" max="16383" man="1"/>
    <brk id="935" max="16383" man="1"/>
    <brk id="971" max="16383" man="1"/>
  </rowBreaks>
  <ignoredErrors>
    <ignoredError sqref="BG155 BD106" numberStoredAsText="1"/>
    <ignoredError sqref="C153" evalError="1"/>
  </ignoredErrors>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Sheet1!Print_Area</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2015-04-01T22:31:16Z</cp:lastPrinted>
  <dcterms:created xsi:type="dcterms:W3CDTF">2015-01-28T15:43:15Z</dcterms:created>
  <dcterms:modified xsi:type="dcterms:W3CDTF">2015-04-06T07:01:24Z</dcterms:modified>
</cp:coreProperties>
</file>