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ict" ContentType="image/pict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Thano\Google Drive\_doForms\580 - Transit - National\04 - Report Templates\"/>
    </mc:Choice>
  </mc:AlternateContent>
  <bookViews>
    <workbookView xWindow="0" yWindow="0" windowWidth="16800" windowHeight="7600"/>
  </bookViews>
  <sheets>
    <sheet name="Report" sheetId="3" r:id="rId1"/>
    <sheet name="Photo-Ext Front" sheetId="5" r:id="rId2"/>
    <sheet name="Photo-Ext Back" sheetId="6" r:id="rId3"/>
    <sheet name="Data" sheetId="1" r:id="rId4"/>
  </sheets>
  <definedNames>
    <definedName name="_xlnm._FilterDatabase" localSheetId="3" hidden="1">Data!$A$2:$E$141</definedName>
    <definedName name="AC" localSheetId="2">Report!#REF!</definedName>
    <definedName name="AC">Report!#REF!</definedName>
    <definedName name="AccessDirection">Data!$C$31</definedName>
    <definedName name="AccessLocation">Data!$C$32</definedName>
    <definedName name="AE" localSheetId="2">Report!#REF!</definedName>
    <definedName name="AE">Report!#REF!</definedName>
    <definedName name="AldridgeLogo">INDIRECT(Report!$A$1:$G$3)</definedName>
    <definedName name="ControlSectionNum">Data!$C$35</definedName>
    <definedName name="Latitude">Data!$C$27</definedName>
    <definedName name="LatLong">Data!$C$29</definedName>
    <definedName name="LatLongLink">Data!$C$30</definedName>
    <definedName name="Longitude">Data!$C$28</definedName>
    <definedName name="MeterNum">Data!$C$73</definedName>
    <definedName name="PanelDepth">Data!$C$42</definedName>
    <definedName name="PanelHeight">Data!$C$40</definedName>
    <definedName name="PanelMaterial">Data!$C$43</definedName>
    <definedName name="PanelWidth">Data!$C$41</definedName>
    <definedName name="_xlnm.Print_Area" localSheetId="0">Report!$A$1:$BH$99</definedName>
    <definedName name="_xlnm.Print_Titles" localSheetId="0">Report!$1:$4</definedName>
    <definedName name="RoadwayNum">Data!$C$25</definedName>
  </definedNames>
  <calcPr calcId="0"/>
</workbook>
</file>

<file path=xl/calcChain.xml><?xml version="1.0" encoding="utf-8"?>
<calcChain xmlns="http://schemas.openxmlformats.org/spreadsheetml/2006/main">
  <c r="I2" i="6" l="1"/>
  <c r="I2" i="5"/>
  <c r="U86" i="3" l="1"/>
  <c r="U67" i="3"/>
  <c r="U61" i="3"/>
  <c r="U36" i="3" l="1"/>
  <c r="U30" i="3"/>
  <c r="BD7" i="3"/>
  <c r="AK7" i="3"/>
  <c r="C25" i="1" l="1"/>
  <c r="C73" i="1"/>
  <c r="A20" i="3" s="1"/>
  <c r="C43" i="1"/>
  <c r="C42" i="1"/>
  <c r="C41" i="1"/>
  <c r="A18" i="3" s="1"/>
  <c r="C40" i="1"/>
  <c r="C35" i="1"/>
  <c r="C32" i="1"/>
  <c r="AK10" i="3" s="1"/>
  <c r="C31" i="1"/>
  <c r="C28" i="1"/>
  <c r="C26" i="1"/>
  <c r="C27" i="1"/>
  <c r="I8" i="6" l="1"/>
  <c r="I8" i="5"/>
  <c r="I5" i="5"/>
  <c r="I5" i="6"/>
  <c r="M10" i="3"/>
  <c r="I14" i="6"/>
  <c r="I14" i="5"/>
  <c r="AO18" i="3"/>
  <c r="A10" i="3"/>
  <c r="N57" i="3"/>
  <c r="N18" i="3"/>
  <c r="Y10" i="3"/>
  <c r="AA18" i="3"/>
  <c r="C29" i="1"/>
  <c r="C30" i="1" l="1"/>
  <c r="AW10" i="3" s="1"/>
  <c r="U24" i="3"/>
</calcChain>
</file>

<file path=xl/sharedStrings.xml><?xml version="1.0" encoding="utf-8"?>
<sst xmlns="http://schemas.openxmlformats.org/spreadsheetml/2006/main" count="488" uniqueCount="370">
  <si>
    <t>0703-Control Panel-Rev07</t>
  </si>
  <si>
    <t>Form Number:</t>
  </si>
  <si>
    <t>{FormNum}</t>
  </si>
  <si>
    <t>Aldridge Project Name and Number:</t>
  </si>
  <si>
    <t>{AldProjectNameNum}</t>
  </si>
  <si>
    <t>Aldridge Project Number:</t>
  </si>
  <si>
    <t>{AldProjectNum}</t>
  </si>
  <si>
    <t>Aldridge Project Name:</t>
  </si>
  <si>
    <t>{AldProjectName}</t>
  </si>
  <si>
    <t>Aldridge Company Name:</t>
  </si>
  <si>
    <t>{AldCompanyName}</t>
  </si>
  <si>
    <t>Aldridge Company Letters:</t>
  </si>
  <si>
    <t>{AldCompanyLetters}</t>
  </si>
  <si>
    <t>Aldridge Company Number:</t>
  </si>
  <si>
    <t>{AldCompanyNum}</t>
  </si>
  <si>
    <t>Division Name:</t>
  </si>
  <si>
    <t>{DivisionName}</t>
  </si>
  <si>
    <t>Division Number:</t>
  </si>
  <si>
    <t>{DivisionNum}</t>
  </si>
  <si>
    <t>Customer Project Number:</t>
  </si>
  <si>
    <t>{CustProjNum}</t>
  </si>
  <si>
    <t>Project Owner:</t>
  </si>
  <si>
    <t>{ProjectOwner}</t>
  </si>
  <si>
    <t>Project Construction Manager:</t>
  </si>
  <si>
    <t>{ProjectCM}</t>
  </si>
  <si>
    <t>Project General Contractor:</t>
  </si>
  <si>
    <t>{ProjectGC}</t>
  </si>
  <si>
    <t>Form Start Date:</t>
  </si>
  <si>
    <t>{FormStartDate}</t>
  </si>
  <si>
    <t>Form Start Time:</t>
  </si>
  <si>
    <t>{FormStartTime}</t>
  </si>
  <si>
    <t>Inspection Completed By:</t>
  </si>
  <si>
    <t>{InspectionCompletedBy}</t>
  </si>
  <si>
    <t>Control Panel #:</t>
  </si>
  <si>
    <t>{ControlPanelNum}</t>
  </si>
  <si>
    <t>Multiple Panels:</t>
  </si>
  <si>
    <t>{MultiplePanels}</t>
  </si>
  <si>
    <t>Multiple Control Panel Letter:</t>
  </si>
  <si>
    <t>{MultipleControlPanelLetter}</t>
  </si>
  <si>
    <t>{PanelIdentifier}</t>
  </si>
  <si>
    <t>{MapSheetNum}</t>
  </si>
  <si>
    <t>Select if you need to review the Maps:</t>
  </si>
  <si>
    <t>{CheckPlans}</t>
  </si>
  <si>
    <t>{AssRoadwayNum}</t>
  </si>
  <si>
    <t>{ErrRoadwayNum}</t>
  </si>
  <si>
    <t>{AssMileMarker}</t>
  </si>
  <si>
    <t>{ErrMileMarker}</t>
  </si>
  <si>
    <t>{AssLatitude}</t>
  </si>
  <si>
    <t>{ErrLatitude}</t>
  </si>
  <si>
    <t>{AssLongitude}</t>
  </si>
  <si>
    <t>{ErrLongitude}</t>
  </si>
  <si>
    <t>{AssAccessDirection}</t>
  </si>
  <si>
    <t>{ErrAccessDirection}</t>
  </si>
  <si>
    <t>{AssLocation}</t>
  </si>
  <si>
    <t>{ErrLocation}</t>
  </si>
  <si>
    <t>Location Description:</t>
  </si>
  <si>
    <t>{LocationDescription}</t>
  </si>
  <si>
    <t>Capture GPS Location:</t>
  </si>
  <si>
    <t>{GPSLocation}</t>
  </si>
  <si>
    <t>{AssControlSectionNum}</t>
  </si>
  <si>
    <t>{ErrControlSectionNum}</t>
  </si>
  <si>
    <t>Is a Closure Required to Complete Inspection?:</t>
  </si>
  <si>
    <t>{ClosureRequired}</t>
  </si>
  <si>
    <t>Closure Type:</t>
  </si>
  <si>
    <t>{ClosureType}</t>
  </si>
  <si>
    <t>Other - Closure:</t>
  </si>
  <si>
    <t>{OtherClosure}</t>
  </si>
  <si>
    <t>Closure Comments:</t>
  </si>
  <si>
    <t>{ClosureComments}</t>
  </si>
  <si>
    <t>{AssPanelHeight}</t>
  </si>
  <si>
    <t>{ErrPanelHeight}</t>
  </si>
  <si>
    <t>{AssPanelWidth}</t>
  </si>
  <si>
    <t>{ErrPanelWidth}</t>
  </si>
  <si>
    <t>{AssPanelDepth}</t>
  </si>
  <si>
    <t>{ErrPanelDepth}</t>
  </si>
  <si>
    <t>{AssPanelMaterial}</t>
  </si>
  <si>
    <t>{ErrPanelMaterial}</t>
  </si>
  <si>
    <t>Panel Condition - Exterior:</t>
  </si>
  <si>
    <t>{PanelConditionExterior}</t>
  </si>
  <si>
    <t>Exterior Items:</t>
  </si>
  <si>
    <t>{PanelExteriorItems}</t>
  </si>
  <si>
    <t>Other - Exterior Items:</t>
  </si>
  <si>
    <t>{OtherPanelExtItems}</t>
  </si>
  <si>
    <t>Panel Exterior Comments:</t>
  </si>
  <si>
    <t>{PanelExtComments}</t>
  </si>
  <si>
    <t>{CaptionExtFrontPhoto}</t>
  </si>
  <si>
    <t>{PhotoExtFront}</t>
  </si>
  <si>
    <t>{CaptionExtBackPhoto}</t>
  </si>
  <si>
    <t>{PhotoExtBack}</t>
  </si>
  <si>
    <t>{CaptionExtLeftOfFrontPhoto}</t>
  </si>
  <si>
    <t>{PhotoExtLeftOfFront}</t>
  </si>
  <si>
    <t>{CaptionExtRightOfFrontPhoto}</t>
  </si>
  <si>
    <t>{PhotoExtRightOfFront}</t>
  </si>
  <si>
    <t>Panel Mounting Hardware Condition:</t>
  </si>
  <si>
    <t>{MountHardwareCondition}</t>
  </si>
  <si>
    <t>Panel Mounting Hardware Items:</t>
  </si>
  <si>
    <t>{MountHardwareItems}</t>
  </si>
  <si>
    <t>Other - Panel Mounting Hardware Items:</t>
  </si>
  <si>
    <t>{OtherMountHardwareItems}</t>
  </si>
  <si>
    <t>Panel Mounting Hardware Comments:</t>
  </si>
  <si>
    <t>{MountHardwareComments}</t>
  </si>
  <si>
    <t>{CaptionPhoto1MountHardware}</t>
  </si>
  <si>
    <t>{Photo1MountHardware}</t>
  </si>
  <si>
    <t>{CaptionPhoto2MountHardware}</t>
  </si>
  <si>
    <t>{Photo2MountHardware}</t>
  </si>
  <si>
    <t>Panel Conduit Condition:</t>
  </si>
  <si>
    <t>{PanelConduitCondition}</t>
  </si>
  <si>
    <t>Panel Conduit Items:</t>
  </si>
  <si>
    <t>{PanelConduitItems}</t>
  </si>
  <si>
    <t>Other - Panel Conduit Items:</t>
  </si>
  <si>
    <t>{OtherPanelConduitItems}</t>
  </si>
  <si>
    <t>Panel Conduit Comments:</t>
  </si>
  <si>
    <t>{PanelConduitComments}</t>
  </si>
  <si>
    <t>{CaptionPhoto1PanelConduit}</t>
  </si>
  <si>
    <t>{Photo1PanelConduit}</t>
  </si>
  <si>
    <t>{CaptionPhoto2PanelConduit}</t>
  </si>
  <si>
    <t>{Photo2PanelConduit}</t>
  </si>
  <si>
    <t>Is there a Meter?:</t>
  </si>
  <si>
    <t>{IsThereAMeter}</t>
  </si>
  <si>
    <t>{AssMeterNum}</t>
  </si>
  <si>
    <t>{ErrMeterNum}</t>
  </si>
  <si>
    <t>Meter Condition:</t>
  </si>
  <si>
    <t>{MeterCondition}</t>
  </si>
  <si>
    <t>Meter Comments:</t>
  </si>
  <si>
    <t>{MeterComments}</t>
  </si>
  <si>
    <t>{CaptionPhoto1Meter}</t>
  </si>
  <si>
    <t>{Photo1Meter}</t>
  </si>
  <si>
    <t>Meter Socket Condition:</t>
  </si>
  <si>
    <t>{MeterSocketCondition}</t>
  </si>
  <si>
    <t>Meter Socket Comments:</t>
  </si>
  <si>
    <t>{MeterSocketComments}</t>
  </si>
  <si>
    <t>Does Cabinet Contain a Disconnect?:</t>
  </si>
  <si>
    <t>{CabinetDisconnect}</t>
  </si>
  <si>
    <t>Is the Disconnect Lockable?:</t>
  </si>
  <si>
    <t>{IsDisconnectLockable}</t>
  </si>
  <si>
    <t>{CaptionPhotoDisconnect}</t>
  </si>
  <si>
    <t>{PhotoDisconnect}</t>
  </si>
  <si>
    <t>Is a Photocell present?:</t>
  </si>
  <si>
    <t>{IsPhotocellPresent}</t>
  </si>
  <si>
    <t>Photocell Comments:</t>
  </si>
  <si>
    <t>{PhotocellComments}</t>
  </si>
  <si>
    <t>{CaptionPhotoPhotocell}</t>
  </si>
  <si>
    <t>{PhotoPhotocell}</t>
  </si>
  <si>
    <t>Panel Condition - Interior:</t>
  </si>
  <si>
    <t>{PanelConditionInterior}</t>
  </si>
  <si>
    <t>Interior Items:</t>
  </si>
  <si>
    <t>{PanelIntItems}</t>
  </si>
  <si>
    <t>Other - Interior Items:</t>
  </si>
  <si>
    <t>{OtherPanelIntItems}</t>
  </si>
  <si>
    <t>Panel Interior Comments:</t>
  </si>
  <si>
    <t>{PanelIntComments}</t>
  </si>
  <si>
    <t>{CaptionPhoto1PanelInt}</t>
  </si>
  <si>
    <t>{Photo1PanelInt}</t>
  </si>
  <si>
    <t>{CaptionPhoto2PanelInt}</t>
  </si>
  <si>
    <t>{Photo2PanelInt}</t>
  </si>
  <si>
    <t>{CaptionPhoto3PanelInt}</t>
  </si>
  <si>
    <t>{Photo3PanelInt}</t>
  </si>
  <si>
    <t>Visible Wire Condition:</t>
  </si>
  <si>
    <t>{VisibleWireCondition}</t>
  </si>
  <si>
    <t>Visible Wire Items:</t>
  </si>
  <si>
    <t>{VisibleWireItems}</t>
  </si>
  <si>
    <t>Other - Visible Wire Items:</t>
  </si>
  <si>
    <t>{OtherVisibleWireItems}</t>
  </si>
  <si>
    <t>Visible Wire Comments:</t>
  </si>
  <si>
    <t>{VisibleWireComments}</t>
  </si>
  <si>
    <t>{CaptionPhoto1VisibleWire}</t>
  </si>
  <si>
    <t>{Photo1VisibleWire}</t>
  </si>
  <si>
    <t>Visible Signs of Non-Freeway Lighting Circuitry?:</t>
  </si>
  <si>
    <t>{SignsOfNonFreewayCircuits}</t>
  </si>
  <si>
    <t>Non-Freeway Lighting Circuitry Comments:</t>
  </si>
  <si>
    <t>{NonFreewayCircuitComments}</t>
  </si>
  <si>
    <t>{CaptionOutsideCircuitry}</t>
  </si>
  <si>
    <t>{Photo1OutsideCircuitry}</t>
  </si>
  <si>
    <t>Panel Voltage:</t>
  </si>
  <si>
    <t>{PanelVoltage}</t>
  </si>
  <si>
    <t>Other - Panel Voltage:</t>
  </si>
  <si>
    <t>{OtherPanelVoltage}</t>
  </si>
  <si>
    <t>Is there a Main Breaker?:</t>
  </si>
  <si>
    <t>{IsThereAMainBreaker}</t>
  </si>
  <si>
    <t>Main Breaker Amperage / Size:</t>
  </si>
  <si>
    <t>{MainBreakerAmperage}</t>
  </si>
  <si>
    <t>Is 110V Available in Control Panel?:</t>
  </si>
  <si>
    <t>{Is110VAvailableInPanel}</t>
  </si>
  <si>
    <t>Is there a Transformer?:</t>
  </si>
  <si>
    <t>{IsThereATransformer}</t>
  </si>
  <si>
    <t>Number of Circuits:</t>
  </si>
  <si>
    <t>{NumOfCircuits}</t>
  </si>
  <si>
    <t>Number of Circuits Comments:</t>
  </si>
  <si>
    <t>{NumOfCircuitsComments}</t>
  </si>
  <si>
    <t>Panel Locked:</t>
  </si>
  <si>
    <t>{PanelLocked}</t>
  </si>
  <si>
    <t>Is it Lockable?:</t>
  </si>
  <si>
    <t>Panel Unlocked Comments:</t>
  </si>
  <si>
    <t>{PanelUnlockedComments}</t>
  </si>
  <si>
    <t>{CaptionPhotoPanelUnlocked}</t>
  </si>
  <si>
    <t>{PhotoPanelUnlocked}</t>
  </si>
  <si>
    <t>Is a Manhole Visible?:</t>
  </si>
  <si>
    <t>{ManholeVisible}</t>
  </si>
  <si>
    <t>GPS Location of Manhole:</t>
  </si>
  <si>
    <t>{GPSManholeLocation}</t>
  </si>
  <si>
    <t>Manhole Condition:</t>
  </si>
  <si>
    <t>{ManholeCondition}</t>
  </si>
  <si>
    <t>Manhole Items:</t>
  </si>
  <si>
    <t>{ManholeItems}</t>
  </si>
  <si>
    <t>Other - Manhole Items:</t>
  </si>
  <si>
    <t>{OtherManholeItems}</t>
  </si>
  <si>
    <t>Manhole Comments:</t>
  </si>
  <si>
    <t>{ManholeComments}</t>
  </si>
  <si>
    <t>{CaptionPhoto1Manhole}</t>
  </si>
  <si>
    <t>{Photo1Manhole}</t>
  </si>
  <si>
    <t>Are there any Life Threatening Conditions?:</t>
  </si>
  <si>
    <t>{LifeThreatConditions}</t>
  </si>
  <si>
    <t>Life Threatening Comments:</t>
  </si>
  <si>
    <t>{LifeThreatComments}</t>
  </si>
  <si>
    <t>{CaptionPhoto1LifeThreat}</t>
  </si>
  <si>
    <t>Has any action been taken to remedy the Life Threatening Condition?:</t>
  </si>
  <si>
    <t>{LifeThreatHasActionBeenTaken}</t>
  </si>
  <si>
    <t>What action has been taken to remedy the Life Threatening Comments?:</t>
  </si>
  <si>
    <t>{LifeThreatActionTaken}</t>
  </si>
  <si>
    <t>{CaptionPhoto1LifeThreatRemedy}</t>
  </si>
  <si>
    <t>Completed by Email:</t>
  </si>
  <si>
    <t>{EmailFormCompletedBy}</t>
  </si>
  <si>
    <t>Monitor Email:</t>
  </si>
  <si>
    <t>{EmailMonitor}</t>
  </si>
  <si>
    <t>Transit National Monitor Email:</t>
  </si>
  <si>
    <t>{Email580Monitor}</t>
  </si>
  <si>
    <t>Sort</t>
  </si>
  <si>
    <t>Description</t>
  </si>
  <si>
    <t>Data Name</t>
  </si>
  <si>
    <t>Assumed</t>
  </si>
  <si>
    <t>Corrected</t>
  </si>
  <si>
    <t>{CaptionPhotoTransformer}</t>
  </si>
  <si>
    <t>{PhotoTransformer}</t>
  </si>
  <si>
    <t>Project Name</t>
  </si>
  <si>
    <t>Aldridge Inspection and Photos</t>
  </si>
  <si>
    <t>Location</t>
  </si>
  <si>
    <t>Form 0703 - Control Panels</t>
  </si>
  <si>
    <t>Panel Identifier</t>
  </si>
  <si>
    <t>Latitude and Longitude Concatenated</t>
  </si>
  <si>
    <t>Latitude and Longitude Hyperlink</t>
  </si>
  <si>
    <t>GPS Location</t>
  </si>
  <si>
    <t>Panel #</t>
  </si>
  <si>
    <t>Map Sheet #</t>
  </si>
  <si>
    <t>Aldridge Job #</t>
  </si>
  <si>
    <t>Roadway #</t>
  </si>
  <si>
    <t>Access Direction</t>
  </si>
  <si>
    <t>Location Description</t>
  </si>
  <si>
    <t>Panel Width</t>
  </si>
  <si>
    <t>Panel Height</t>
  </si>
  <si>
    <t>Panel Depth</t>
  </si>
  <si>
    <t>Panel Material</t>
  </si>
  <si>
    <t>LOCATION INFORMATION</t>
  </si>
  <si>
    <t>Panel Exterior Comments</t>
  </si>
  <si>
    <t>Panel Exterior Condition</t>
  </si>
  <si>
    <t>Questionable Exterior Items</t>
  </si>
  <si>
    <t>Mounting Hardware Condition</t>
  </si>
  <si>
    <t>Panel Conduit Condition</t>
  </si>
  <si>
    <t>Questionable Panel Conduit Items</t>
  </si>
  <si>
    <t>Questionable Mounting Hardware Items</t>
  </si>
  <si>
    <t>Panel Conduit Comments</t>
  </si>
  <si>
    <t>Mounting Hardware Comments</t>
  </si>
  <si>
    <t>Meter #</t>
  </si>
  <si>
    <t>Does Cabinet Contain a Disconnect?</t>
  </si>
  <si>
    <t>Is the Disconnect Lockable?</t>
  </si>
  <si>
    <t>Meter Condition</t>
  </si>
  <si>
    <t>Meter Comments</t>
  </si>
  <si>
    <t>Meter Socket Condition</t>
  </si>
  <si>
    <t>Meter Socket Comments</t>
  </si>
  <si>
    <t>Disconnect Condition</t>
  </si>
  <si>
    <t>Disconnect Comments</t>
  </si>
  <si>
    <t>Is a Photocell present?</t>
  </si>
  <si>
    <t>Photocell Comments</t>
  </si>
  <si>
    <t>Panel Interior Condition</t>
  </si>
  <si>
    <t>Questionable Interior Items</t>
  </si>
  <si>
    <t>Panel Interior Comments</t>
  </si>
  <si>
    <t>Visible Wire Condition</t>
  </si>
  <si>
    <t>Questionable Visible Wire Items</t>
  </si>
  <si>
    <t>Visible Wire Comments</t>
  </si>
  <si>
    <t>Visible Signs of Non-Freeway Lighting Circuitry?</t>
  </si>
  <si>
    <t>Outside Circuitry Comments</t>
  </si>
  <si>
    <t>110V Available</t>
  </si>
  <si>
    <t>Panel Voltage</t>
  </si>
  <si>
    <t>{PanelVoltage}{OtherPanelVoltage}</t>
  </si>
  <si>
    <t>Main Breaker</t>
  </si>
  <si>
    <t>Breaker Size (Amperes)</t>
  </si>
  <si>
    <t>Transformer</t>
  </si>
  <si>
    <t># of Circuits Comments</t>
  </si>
  <si>
    <t>PANEL EXTERIOR INSPECTION</t>
  </si>
  <si>
    <t>Inspection Date:</t>
  </si>
  <si>
    <t>PANEL EXTERIOR SPECIFICATIONS</t>
  </si>
  <si>
    <t>PANEL INTERIOR SPECIFICATIONS</t>
  </si>
  <si>
    <t>PANEL INTERIOR INSPECTION</t>
  </si>
  <si>
    <t>PANEL SECURITY</t>
  </si>
  <si>
    <t>Is the Panel Locked?</t>
  </si>
  <si>
    <t>Unlocked Panel Comments</t>
  </si>
  <si>
    <t>Is the Panel Lockable?</t>
  </si>
  <si>
    <t># of Circuits</t>
  </si>
  <si>
    <t>Inspected By:</t>
  </si>
  <si>
    <t>Control Section</t>
  </si>
  <si>
    <t>MANHOLE INSPECTION</t>
  </si>
  <si>
    <t>Is a Manhole Visible?</t>
  </si>
  <si>
    <t>Manhole GPS Location (Latitude:Longitude:Altitude:Accuracy)</t>
  </si>
  <si>
    <t>Manhole Condition</t>
  </si>
  <si>
    <t>Questionable Manhole Items</t>
  </si>
  <si>
    <t>{IsPanelLockable}</t>
  </si>
  <si>
    <t>Manhole Comments</t>
  </si>
  <si>
    <t>LIFE THREATENING CONDITIONS</t>
  </si>
  <si>
    <t>Are there any Life Theatening Conditions?</t>
  </si>
  <si>
    <t>Life Threatening Comments</t>
  </si>
  <si>
    <t>What action has been taken to remedy the Life Threatening Comments?</t>
  </si>
  <si>
    <t>{DisconnectComments}</t>
  </si>
  <si>
    <t>Latitude</t>
  </si>
  <si>
    <t>Longitude</t>
  </si>
  <si>
    <t>Inspection Date</t>
  </si>
  <si>
    <t>Photo1LifeThreatCondition}</t>
  </si>
  <si>
    <t>Photo1LifeThreatRemedy}</t>
  </si>
  <si>
    <t>Photo1Manhole}</t>
  </si>
  <si>
    <t>Photo1Meter}</t>
  </si>
  <si>
    <t>Photo1MountHardware}</t>
  </si>
  <si>
    <t>Photo1OutsideCircuitry}</t>
  </si>
  <si>
    <t>Photo1PanelConduit}</t>
  </si>
  <si>
    <t>Photo1PanelInt}</t>
  </si>
  <si>
    <t>Photo1VisibleWire}</t>
  </si>
  <si>
    <t>Photo2MountHardware}</t>
  </si>
  <si>
    <t>Photo2PanelConduit}</t>
  </si>
  <si>
    <t>Photo2PanelInt}</t>
  </si>
  <si>
    <t>Photo3PanelInt}</t>
  </si>
  <si>
    <t>PhotocellComments}</t>
  </si>
  <si>
    <t>PhotoDisconnect}</t>
  </si>
  <si>
    <t>PhotoExtBack}</t>
  </si>
  <si>
    <t>PhotoExtFront}</t>
  </si>
  <si>
    <t>PhotoExtLeftOfFront}</t>
  </si>
  <si>
    <t>PhotoExtRightOfFront}</t>
  </si>
  <si>
    <t>PhotoPanelUnlocked}</t>
  </si>
  <si>
    <t>PhotoPhotocell}</t>
  </si>
  <si>
    <t>PhotoTransformer}</t>
  </si>
  <si>
    <t>Donald Minock</t>
  </si>
  <si>
    <t>09/08/2015</t>
  </si>
  <si>
    <t>MDOT - P3 Detroit</t>
  </si>
  <si>
    <t>No</t>
  </si>
  <si>
    <t>Satisfactory</t>
  </si>
  <si>
    <t>Yes</t>
  </si>
  <si>
    <t>480V to ground-single phase</t>
  </si>
  <si>
    <t>Panel Exterior - Front</t>
  </si>
  <si>
    <t/>
  </si>
  <si>
    <t>Panel Exterior - Back</t>
  </si>
  <si>
    <t>0703</t>
  </si>
  <si>
    <t>Aldridge Electric</t>
  </si>
  <si>
    <t>AE</t>
  </si>
  <si>
    <t>National Transit</t>
  </si>
  <si>
    <t>MDOT</t>
  </si>
  <si>
    <t>08:21 AM</t>
  </si>
  <si>
    <t>CH</t>
  </si>
  <si>
    <t>Multiple</t>
  </si>
  <si>
    <t>A</t>
  </si>
  <si>
    <t>Junction Tranclosure</t>
  </si>
  <si>
    <t>I-75</t>
  </si>
  <si>
    <t>42.311083</t>
  </si>
  <si>
    <t>-83.096356</t>
  </si>
  <si>
    <t>42.311211:-83.096334:145.899994:4.0</t>
  </si>
  <si>
    <t>82194</t>
  </si>
  <si>
    <t>N/A</t>
  </si>
  <si>
    <t>Composite</t>
  </si>
  <si>
    <t>Panel Exterior - Left of Front</t>
  </si>
  <si>
    <t>Panel Exterior - Right of Front</t>
  </si>
  <si>
    <t>Photocell</t>
  </si>
  <si>
    <t>Panel Interior</t>
  </si>
  <si>
    <t xml:space="preserve"> - dminock@aldridge-electric.com</t>
  </si>
  <si>
    <t xml:space="preserve"> - ttziforos@aldridge-electric.com, aescatel@aldridge-electric.com</t>
  </si>
  <si>
    <t xml:space="preserve"> - mobileformreports580@aldridge-electric.com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</si>
</sst>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9">
    <font>
      <sz val="11"/>
      <color indexed="8"/>
      <name val="Calibri"/>
      <family val="2"/>
      <scheme val="minor"/>
    </font>
    <font>
      <b/>
      <sz val="13"/>
      <name val="Times"/>
    </font>
    <font>
      <b/>
      <sz val="11"/>
      <name val="Times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rgb="FF0070C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4"/>
      <color theme="0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2"/>
      <color indexed="8"/>
      <name val="Calibri"/>
      <family val="2"/>
      <scheme val="minor"/>
    </font>
    <font>
      <b/>
      <sz val="11"/>
      <color rgb="FF0070C0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48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</borders>
  <cellStyleXfs count="3">
    <xf numFmtId="0" fontId="0" fillId="0" borderId="0"/>
    <xf numFmtId="0" fontId="3" fillId="3" borderId="0"/>
    <xf numFmtId="0" fontId="3" fillId="3" borderId="0"/>
  </cellStyleXfs>
  <cellXfs count="124">
    <xf numFmtId="0" fontId="0" fillId="0" borderId="0" xfId="0"/>
    <xf numFmtId="0" fontId="1" fillId="2" borderId="0" xfId="0" applyFont="1" applyFill="1"/>
    <xf numFmtId="0" fontId="0" fillId="6" borderId="0" xfId="0" applyFill="1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4" fillId="3" borderId="0" xfId="1" applyFont="1" applyBorder="1" applyAlignment="1">
      <alignment horizontal="right"/>
    </xf>
    <xf numFmtId="0" fontId="4" fillId="3" borderId="0" xfId="1" applyFont="1" applyFill="1" applyBorder="1" applyAlignment="1"/>
    <xf numFmtId="0" fontId="0" fillId="7" borderId="3" xfId="0" applyFill="1" applyBorder="1" applyAlignment="1">
      <alignment horizontal="center" vertical="center"/>
    </xf>
    <xf numFmtId="0" fontId="2" fillId="7" borderId="3" xfId="0" applyFont="1" applyFill="1" applyBorder="1"/>
    <xf numFmtId="0" fontId="0" fillId="7" borderId="3" xfId="0" applyFill="1" applyBorder="1"/>
    <xf numFmtId="0" fontId="0" fillId="7" borderId="0" xfId="0" applyFill="1"/>
    <xf numFmtId="0" fontId="0" fillId="7" borderId="0" xfId="0" applyFill="1" applyBorder="1"/>
    <xf numFmtId="0" fontId="0" fillId="7" borderId="0" xfId="0" applyFill="1" applyAlignment="1">
      <alignment horizontal="center" vertical="center"/>
    </xf>
    <xf numFmtId="0" fontId="0" fillId="4" borderId="3" xfId="0" applyFill="1" applyBorder="1"/>
    <xf numFmtId="0" fontId="5" fillId="3" borderId="0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5" borderId="3" xfId="1" applyFont="1" applyFill="1" applyBorder="1" applyAlignment="1">
      <alignment horizontal="center"/>
    </xf>
    <xf numFmtId="0" fontId="3" fillId="5" borderId="22" xfId="1" applyFont="1" applyFill="1" applyBorder="1" applyAlignment="1">
      <alignment horizont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3" xfId="1" applyFont="1" applyFill="1" applyBorder="1" applyAlignment="1">
      <alignment horizontal="center" vertical="center" wrapText="1"/>
    </xf>
    <xf numFmtId="0" fontId="7" fillId="3" borderId="20" xfId="1" applyFont="1" applyFill="1" applyBorder="1" applyAlignment="1">
      <alignment horizontal="center" vertical="center" wrapText="1"/>
    </xf>
    <xf numFmtId="0" fontId="7" fillId="3" borderId="24" xfId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7" fillId="3" borderId="25" xfId="1" applyFont="1" applyFill="1" applyBorder="1" applyAlignment="1">
      <alignment horizontal="center" vertical="center" wrapText="1"/>
    </xf>
    <xf numFmtId="0" fontId="7" fillId="7" borderId="20" xfId="1" applyFont="1" applyFill="1" applyBorder="1" applyAlignment="1">
      <alignment horizontal="left" vertical="center" wrapText="1"/>
    </xf>
    <xf numFmtId="0" fontId="3" fillId="3" borderId="0" xfId="1" applyFont="1" applyFill="1" applyBorder="1" applyAlignment="1"/>
    <xf numFmtId="0" fontId="3" fillId="5" borderId="26" xfId="1" applyFont="1" applyFill="1" applyBorder="1" applyAlignment="1">
      <alignment horizontal="center"/>
    </xf>
    <xf numFmtId="0" fontId="3" fillId="5" borderId="27" xfId="1" applyFont="1" applyFill="1" applyBorder="1" applyAlignment="1">
      <alignment horizontal="center"/>
    </xf>
    <xf numFmtId="0" fontId="3" fillId="5" borderId="28" xfId="1" applyFont="1" applyFill="1" applyBorder="1" applyAlignment="1">
      <alignment horizontal="center"/>
    </xf>
    <xf numFmtId="0" fontId="3" fillId="5" borderId="18" xfId="1" applyFont="1" applyFill="1" applyBorder="1" applyAlignment="1">
      <alignment horizontal="center"/>
    </xf>
    <xf numFmtId="0" fontId="3" fillId="5" borderId="29" xfId="1" applyFont="1" applyFill="1" applyBorder="1" applyAlignment="1">
      <alignment horizontal="center"/>
    </xf>
    <xf numFmtId="0" fontId="3" fillId="5" borderId="30" xfId="1" applyFont="1" applyFill="1" applyBorder="1" applyAlignment="1">
      <alignment horizontal="center"/>
    </xf>
    <xf numFmtId="0" fontId="3" fillId="5" borderId="31" xfId="1" applyFont="1" applyFill="1" applyBorder="1" applyAlignment="1">
      <alignment horizontal="center"/>
    </xf>
    <xf numFmtId="0" fontId="7" fillId="7" borderId="32" xfId="1" applyFont="1" applyFill="1" applyBorder="1" applyAlignment="1">
      <alignment horizontal="left" vertical="center" wrapText="1"/>
    </xf>
    <xf numFmtId="0" fontId="7" fillId="7" borderId="33" xfId="1" applyFont="1" applyFill="1" applyBorder="1" applyAlignment="1">
      <alignment horizontal="left" vertical="center" wrapText="1"/>
    </xf>
    <xf numFmtId="0" fontId="7" fillId="7" borderId="12" xfId="1" applyFont="1" applyFill="1" applyBorder="1" applyAlignment="1">
      <alignment horizontal="left" vertical="center" wrapText="1"/>
    </xf>
    <xf numFmtId="0" fontId="7" fillId="7" borderId="13" xfId="1" applyFont="1" applyFill="1" applyBorder="1" applyAlignment="1">
      <alignment horizontal="left" vertical="center" wrapText="1"/>
    </xf>
    <xf numFmtId="0" fontId="7" fillId="7" borderId="14" xfId="1" applyFont="1" applyFill="1" applyBorder="1" applyAlignment="1">
      <alignment horizontal="left" vertical="center" wrapText="1"/>
    </xf>
    <xf numFmtId="0" fontId="7" fillId="0" borderId="34" xfId="1" applyFont="1" applyFill="1" applyBorder="1" applyAlignment="1">
      <alignment horizontal="center"/>
    </xf>
    <xf numFmtId="0" fontId="7" fillId="0" borderId="35" xfId="1" applyFont="1" applyFill="1" applyBorder="1" applyAlignment="1">
      <alignment horizontal="center"/>
    </xf>
    <xf numFmtId="0" fontId="7" fillId="0" borderId="36" xfId="1" applyFont="1" applyFill="1" applyBorder="1" applyAlignment="1">
      <alignment horizontal="center"/>
    </xf>
    <xf numFmtId="0" fontId="7" fillId="0" borderId="37" xfId="1" applyFont="1" applyFill="1" applyBorder="1" applyAlignment="1">
      <alignment horizontal="center"/>
    </xf>
    <xf numFmtId="0" fontId="7" fillId="0" borderId="38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0" fontId="3" fillId="5" borderId="39" xfId="1" applyFont="1" applyFill="1" applyBorder="1" applyAlignment="1">
      <alignment horizontal="center"/>
    </xf>
    <xf numFmtId="0" fontId="3" fillId="5" borderId="17" xfId="1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27" xfId="0" applyFont="1" applyFill="1" applyBorder="1" applyAlignment="1">
      <alignment horizontal="center"/>
    </xf>
    <xf numFmtId="0" fontId="3" fillId="5" borderId="29" xfId="0" applyFont="1" applyFill="1" applyBorder="1" applyAlignment="1">
      <alignment horizontal="center"/>
    </xf>
    <xf numFmtId="0" fontId="7" fillId="3" borderId="40" xfId="1" applyFont="1" applyFill="1" applyBorder="1" applyAlignment="1">
      <alignment horizontal="center" vertical="center" wrapText="1"/>
    </xf>
    <xf numFmtId="0" fontId="7" fillId="3" borderId="33" xfId="1" applyFont="1" applyFill="1" applyBorder="1" applyAlignment="1">
      <alignment horizontal="center" vertical="center" wrapText="1"/>
    </xf>
    <xf numFmtId="0" fontId="7" fillId="3" borderId="41" xfId="1" applyFont="1" applyFill="1" applyBorder="1" applyAlignment="1">
      <alignment horizontal="center" vertical="center" wrapText="1"/>
    </xf>
    <xf numFmtId="0" fontId="3" fillId="5" borderId="40" xfId="1" applyFont="1" applyFill="1" applyBorder="1" applyAlignment="1">
      <alignment horizontal="center"/>
    </xf>
    <xf numFmtId="0" fontId="3" fillId="5" borderId="10" xfId="1" applyFont="1" applyFill="1" applyBorder="1" applyAlignment="1">
      <alignment horizontal="center"/>
    </xf>
    <xf numFmtId="0" fontId="7" fillId="3" borderId="10" xfId="1" applyFont="1" applyFill="1" applyBorder="1" applyAlignment="1">
      <alignment horizontal="center" vertical="center" wrapText="1"/>
    </xf>
    <xf numFmtId="0" fontId="7" fillId="3" borderId="42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16" xfId="1" applyFont="1" applyFill="1" applyBorder="1" applyAlignment="1">
      <alignment horizontal="center" vertical="center" wrapText="1"/>
    </xf>
    <xf numFmtId="0" fontId="3" fillId="5" borderId="43" xfId="1" applyFont="1" applyFill="1" applyBorder="1" applyAlignment="1">
      <alignment horizontal="center"/>
    </xf>
    <xf numFmtId="0" fontId="3" fillId="5" borderId="41" xfId="1" applyFont="1" applyFill="1" applyBorder="1" applyAlignment="1">
      <alignment horizontal="center"/>
    </xf>
    <xf numFmtId="0" fontId="3" fillId="5" borderId="19" xfId="1" applyFont="1" applyFill="1" applyBorder="1" applyAlignment="1">
      <alignment horizontal="center"/>
    </xf>
    <xf numFmtId="0" fontId="7" fillId="0" borderId="40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9" fillId="0" borderId="3" xfId="1" applyFont="1" applyFill="1" applyBorder="1" applyAlignment="1">
      <alignment horizontal="center"/>
    </xf>
    <xf numFmtId="0" fontId="9" fillId="0" borderId="10" xfId="1" applyFont="1" applyFill="1" applyBorder="1" applyAlignment="1">
      <alignment horizontal="center"/>
    </xf>
    <xf numFmtId="0" fontId="3" fillId="5" borderId="30" xfId="1" applyFont="1" applyFill="1" applyBorder="1" applyAlignment="1">
      <alignment horizontal="left"/>
    </xf>
    <xf numFmtId="0" fontId="3" fillId="5" borderId="22" xfId="1" applyFont="1" applyFill="1" applyBorder="1" applyAlignment="1">
      <alignment horizontal="left"/>
    </xf>
    <xf numFmtId="0" fontId="7" fillId="0" borderId="42" xfId="1" applyFont="1" applyFill="1" applyBorder="1" applyAlignment="1">
      <alignment horizontal="center"/>
    </xf>
    <xf numFmtId="0" fontId="7" fillId="0" borderId="15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7" fillId="7" borderId="18" xfId="1" applyFont="1" applyFill="1" applyBorder="1" applyAlignment="1">
      <alignment horizontal="left"/>
    </xf>
    <xf numFmtId="0" fontId="7" fillId="7" borderId="27" xfId="1" applyFont="1" applyFill="1" applyBorder="1" applyAlignment="1">
      <alignment horizontal="left"/>
    </xf>
    <xf numFmtId="0" fontId="7" fillId="7" borderId="29" xfId="1" applyFont="1" applyFill="1" applyBorder="1" applyAlignment="1">
      <alignment horizontal="left"/>
    </xf>
    <xf numFmtId="0" fontId="3" fillId="5" borderId="26" xfId="1" applyFont="1" applyFill="1" applyBorder="1" applyAlignment="1">
      <alignment horizontal="left"/>
    </xf>
    <xf numFmtId="0" fontId="3" fillId="5" borderId="27" xfId="1" applyFont="1" applyFill="1" applyBorder="1" applyAlignment="1">
      <alignment horizontal="left"/>
    </xf>
    <xf numFmtId="0" fontId="7" fillId="7" borderId="21" xfId="1" applyFont="1" applyFill="1" applyBorder="1" applyAlignment="1">
      <alignment horizontal="left"/>
    </xf>
    <xf numFmtId="0" fontId="7" fillId="7" borderId="22" xfId="1" applyFont="1" applyFill="1" applyBorder="1" applyAlignment="1">
      <alignment horizontal="left"/>
    </xf>
    <xf numFmtId="0" fontId="7" fillId="7" borderId="31" xfId="1" applyFont="1" applyFill="1" applyBorder="1" applyAlignment="1">
      <alignment horizontal="left"/>
    </xf>
    <xf numFmtId="0" fontId="3" fillId="5" borderId="28" xfId="1" applyFont="1" applyFill="1" applyBorder="1" applyAlignment="1">
      <alignment horizontal="left"/>
    </xf>
    <xf numFmtId="0" fontId="10" fillId="3" borderId="0" xfId="1" applyFont="1" applyBorder="1" applyAlignment="1">
      <alignment horizontal="center" vertical="center"/>
    </xf>
    <xf numFmtId="0" fontId="5" fillId="3" borderId="0" xfId="1" applyFont="1" applyBorder="1" applyAlignment="1">
      <alignment vertical="center"/>
    </xf>
    <xf numFmtId="14" fontId="5" fillId="3" borderId="0" xfId="1" applyNumberFormat="1" applyFont="1" applyBorder="1" applyAlignment="1">
      <alignment vertical="center"/>
    </xf>
    <xf numFmtId="0" fontId="11" fillId="3" borderId="0" xfId="1" applyFont="1" applyBorder="1" applyAlignment="1"/>
    <xf numFmtId="0" fontId="12" fillId="3" borderId="0" xfId="1" applyFont="1" applyBorder="1" applyAlignment="1">
      <alignment horizontal="right"/>
    </xf>
    <xf numFmtId="0" fontId="5" fillId="3" borderId="0" xfId="1" applyFont="1" applyBorder="1" applyAlignment="1">
      <alignment horizontal="center" vertical="center"/>
    </xf>
    <xf numFmtId="0" fontId="6" fillId="3" borderId="0" xfId="1" applyFont="1" applyBorder="1" applyAlignment="1">
      <alignment vertical="center"/>
    </xf>
    <xf numFmtId="0" fontId="6" fillId="3" borderId="0" xfId="1" applyFont="1" applyBorder="1" applyAlignment="1">
      <alignment horizontal="center" vertical="center"/>
    </xf>
    <xf numFmtId="0" fontId="3" fillId="3" borderId="0" xfId="1" applyFont="1" applyBorder="1" applyAlignment="1">
      <alignment horizontal="right"/>
    </xf>
    <xf numFmtId="0" fontId="3" fillId="7" borderId="0" xfId="1" applyFont="1" applyFill="1" applyBorder="1" applyAlignment="1">
      <alignment horizontal="center"/>
    </xf>
    <xf numFmtId="0" fontId="3" fillId="7" borderId="0" xfId="1" applyFont="1" applyFill="1" applyBorder="1" applyAlignment="1">
      <alignment horizontal="left"/>
    </xf>
    <xf numFmtId="0" fontId="8" fillId="8" borderId="4" xfId="1" applyFont="1" applyFill="1" applyBorder="1" applyAlignment="1">
      <alignment horizontal="center" vertical="center"/>
    </xf>
    <xf numFmtId="0" fontId="8" fillId="8" borderId="5" xfId="1" applyFont="1" applyFill="1" applyBorder="1" applyAlignment="1">
      <alignment horizontal="center" vertical="center"/>
    </xf>
    <xf numFmtId="0" fontId="8" fillId="8" borderId="6" xfId="1" applyFont="1" applyFill="1" applyBorder="1" applyAlignment="1">
      <alignment horizontal="center" vertical="center"/>
    </xf>
    <xf numFmtId="0" fontId="3" fillId="7" borderId="13" xfId="1" applyFont="1" applyFill="1" applyBorder="1" applyAlignment="1">
      <alignment horizontal="left"/>
    </xf>
    <xf numFmtId="0" fontId="7" fillId="0" borderId="20" xfId="1" applyFont="1" applyFill="1" applyBorder="1" applyAlignment="1">
      <alignment horizontal="left" vertical="top"/>
    </xf>
    <xf numFmtId="0" fontId="7" fillId="0" borderId="0" xfId="1" applyFont="1" applyFill="1" applyBorder="1" applyAlignment="1">
      <alignment horizontal="left" vertical="top"/>
    </xf>
    <xf numFmtId="0" fontId="7" fillId="0" borderId="32" xfId="1" applyFont="1" applyFill="1" applyBorder="1" applyAlignment="1">
      <alignment horizontal="left" vertical="top"/>
    </xf>
    <xf numFmtId="0" fontId="7" fillId="0" borderId="33" xfId="1" applyFont="1" applyFill="1" applyBorder="1" applyAlignment="1">
      <alignment horizontal="left" vertical="top"/>
    </xf>
    <xf numFmtId="0" fontId="7" fillId="0" borderId="8" xfId="1" applyFont="1" applyFill="1" applyBorder="1" applyAlignment="1">
      <alignment horizontal="left" vertical="top"/>
    </xf>
    <xf numFmtId="0" fontId="7" fillId="0" borderId="9" xfId="1" applyFont="1" applyFill="1" applyBorder="1" applyAlignment="1">
      <alignment horizontal="left" vertical="top"/>
    </xf>
    <xf numFmtId="0" fontId="7" fillId="0" borderId="12" xfId="1" applyFont="1" applyFill="1" applyBorder="1" applyAlignment="1">
      <alignment horizontal="left" vertical="top"/>
    </xf>
    <xf numFmtId="0" fontId="7" fillId="0" borderId="13" xfId="1" applyFont="1" applyFill="1" applyBorder="1" applyAlignment="1">
      <alignment horizontal="left" vertical="top"/>
    </xf>
    <xf numFmtId="0" fontId="7" fillId="0" borderId="14" xfId="1" applyFont="1" applyFill="1" applyBorder="1" applyAlignment="1">
      <alignment horizontal="left" vertical="top"/>
    </xf>
    <xf numFmtId="0" fontId="7" fillId="0" borderId="34" xfId="1" applyFont="1" applyFill="1" applyBorder="1" applyAlignment="1">
      <alignment horizontal="center" vertical="top"/>
    </xf>
    <xf numFmtId="0" fontId="7" fillId="0" borderId="35" xfId="1" applyFont="1" applyFill="1" applyBorder="1" applyAlignment="1">
      <alignment horizontal="center" vertical="top"/>
    </xf>
    <xf numFmtId="0" fontId="7" fillId="0" borderId="38" xfId="1" applyFont="1" applyFill="1" applyBorder="1" applyAlignment="1">
      <alignment horizontal="center" vertical="top"/>
    </xf>
    <xf numFmtId="0" fontId="14" fillId="0" borderId="0" xfId="0" applyFont="1" applyAlignment="1">
      <alignment horizontal="center"/>
    </xf>
    <xf numFmtId="0" fontId="13" fillId="5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5" fillId="0" borderId="0" xfId="0" applyFont="true"/>
    <xf numFmtId="0" fontId="16" fillId="0" borderId="0" xfId="0" applyFont="true"/>
    <xf numFmtId="0" fontId="17" fillId="0" borderId="0" xfId="0" applyFont="true"/>
    <xf numFmtId="0" fontId="18" fillId="0" borderId="0" xfId="0" applyFont="true"/>
  </cellXfs>
  <cellStyles count="3">
    <cellStyle name="Normal" xfId="0" builtinId="0"/>
    <cellStyle name="Normal 2" xfId="1"/>
    <cellStyle name="Normal 4" xfId="2"/>
  </cellStyles>
  <dxfs count="1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3.pict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image" Target="../media/image4.pict"/>
  <Relationship Id="rId2" Type="http://schemas.openxmlformats.org/officeDocument/2006/relationships/image" Target="../media/image5.pict"/>
  <Relationship Id="rId3" Type="http://schemas.openxmlformats.org/officeDocument/2006/relationships/image" Target="../media/image6.pict"/>
  <Relationship Id="rId4" Type="http://schemas.openxmlformats.org/officeDocument/2006/relationships/image" Target="../media/image7.pict"/>
</Relationships>

</file>

<file path=xl/drawings/_rels/vmlDrawing1.vml.rels><?xml version="1.0" encoding="UTF-8"?>

<Relationships xmlns="http://schemas.openxmlformats.org/package/2006/relationships">
  <Relationship Id="rId1" Type="http://schemas.openxmlformats.org/officeDocument/2006/relationships/image" Target="../media/image2.emf"/>
</Relationships>
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16565</xdr:colOff>
          <xdr:row>0</xdr:row>
          <xdr:rowOff>2</xdr:rowOff>
        </xdr:from>
        <xdr:to>
          <xdr:col>6</xdr:col>
          <xdr:colOff>55216</xdr:colOff>
          <xdr:row>3</xdr:row>
          <xdr:rowOff>276</xdr:rowOff>
        </xdr:to>
        <xdr:pic>
          <xdr:nvPicPr>
            <xdr:cNvPr id="4" name="Picture 3"/>
            <xdr:cNvPicPr>
              <a:picLocks noChangeAspect="1"/>
              <a:extLst>
                <a:ext uri="{84589F7E-364E-4C9E-8A38-B11213B215E9}">
                  <a14:cameraTool cellRange="AldridgeLogo" spid="_x0000_s3112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6565" y="2"/>
              <a:ext cx="767521" cy="646041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8</xdr:col>
      <xdr:colOff>0</xdr:colOff>
      <xdr:row>44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0</xdr:colOff>
      <xdr:row>10</xdr:row>
      <xdr:rowOff>0</xdr:rowOff>
    </xdr:from>
    <xdr:to>
      <xdr:col>6</xdr:col>
      <xdr:colOff>0</xdr:colOff>
      <xdr:row>11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5</xdr:col>
      <xdr:colOff>0</xdr:colOff>
      <xdr:row>20</xdr:row>
      <xdr:rowOff>0</xdr:rowOff>
    </xdr:from>
    <xdr:to>
      <xdr:col>6</xdr:col>
      <xdr:colOff>0</xdr:colOff>
      <xdr:row>21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5</xdr:col>
      <xdr:colOff>0</xdr:colOff>
      <xdr:row>24</xdr:row>
      <xdr:rowOff>0</xdr:rowOff>
    </xdr:from>
    <xdr:to>
      <xdr:col>6</xdr:col>
      <xdr:colOff>0</xdr:colOff>
      <xdr:row>25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5</xdr:col>
      <xdr:colOff>0</xdr:colOff>
      <xdr:row>28</xdr:row>
      <xdr:rowOff>0</xdr:rowOff>
    </xdr:from>
    <xdr:to>
      <xdr:col>6</xdr:col>
      <xdr:colOff>0</xdr:colOff>
      <xdr:row>29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  <Relationship Id="rId3" Type="http://schemas.openxmlformats.org/officeDocument/2006/relationships/vmlDrawing" Target="../drawings/vmlDrawing1.v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99"/>
  <sheetViews>
    <sheetView tabSelected="1" zoomScale="115" zoomScaleNormal="115" zoomScaleSheetLayoutView="80" zoomScalePageLayoutView="70" workbookViewId="0">
      <selection sqref="A1:G3"/>
    </sheetView>
  </sheetViews>
  <sheetFormatPr defaultColWidth="9.1796875" defaultRowHeight="10" x14ac:dyDescent="0.2"/>
  <cols>
    <col min="1" max="78" customWidth="true" style="5" width="1.7265625" collapsed="false"/>
    <col min="79" max="16384" style="5" width="9.1796875" collapsed="false"/>
  </cols>
  <sheetData>
    <row r="1" spans="1:62" s="86" customFormat="1" ht="18" customHeight="1" x14ac:dyDescent="0.4">
      <c r="A1" s="82"/>
      <c r="B1" s="82"/>
      <c r="C1" s="82"/>
      <c r="D1" s="82"/>
      <c r="E1" s="82"/>
      <c r="F1" s="82"/>
      <c r="G1" s="82"/>
      <c r="H1" s="14" t="s">
        <v>234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83"/>
      <c r="BC1" s="83"/>
      <c r="BD1" s="83"/>
      <c r="BE1" s="83"/>
      <c r="BF1" s="83"/>
      <c r="BG1" s="83"/>
      <c r="BH1" s="83"/>
      <c r="BI1" s="83"/>
      <c r="BJ1" s="85"/>
    </row>
    <row r="2" spans="1:62" s="86" customFormat="1" ht="16.5" customHeight="1" x14ac:dyDescent="0.35">
      <c r="A2" s="82"/>
      <c r="B2" s="82"/>
      <c r="C2" s="82"/>
      <c r="D2" s="82"/>
      <c r="E2" s="82"/>
      <c r="F2" s="82"/>
      <c r="G2" s="82"/>
      <c r="H2" s="14" t="s">
        <v>236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83"/>
      <c r="BC2" s="83"/>
      <c r="BD2" s="83"/>
      <c r="BE2" s="84"/>
      <c r="BF2" s="83"/>
      <c r="BG2" s="83"/>
      <c r="BH2" s="83"/>
      <c r="BI2" s="83"/>
    </row>
    <row r="3" spans="1:62" s="86" customFormat="1" ht="16.5" customHeight="1" x14ac:dyDescent="0.35">
      <c r="A3" s="82"/>
      <c r="B3" s="82"/>
      <c r="C3" s="82"/>
      <c r="D3" s="82"/>
      <c r="E3" s="82"/>
      <c r="F3" s="82"/>
      <c r="G3" s="82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7"/>
    </row>
    <row r="4" spans="1:62" s="90" customFormat="1" ht="16.5" customHeight="1" thickBot="1" x14ac:dyDescent="0.3">
      <c r="A4" s="91" t="s">
        <v>297</v>
      </c>
      <c r="B4" s="91"/>
      <c r="C4" s="91"/>
      <c r="D4" s="91"/>
      <c r="E4" s="91"/>
      <c r="F4" s="91"/>
      <c r="G4" s="91"/>
      <c r="H4" s="91"/>
      <c r="I4" s="91"/>
      <c r="J4" s="96" t="s">
        <v>336</v>
      </c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91" t="s">
        <v>288</v>
      </c>
      <c r="AP4" s="91"/>
      <c r="AQ4" s="91"/>
      <c r="AR4" s="91"/>
      <c r="AS4" s="91"/>
      <c r="AT4" s="91"/>
      <c r="AU4" s="91"/>
      <c r="AV4" s="91"/>
      <c r="AW4" s="91"/>
      <c r="AX4" s="92" t="s">
        <v>337</v>
      </c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89"/>
    </row>
    <row r="5" spans="1:62" ht="12.9" customHeight="1" thickBot="1" x14ac:dyDescent="0.25">
      <c r="A5" s="93" t="s">
        <v>251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5"/>
    </row>
    <row r="6" spans="1:62" ht="13" customHeight="1" x14ac:dyDescent="0.25">
      <c r="A6" s="46" t="s">
        <v>243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 t="s">
        <v>233</v>
      </c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8" t="s">
        <v>242</v>
      </c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31" t="s">
        <v>237</v>
      </c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30"/>
      <c r="BD6" s="49" t="s">
        <v>241</v>
      </c>
      <c r="BE6" s="50"/>
      <c r="BF6" s="50"/>
      <c r="BG6" s="50"/>
      <c r="BH6" s="51"/>
    </row>
    <row r="7" spans="1:62" ht="13" customHeight="1" x14ac:dyDescent="0.2">
      <c r="A7" s="52" t="n">
        <v>165053.0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 t="s">
        <v>338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9" t="n">
        <v>19.0</v>
      </c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20" t="str">
        <f>Data!C22 &amp; CHAR(10)&amp;Data!C21</f>
        <v>Junction Tranclosure
A</v>
      </c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2"/>
      <c r="BD7" s="20" t="str">
        <f>Data!C19 &amp; CHAR(10)&amp;Data!C21</f>
        <v>CH
A</v>
      </c>
      <c r="BE7" s="21"/>
      <c r="BF7" s="21"/>
      <c r="BG7" s="21"/>
      <c r="BH7" s="53"/>
    </row>
    <row r="8" spans="1:62" ht="13" customHeight="1" x14ac:dyDescent="0.2">
      <c r="A8" s="52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23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5"/>
      <c r="BD8" s="23"/>
      <c r="BE8" s="24"/>
      <c r="BF8" s="24"/>
      <c r="BG8" s="24"/>
      <c r="BH8" s="54"/>
    </row>
    <row r="9" spans="1:62" ht="13" customHeight="1" x14ac:dyDescent="0.25">
      <c r="A9" s="55" t="s">
        <v>298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 t="s">
        <v>244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 t="s">
        <v>245</v>
      </c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 t="s">
        <v>235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 t="s">
        <v>240</v>
      </c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56"/>
    </row>
    <row r="10" spans="1:62" ht="13" customHeight="1" x14ac:dyDescent="0.2">
      <c r="A10" s="52" t="str">
        <f>ControlSectionNum</f>
        <v>82194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 t="str">
        <f>RoadwayNum</f>
        <v>I-75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 t="n">
        <f>AccessDirection</f>
        <v>0.0</v>
      </c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 t="n">
        <f>AccessLocation</f>
        <v>0.0</v>
      </c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 t="str">
        <f>HYPERLINK(LatLongLink,LatLong)</f>
        <v>42.311083, -83.096356</v>
      </c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57"/>
    </row>
    <row r="11" spans="1:62" ht="13" customHeight="1" thickBot="1" x14ac:dyDescent="0.25">
      <c r="A11" s="58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60"/>
    </row>
    <row r="12" spans="1:62" ht="13" customHeight="1" x14ac:dyDescent="0.25">
      <c r="A12" s="61" t="s">
        <v>246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62"/>
    </row>
    <row r="13" spans="1:62" ht="13" customHeight="1" x14ac:dyDescent="0.2">
      <c r="A13" s="35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36"/>
    </row>
    <row r="14" spans="1:62" ht="13" customHeight="1" thickBot="1" x14ac:dyDescent="0.25">
      <c r="A14" s="37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9"/>
    </row>
    <row r="15" spans="1:62" ht="13" customHeight="1" thickBot="1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</row>
    <row r="16" spans="1:62" ht="13" customHeight="1" thickBot="1" x14ac:dyDescent="0.25">
      <c r="A16" s="93" t="s">
        <v>289</v>
      </c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5"/>
    </row>
    <row r="17" spans="1:60" ht="13" customHeight="1" x14ac:dyDescent="0.25">
      <c r="A17" s="28" t="s">
        <v>247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30"/>
      <c r="N17" s="31" t="s">
        <v>248</v>
      </c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31" t="s">
        <v>249</v>
      </c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30"/>
      <c r="AO17" s="29" t="s">
        <v>250</v>
      </c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32"/>
    </row>
    <row r="18" spans="1:60" ht="13" customHeight="1" thickBot="1" x14ac:dyDescent="0.35">
      <c r="A18" s="40" t="n">
        <f>PanelWidth</f>
        <v>30.0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 t="n">
        <f>PanelHeight</f>
        <v>30.0</v>
      </c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3" t="n">
        <f>PanelDepth</f>
        <v>10.0</v>
      </c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2"/>
      <c r="AO18" s="41" t="str">
        <f>PanelMaterial</f>
        <v>Composite</v>
      </c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4"/>
    </row>
    <row r="19" spans="1:60" ht="13" customHeight="1" x14ac:dyDescent="0.25">
      <c r="A19" s="46" t="s">
        <v>261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31" t="s">
        <v>262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30"/>
      <c r="AO19" s="31" t="s">
        <v>263</v>
      </c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32"/>
    </row>
    <row r="20" spans="1:60" ht="13" customHeight="1" thickBot="1" x14ac:dyDescent="0.35">
      <c r="A20" s="70" t="n">
        <f>MeterNum</f>
        <v>0.0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43" t="s">
        <v>339</v>
      </c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2"/>
      <c r="AO20" s="43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4"/>
    </row>
    <row r="21" spans="1:60" ht="13" customHeight="1" thickBot="1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</row>
    <row r="22" spans="1:60" ht="13" customHeight="1" thickBot="1" x14ac:dyDescent="0.25">
      <c r="A22" s="93" t="s">
        <v>287</v>
      </c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5"/>
    </row>
    <row r="23" spans="1:60" ht="13" customHeight="1" x14ac:dyDescent="0.25">
      <c r="A23" s="46" t="s">
        <v>253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 t="s">
        <v>254</v>
      </c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63"/>
    </row>
    <row r="24" spans="1:60" ht="13" customHeight="1" x14ac:dyDescent="0.3">
      <c r="A24" s="64" t="s">
        <v>340</v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6" t="str">
        <f>CONCATENATE(Data!C45,", ",Data!C46)</f>
        <v>, </v>
      </c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7"/>
    </row>
    <row r="25" spans="1:60" ht="13" customHeight="1" x14ac:dyDescent="0.25">
      <c r="A25" s="33" t="s">
        <v>252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34"/>
    </row>
    <row r="26" spans="1:60" ht="13" customHeight="1" x14ac:dyDescent="0.2">
      <c r="A26" s="3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36"/>
    </row>
    <row r="27" spans="1:60" ht="13" customHeight="1" thickBot="1" x14ac:dyDescent="0.25">
      <c r="A27" s="37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9"/>
    </row>
    <row r="28" spans="1:60" ht="13" customHeight="1" thickBot="1" x14ac:dyDescent="0.3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</row>
    <row r="29" spans="1:60" ht="13" customHeight="1" x14ac:dyDescent="0.25">
      <c r="A29" s="46" t="s">
        <v>255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 t="s">
        <v>258</v>
      </c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63"/>
    </row>
    <row r="30" spans="1:60" ht="13" customHeight="1" x14ac:dyDescent="0.3">
      <c r="A30" s="64" t="s">
        <v>340</v>
      </c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6" t="str">
        <f>CONCATENATE(Data!C57,", ",Data!C58)</f>
        <v>, </v>
      </c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7"/>
    </row>
    <row r="31" spans="1:60" ht="13" customHeight="1" x14ac:dyDescent="0.25">
      <c r="A31" s="33" t="s">
        <v>260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34"/>
    </row>
    <row r="32" spans="1:60" ht="13" customHeight="1" x14ac:dyDescent="0.2">
      <c r="A32" s="3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36"/>
    </row>
    <row r="33" spans="1:60" ht="13" customHeight="1" thickBot="1" x14ac:dyDescent="0.25">
      <c r="A33" s="37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9"/>
    </row>
    <row r="34" spans="1:60" ht="13" customHeight="1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</row>
    <row r="35" spans="1:60" ht="13" customHeight="1" x14ac:dyDescent="0.25">
      <c r="A35" s="46" t="s">
        <v>256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 t="s">
        <v>257</v>
      </c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63"/>
    </row>
    <row r="36" spans="1:60" ht="13" customHeight="1" x14ac:dyDescent="0.3">
      <c r="A36" s="64" t="s">
        <v>340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6" t="str">
        <f>CONCATENATE(Data!C65,", ",Data!C66)</f>
        <v>, </v>
      </c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7"/>
    </row>
    <row r="37" spans="1:60" ht="13" customHeight="1" x14ac:dyDescent="0.25">
      <c r="A37" s="33" t="s">
        <v>259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34"/>
    </row>
    <row r="38" spans="1:60" ht="13" customHeight="1" x14ac:dyDescent="0.2">
      <c r="A38" s="3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36"/>
    </row>
    <row r="39" spans="1:60" ht="13" customHeight="1" thickBot="1" x14ac:dyDescent="0.25">
      <c r="A39" s="37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9"/>
    </row>
    <row r="40" spans="1:60" ht="13" customHeight="1" thickBot="1" x14ac:dyDescent="0.3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</row>
    <row r="41" spans="1:60" ht="13" customHeight="1" x14ac:dyDescent="0.25">
      <c r="A41" s="46" t="s">
        <v>264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 t="s">
        <v>265</v>
      </c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63"/>
    </row>
    <row r="42" spans="1:60" ht="13" customHeight="1" thickBot="1" x14ac:dyDescent="0.35">
      <c r="A42" s="70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2"/>
    </row>
    <row r="43" spans="1:60" ht="13" customHeight="1" thickBot="1" x14ac:dyDescent="0.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</row>
    <row r="44" spans="1:60" ht="13" customHeight="1" x14ac:dyDescent="0.25">
      <c r="A44" s="46" t="s">
        <v>266</v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 t="s">
        <v>267</v>
      </c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63"/>
    </row>
    <row r="45" spans="1:60" ht="13" customHeight="1" thickBot="1" x14ac:dyDescent="0.35">
      <c r="A45" s="70" t="s">
        <v>340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2"/>
    </row>
    <row r="46" spans="1:60" ht="13" customHeight="1" thickBot="1" x14ac:dyDescent="0.3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</row>
    <row r="47" spans="1:60" ht="13" customHeight="1" x14ac:dyDescent="0.25">
      <c r="A47" s="46" t="s">
        <v>268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 t="s">
        <v>269</v>
      </c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63"/>
    </row>
    <row r="48" spans="1:60" ht="13" customHeight="1" thickBot="1" x14ac:dyDescent="0.35">
      <c r="A48" s="70" t="s">
        <v>340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2"/>
    </row>
    <row r="49" spans="1:60" ht="13" customHeight="1" thickBot="1" x14ac:dyDescent="0.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</row>
    <row r="50" spans="1:60" ht="13" customHeight="1" x14ac:dyDescent="0.25">
      <c r="A50" s="46" t="s">
        <v>270</v>
      </c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 t="s">
        <v>271</v>
      </c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63"/>
    </row>
    <row r="51" spans="1:60" ht="13" customHeight="1" thickBot="1" x14ac:dyDescent="0.35">
      <c r="A51" s="70" t="s">
        <v>341</v>
      </c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2"/>
    </row>
    <row r="52" spans="1:60" ht="12.9" customHeight="1" thickBo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3" customHeight="1" thickBot="1" x14ac:dyDescent="0.25">
      <c r="A53" s="93" t="s">
        <v>290</v>
      </c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5"/>
    </row>
    <row r="54" spans="1:60" ht="13" customHeight="1" x14ac:dyDescent="0.25">
      <c r="A54" s="28" t="s">
        <v>280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30"/>
      <c r="N54" s="31" t="s">
        <v>283</v>
      </c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31" t="s">
        <v>284</v>
      </c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30"/>
      <c r="AO54" s="29" t="s">
        <v>281</v>
      </c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32"/>
    </row>
    <row r="55" spans="1:60" ht="13" customHeight="1" thickBot="1" x14ac:dyDescent="0.35">
      <c r="A55" s="40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 t="s">
        <v>341</v>
      </c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3" t="n">
        <v>100.0</v>
      </c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2"/>
      <c r="AO55" s="41" t="s">
        <v>342</v>
      </c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4"/>
    </row>
    <row r="56" spans="1:60" ht="13" customHeight="1" x14ac:dyDescent="0.25">
      <c r="A56" s="28" t="s">
        <v>285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30"/>
      <c r="N56" s="31" t="s">
        <v>296</v>
      </c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31" t="s">
        <v>286</v>
      </c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32"/>
    </row>
    <row r="57" spans="1:60" ht="13" customHeight="1" thickBot="1" x14ac:dyDescent="0.35">
      <c r="A57" s="40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 t="n">
        <f>PanelHeight</f>
        <v>30.0</v>
      </c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3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4"/>
    </row>
    <row r="58" spans="1:60" ht="13" customHeight="1" thickBot="1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</row>
    <row r="59" spans="1:60" ht="13" customHeight="1" thickBot="1" x14ac:dyDescent="0.25">
      <c r="A59" s="93" t="s">
        <v>291</v>
      </c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5"/>
    </row>
    <row r="60" spans="1:60" ht="13" customHeight="1" x14ac:dyDescent="0.25">
      <c r="A60" s="46" t="s">
        <v>272</v>
      </c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 t="s">
        <v>273</v>
      </c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63"/>
    </row>
    <row r="61" spans="1:60" ht="13" customHeight="1" x14ac:dyDescent="0.3">
      <c r="A61" s="64" t="s">
        <v>340</v>
      </c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6" t="str">
        <f>CONCATENATE(Data!C89,", ",Data!C90)</f>
        <v>, </v>
      </c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7"/>
    </row>
    <row r="62" spans="1:60" ht="13" customHeight="1" x14ac:dyDescent="0.25">
      <c r="A62" s="33" t="s">
        <v>274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34"/>
    </row>
    <row r="63" spans="1:60" ht="13" customHeight="1" x14ac:dyDescent="0.2">
      <c r="A63" s="35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36"/>
    </row>
    <row r="64" spans="1:60" ht="13" customHeight="1" thickBot="1" x14ac:dyDescent="0.25">
      <c r="A64" s="37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9"/>
    </row>
    <row r="65" spans="1:60" ht="13" customHeight="1" thickBot="1" x14ac:dyDescent="0.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</row>
    <row r="66" spans="1:60" ht="13" customHeight="1" x14ac:dyDescent="0.25">
      <c r="A66" s="46" t="s">
        <v>275</v>
      </c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 t="s">
        <v>276</v>
      </c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63"/>
    </row>
    <row r="67" spans="1:60" ht="13" customHeight="1" x14ac:dyDescent="0.3">
      <c r="A67" s="64" t="s">
        <v>340</v>
      </c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6" t="str">
        <f>CONCATENATE(Data!C99,", ",Data!C100)</f>
        <v>, </v>
      </c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7"/>
    </row>
    <row r="68" spans="1:60" ht="13" customHeight="1" x14ac:dyDescent="0.25">
      <c r="A68" s="33" t="s">
        <v>277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34"/>
    </row>
    <row r="69" spans="1:60" ht="13" customHeight="1" x14ac:dyDescent="0.2">
      <c r="A69" s="35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36"/>
    </row>
    <row r="70" spans="1:60" ht="13" customHeight="1" thickBot="1" x14ac:dyDescent="0.25">
      <c r="A70" s="37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9"/>
    </row>
    <row r="71" spans="1:60" ht="13" customHeight="1" thickBot="1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</row>
    <row r="72" spans="1:60" ht="13" customHeight="1" x14ac:dyDescent="0.3">
      <c r="A72" s="76" t="s">
        <v>278</v>
      </c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81"/>
      <c r="Y72" s="74" t="s">
        <v>339</v>
      </c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5"/>
    </row>
    <row r="73" spans="1:60" ht="13" customHeight="1" x14ac:dyDescent="0.3">
      <c r="A73" s="68" t="s">
        <v>279</v>
      </c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78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80"/>
    </row>
    <row r="74" spans="1:60" ht="13" customHeight="1" thickBot="1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</row>
    <row r="75" spans="1:60" ht="13" customHeight="1" thickBot="1" x14ac:dyDescent="0.25">
      <c r="A75" s="93" t="s">
        <v>292</v>
      </c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4"/>
      <c r="AL75" s="94"/>
      <c r="AM75" s="94"/>
      <c r="AN75" s="94"/>
      <c r="AO75" s="94"/>
      <c r="AP75" s="94"/>
      <c r="AQ75" s="94"/>
      <c r="AR75" s="94"/>
      <c r="AS75" s="9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5"/>
    </row>
    <row r="76" spans="1:60" ht="13" customHeight="1" x14ac:dyDescent="0.25">
      <c r="A76" s="46" t="s">
        <v>293</v>
      </c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31"/>
      <c r="U76" s="46" t="s">
        <v>294</v>
      </c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63"/>
    </row>
    <row r="77" spans="1:60" ht="13" customHeight="1" thickBot="1" x14ac:dyDescent="0.35">
      <c r="A77" s="70" t="s">
        <v>341</v>
      </c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43"/>
      <c r="U77" s="99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  <c r="AW77" s="97"/>
      <c r="AX77" s="97"/>
      <c r="AY77" s="97"/>
      <c r="AZ77" s="97"/>
      <c r="BA77" s="97"/>
      <c r="BB77" s="97"/>
      <c r="BC77" s="97"/>
      <c r="BD77" s="97"/>
      <c r="BE77" s="97"/>
      <c r="BF77" s="97"/>
      <c r="BG77" s="97"/>
      <c r="BH77" s="100"/>
    </row>
    <row r="78" spans="1:60" ht="13" customHeight="1" x14ac:dyDescent="0.25">
      <c r="A78" s="46" t="s">
        <v>295</v>
      </c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31"/>
      <c r="U78" s="101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8"/>
      <c r="AW78" s="98"/>
      <c r="AX78" s="98"/>
      <c r="AY78" s="98"/>
      <c r="AZ78" s="98"/>
      <c r="BA78" s="98"/>
      <c r="BB78" s="98"/>
      <c r="BC78" s="98"/>
      <c r="BD78" s="98"/>
      <c r="BE78" s="98"/>
      <c r="BF78" s="98"/>
      <c r="BG78" s="98"/>
      <c r="BH78" s="102"/>
    </row>
    <row r="79" spans="1:60" ht="13" customHeight="1" thickBot="1" x14ac:dyDescent="0.35">
      <c r="A79" s="70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43"/>
      <c r="U79" s="103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  <c r="AI79" s="104"/>
      <c r="AJ79" s="104"/>
      <c r="AK79" s="104"/>
      <c r="AL79" s="104"/>
      <c r="AM79" s="104"/>
      <c r="AN79" s="104"/>
      <c r="AO79" s="104"/>
      <c r="AP79" s="104"/>
      <c r="AQ79" s="104"/>
      <c r="AR79" s="104"/>
      <c r="AS79" s="104"/>
      <c r="AT79" s="104"/>
      <c r="AU79" s="104"/>
      <c r="AV79" s="104"/>
      <c r="AW79" s="104"/>
      <c r="AX79" s="104"/>
      <c r="AY79" s="104"/>
      <c r="AZ79" s="104"/>
      <c r="BA79" s="104"/>
      <c r="BB79" s="104"/>
      <c r="BC79" s="104"/>
      <c r="BD79" s="104"/>
      <c r="BE79" s="104"/>
      <c r="BF79" s="104"/>
      <c r="BG79" s="104"/>
      <c r="BH79" s="105"/>
    </row>
    <row r="80" spans="1:60" ht="13" customHeight="1" thickBot="1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</row>
    <row r="81" spans="1:60" ht="13" customHeight="1" thickBot="1" x14ac:dyDescent="0.25">
      <c r="A81" s="93" t="s">
        <v>299</v>
      </c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  <c r="AQ81" s="94"/>
      <c r="AR81" s="94"/>
      <c r="AS81" s="94"/>
      <c r="AT81" s="94"/>
      <c r="AU81" s="94"/>
      <c r="AV81" s="94"/>
      <c r="AW81" s="94"/>
      <c r="AX81" s="94"/>
      <c r="AY81" s="94"/>
      <c r="AZ81" s="94"/>
      <c r="BA81" s="94"/>
      <c r="BB81" s="94"/>
      <c r="BC81" s="94"/>
      <c r="BD81" s="94"/>
      <c r="BE81" s="94"/>
      <c r="BF81" s="94"/>
      <c r="BG81" s="94"/>
      <c r="BH81" s="95"/>
    </row>
    <row r="82" spans="1:60" ht="13" customHeight="1" x14ac:dyDescent="0.25">
      <c r="A82" s="46" t="s">
        <v>300</v>
      </c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31"/>
      <c r="U82" s="46" t="s">
        <v>301</v>
      </c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63"/>
    </row>
    <row r="83" spans="1:60" ht="13" customHeight="1" thickBot="1" x14ac:dyDescent="0.35">
      <c r="A83" s="70" t="s">
        <v>339</v>
      </c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43"/>
      <c r="U83" s="106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8"/>
    </row>
    <row r="84" spans="1:60" ht="13" customHeight="1" thickBot="1" x14ac:dyDescent="0.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</row>
    <row r="85" spans="1:60" ht="13" customHeight="1" x14ac:dyDescent="0.25">
      <c r="A85" s="46" t="s">
        <v>302</v>
      </c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 t="s">
        <v>303</v>
      </c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63"/>
    </row>
    <row r="86" spans="1:60" ht="13" customHeight="1" x14ac:dyDescent="0.3">
      <c r="A86" s="64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6" t="str">
        <f>CONCATENATE(Data!C126,", ",Data!C127)</f>
        <v>, </v>
      </c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7"/>
    </row>
    <row r="87" spans="1:60" ht="13" customHeight="1" x14ac:dyDescent="0.25">
      <c r="A87" s="33" t="s">
        <v>305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34"/>
    </row>
    <row r="88" spans="1:60" ht="13" customHeight="1" x14ac:dyDescent="0.2">
      <c r="A88" s="35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36"/>
    </row>
    <row r="89" spans="1:60" ht="13" customHeight="1" thickBot="1" x14ac:dyDescent="0.25">
      <c r="A89" s="37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9"/>
    </row>
    <row r="90" spans="1:60" ht="13" customHeight="1" thickBot="1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</row>
    <row r="91" spans="1:60" ht="13" customHeight="1" thickBot="1" x14ac:dyDescent="0.25">
      <c r="A91" s="93" t="s">
        <v>306</v>
      </c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94"/>
      <c r="AQ91" s="94"/>
      <c r="AR91" s="94"/>
      <c r="AS91" s="94"/>
      <c r="AT91" s="94"/>
      <c r="AU91" s="94"/>
      <c r="AV91" s="94"/>
      <c r="AW91" s="94"/>
      <c r="AX91" s="94"/>
      <c r="AY91" s="94"/>
      <c r="AZ91" s="94"/>
      <c r="BA91" s="94"/>
      <c r="BB91" s="94"/>
      <c r="BC91" s="94"/>
      <c r="BD91" s="94"/>
      <c r="BE91" s="94"/>
      <c r="BF91" s="94"/>
      <c r="BG91" s="94"/>
      <c r="BH91" s="95"/>
    </row>
    <row r="92" spans="1:60" ht="13" customHeight="1" x14ac:dyDescent="0.25">
      <c r="A92" s="46" t="s">
        <v>307</v>
      </c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31"/>
      <c r="U92" s="46" t="s">
        <v>308</v>
      </c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63"/>
    </row>
    <row r="93" spans="1:60" ht="13" customHeight="1" thickBot="1" x14ac:dyDescent="0.35">
      <c r="A93" s="70" t="s">
        <v>339</v>
      </c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43"/>
      <c r="U93" s="106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8"/>
    </row>
    <row r="94" spans="1:60" ht="13" customHeight="1" thickBot="1" x14ac:dyDescent="0.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</row>
    <row r="95" spans="1:60" ht="13" customHeight="1" x14ac:dyDescent="0.3">
      <c r="A95" s="76" t="s">
        <v>215</v>
      </c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81"/>
      <c r="AP95" s="73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5"/>
    </row>
    <row r="96" spans="1:60" ht="13" customHeight="1" x14ac:dyDescent="0.25">
      <c r="A96" s="33" t="s">
        <v>309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34"/>
    </row>
    <row r="97" spans="1:60" ht="13" customHeight="1" x14ac:dyDescent="0.2">
      <c r="A97" s="35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36"/>
    </row>
    <row r="98" spans="1:60" ht="13" customHeight="1" thickBot="1" x14ac:dyDescent="0.25">
      <c r="A98" s="37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9"/>
    </row>
    <row r="99" spans="1:60" ht="13" customHeight="1" x14ac:dyDescent="0.2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</row>
  </sheetData>
  <mergeCells count="139">
    <mergeCell ref="A97:BH98"/>
    <mergeCell ref="A95:AO95"/>
    <mergeCell ref="AP95:BH95"/>
    <mergeCell ref="U47:BH47"/>
    <mergeCell ref="AA56:BH56"/>
    <mergeCell ref="AA57:BH57"/>
    <mergeCell ref="U93:BH93"/>
    <mergeCell ref="A96:BH96"/>
    <mergeCell ref="A4:I4"/>
    <mergeCell ref="J4:X4"/>
    <mergeCell ref="U77:BH79"/>
    <mergeCell ref="A81:BH81"/>
    <mergeCell ref="A82:T82"/>
    <mergeCell ref="U82:BH82"/>
    <mergeCell ref="A76:T76"/>
    <mergeCell ref="U76:BH76"/>
    <mergeCell ref="A77:T77"/>
    <mergeCell ref="A78:T78"/>
    <mergeCell ref="A79:T79"/>
    <mergeCell ref="A22:BH22"/>
    <mergeCell ref="AO4:AW4"/>
    <mergeCell ref="AX4:BH4"/>
    <mergeCell ref="A59:BH59"/>
    <mergeCell ref="A57:M57"/>
    <mergeCell ref="N57:Z57"/>
    <mergeCell ref="A54:M54"/>
    <mergeCell ref="N54:Z54"/>
    <mergeCell ref="AA54:AN54"/>
    <mergeCell ref="AO54:BH54"/>
    <mergeCell ref="A56:M56"/>
    <mergeCell ref="N56:Z56"/>
    <mergeCell ref="A73:N73"/>
    <mergeCell ref="O73:BH73"/>
    <mergeCell ref="A72:X72"/>
    <mergeCell ref="Y72:BH72"/>
    <mergeCell ref="A67:T67"/>
    <mergeCell ref="U67:BH67"/>
    <mergeCell ref="A68:BH68"/>
    <mergeCell ref="A69:BH70"/>
    <mergeCell ref="U61:BH61"/>
    <mergeCell ref="A62:BH62"/>
    <mergeCell ref="A63:BH64"/>
    <mergeCell ref="A50:T50"/>
    <mergeCell ref="U50:BH50"/>
    <mergeCell ref="A51:T51"/>
    <mergeCell ref="U51:BH51"/>
    <mergeCell ref="A53:BH53"/>
    <mergeCell ref="A45:T45"/>
    <mergeCell ref="U45:BH45"/>
    <mergeCell ref="A47:T47"/>
    <mergeCell ref="U48:BH48"/>
    <mergeCell ref="A48:T48"/>
    <mergeCell ref="A41:T41"/>
    <mergeCell ref="U41:BH41"/>
    <mergeCell ref="A42:T42"/>
    <mergeCell ref="U42:BH42"/>
    <mergeCell ref="A44:T44"/>
    <mergeCell ref="U44:BH44"/>
    <mergeCell ref="A19:T19"/>
    <mergeCell ref="A20:T20"/>
    <mergeCell ref="U19:AN19"/>
    <mergeCell ref="AO19:BH19"/>
    <mergeCell ref="AO20:BH20"/>
    <mergeCell ref="U20:AN20"/>
    <mergeCell ref="A35:T35"/>
    <mergeCell ref="U35:BH35"/>
    <mergeCell ref="A36:T36"/>
    <mergeCell ref="U36:BH36"/>
    <mergeCell ref="A37:BH37"/>
    <mergeCell ref="A38:BH39"/>
    <mergeCell ref="A31:BH31"/>
    <mergeCell ref="A32:BH33"/>
    <mergeCell ref="A29:T29"/>
    <mergeCell ref="A30:T30"/>
    <mergeCell ref="U29:BH29"/>
    <mergeCell ref="U30:BH30"/>
    <mergeCell ref="A23:T23"/>
    <mergeCell ref="U23:BH23"/>
    <mergeCell ref="A24:T24"/>
    <mergeCell ref="U24:BH24"/>
    <mergeCell ref="A18:M18"/>
    <mergeCell ref="N17:Z17"/>
    <mergeCell ref="N18:Z18"/>
    <mergeCell ref="AA17:AN17"/>
    <mergeCell ref="AA18:AN18"/>
    <mergeCell ref="A5:BH5"/>
    <mergeCell ref="A25:BH25"/>
    <mergeCell ref="A26:BH27"/>
    <mergeCell ref="A16:BH16"/>
    <mergeCell ref="AO17:BH17"/>
    <mergeCell ref="AO18:BH18"/>
    <mergeCell ref="A17:M17"/>
    <mergeCell ref="A13:BH14"/>
    <mergeCell ref="AK6:BC6"/>
    <mergeCell ref="BD6:BH6"/>
    <mergeCell ref="AK7:BC8"/>
    <mergeCell ref="BD7:BH8"/>
    <mergeCell ref="A12:BH12"/>
    <mergeCell ref="A91:BH91"/>
    <mergeCell ref="A92:T92"/>
    <mergeCell ref="U92:BH92"/>
    <mergeCell ref="A93:T93"/>
    <mergeCell ref="A88:BH89"/>
    <mergeCell ref="A86:T86"/>
    <mergeCell ref="U86:BH86"/>
    <mergeCell ref="A87:BH87"/>
    <mergeCell ref="U83:BH83"/>
    <mergeCell ref="A85:T85"/>
    <mergeCell ref="U85:BH85"/>
    <mergeCell ref="A83:T83"/>
    <mergeCell ref="A75:BH75"/>
    <mergeCell ref="A66:T66"/>
    <mergeCell ref="U66:BH66"/>
    <mergeCell ref="A60:T60"/>
    <mergeCell ref="U60:BH60"/>
    <mergeCell ref="A61:T61"/>
    <mergeCell ref="A55:M55"/>
    <mergeCell ref="N55:Z55"/>
    <mergeCell ref="AA55:AN55"/>
    <mergeCell ref="AO55:BH55"/>
    <mergeCell ref="A10:L11"/>
    <mergeCell ref="M10:X11"/>
    <mergeCell ref="Y10:AJ11"/>
    <mergeCell ref="AK10:AV11"/>
    <mergeCell ref="AW10:BH11"/>
    <mergeCell ref="A7:L8"/>
    <mergeCell ref="M7:X8"/>
    <mergeCell ref="Y7:AJ8"/>
    <mergeCell ref="A9:L9"/>
    <mergeCell ref="M9:X9"/>
    <mergeCell ref="Y9:AJ9"/>
    <mergeCell ref="AK9:AV9"/>
    <mergeCell ref="AW9:BH9"/>
    <mergeCell ref="A1:G3"/>
    <mergeCell ref="H1:BA1"/>
    <mergeCell ref="H2:BA2"/>
    <mergeCell ref="A6:L6"/>
    <mergeCell ref="M6:X6"/>
    <mergeCell ref="Y6:AJ6"/>
  </mergeCells>
  <conditionalFormatting sqref="A48:T48 A45:T45 A42:T42 A36:T36 A30:T30 A24:T24 A61:T61 A67:BH68 A86:T86">
    <cfRule type="containsText" dxfId="15" priority="8" operator="containsText" text="Questionable">
      <formula>NOT(ISERROR(SEARCH("Questionable",A24)))</formula>
    </cfRule>
  </conditionalFormatting>
  <conditionalFormatting sqref="A51:T51">
    <cfRule type="containsText" dxfId="13" priority="7" operator="containsText" text="No">
      <formula>NOT(ISERROR(SEARCH("No",A51)))</formula>
    </cfRule>
  </conditionalFormatting>
  <conditionalFormatting sqref="U20:BH20">
    <cfRule type="containsText" dxfId="11" priority="6" operator="containsText" text="No">
      <formula>NOT(ISERROR(SEARCH("No",U20)))</formula>
    </cfRule>
  </conditionalFormatting>
  <conditionalFormatting sqref="A55:Z55 A57:M57">
    <cfRule type="containsText" dxfId="9" priority="5" operator="containsText" text="No">
      <formula>NOT(ISERROR(SEARCH("No",A55)))</formula>
    </cfRule>
  </conditionalFormatting>
  <conditionalFormatting sqref="Y72:BH72">
    <cfRule type="containsText" dxfId="7" priority="4" operator="containsText" text="Yes">
      <formula>NOT(ISERROR(SEARCH("Yes",Y72)))</formula>
    </cfRule>
  </conditionalFormatting>
  <conditionalFormatting sqref="A77:T77 A79:T79">
    <cfRule type="containsText" dxfId="5" priority="3" operator="containsText" text="No">
      <formula>NOT(ISERROR(SEARCH("No",A77)))</formula>
    </cfRule>
  </conditionalFormatting>
  <conditionalFormatting sqref="AP95:BH95">
    <cfRule type="containsText" dxfId="3" priority="2" operator="containsText" text="No">
      <formula>NOT(ISERROR(SEARCH("No",AP95)))</formula>
    </cfRule>
  </conditionalFormatting>
  <conditionalFormatting sqref="A93:T93">
    <cfRule type="containsText" dxfId="1" priority="1" operator="containsText" text="Yes">
      <formula>NOT(ISERROR(SEARCH("Yes",A93)))</formula>
    </cfRule>
  </conditionalFormatting>
  <pageMargins left="0.25" right="0.25" top="0.5" bottom="0.5" header="0.25" footer="0.25"/>
  <pageSetup scale="98" orientation="portrait" r:id="rId1"/>
  <headerFooter>
    <oddFooter><![CDATA[&L&8Printed on &D at &T&C&8AE Project: 165053 - MDOT P3 Detroit&R&8Page &P of &N]]></oddFooter>
  </headerFooter>
  <rowBreaks count="1" manualBreakCount="1">
    <brk id="52" max="59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2" zoomScale="40" zoomScaleNormal="40" zoomScalePageLayoutView="70" workbookViewId="0">
      <selection sqref="A1:G3"/>
    </sheetView>
  </sheetViews>
  <sheetFormatPr defaultRowHeight="14.5" x14ac:dyDescent="0.35"/>
  <cols>
    <col min="8" max="8" customWidth="true" width="7.81640625" collapsed="false"/>
    <col min="9" max="9" customWidth="true" width="10.54296875" collapsed="false"/>
    <col min="10" max="10" customWidth="true" width="10.81640625" collapsed="false"/>
  </cols>
  <sheetData>
    <row r="1" spans="1:10" ht="15.5" x14ac:dyDescent="0.35">
      <c r="A1" s="114" t="s">
        <v>344</v>
      </c>
      <c r="B1" s="115"/>
      <c r="C1" s="115"/>
      <c r="D1" s="115"/>
      <c r="E1" s="115"/>
      <c r="F1" s="115"/>
      <c r="G1" s="115"/>
      <c r="H1" s="116"/>
      <c r="I1" s="110" t="s">
        <v>241</v>
      </c>
      <c r="J1" s="110"/>
    </row>
    <row r="2" spans="1:10" x14ac:dyDescent="0.35">
      <c r="A2" s="117"/>
      <c r="B2" s="118"/>
      <c r="C2" s="118"/>
      <c r="D2" s="118"/>
      <c r="E2" s="118"/>
      <c r="F2" s="118"/>
      <c r="G2" s="118"/>
      <c r="H2" s="119"/>
      <c r="I2" s="109" t="str">
        <f>Data!C19 &amp; Data!C21</f>
        <v>CHA</v>
      </c>
      <c r="J2" s="109"/>
    </row>
    <row r="3" spans="1:10" x14ac:dyDescent="0.35">
      <c r="A3" s="117"/>
      <c r="B3" s="118"/>
      <c r="C3" s="118"/>
      <c r="D3" s="118"/>
      <c r="E3" s="118"/>
      <c r="F3" s="118"/>
      <c r="G3" s="118"/>
      <c r="H3" s="119"/>
    </row>
    <row r="4" spans="1:10" ht="15.5" x14ac:dyDescent="0.35">
      <c r="A4" s="117"/>
      <c r="B4" s="118"/>
      <c r="C4" s="118"/>
      <c r="D4" s="118"/>
      <c r="E4" s="118"/>
      <c r="F4" s="118"/>
      <c r="G4" s="118"/>
      <c r="H4" s="119"/>
      <c r="I4" s="110" t="s">
        <v>311</v>
      </c>
      <c r="J4" s="110"/>
    </row>
    <row r="5" spans="1:10" x14ac:dyDescent="0.35">
      <c r="A5" s="117"/>
      <c r="B5" s="118"/>
      <c r="C5" s="118"/>
      <c r="D5" s="118"/>
      <c r="E5" s="118"/>
      <c r="F5" s="118"/>
      <c r="G5" s="118"/>
      <c r="H5" s="119"/>
      <c r="I5" s="109" t="str">
        <f>Latitude</f>
        <v>42.311083</v>
      </c>
      <c r="J5" s="109"/>
    </row>
    <row r="6" spans="1:10" x14ac:dyDescent="0.35">
      <c r="A6" s="117"/>
      <c r="B6" s="118"/>
      <c r="C6" s="118"/>
      <c r="D6" s="118"/>
      <c r="E6" s="118"/>
      <c r="F6" s="118"/>
      <c r="G6" s="118"/>
      <c r="H6" s="119"/>
    </row>
    <row r="7" spans="1:10" ht="15.5" x14ac:dyDescent="0.35">
      <c r="A7" s="117"/>
      <c r="B7" s="118"/>
      <c r="C7" s="118"/>
      <c r="D7" s="118"/>
      <c r="E7" s="118"/>
      <c r="F7" s="118"/>
      <c r="G7" s="118"/>
      <c r="H7" s="119"/>
      <c r="I7" s="110" t="s">
        <v>312</v>
      </c>
      <c r="J7" s="110"/>
    </row>
    <row r="8" spans="1:10" x14ac:dyDescent="0.35">
      <c r="A8" s="117"/>
      <c r="B8" s="118"/>
      <c r="C8" s="118"/>
      <c r="D8" s="118"/>
      <c r="E8" s="118"/>
      <c r="F8" s="118"/>
      <c r="G8" s="118"/>
      <c r="H8" s="119"/>
      <c r="I8" s="109" t="str">
        <f>Longitude</f>
        <v>-83.096356</v>
      </c>
      <c r="J8" s="109"/>
    </row>
    <row r="9" spans="1:10" x14ac:dyDescent="0.35">
      <c r="A9" s="117"/>
      <c r="B9" s="118"/>
      <c r="C9" s="118"/>
      <c r="D9" s="118"/>
      <c r="E9" s="118"/>
      <c r="F9" s="118"/>
      <c r="G9" s="118"/>
      <c r="H9" s="119"/>
    </row>
    <row r="10" spans="1:10" ht="15.5" x14ac:dyDescent="0.35">
      <c r="A10" s="117"/>
      <c r="B10" s="118"/>
      <c r="C10" s="118"/>
      <c r="D10" s="118"/>
      <c r="E10" s="118"/>
      <c r="F10" s="118"/>
      <c r="G10" s="118"/>
      <c r="H10" s="119"/>
      <c r="I10" s="110" t="s">
        <v>313</v>
      </c>
      <c r="J10" s="110"/>
    </row>
    <row r="11" spans="1:10" x14ac:dyDescent="0.35">
      <c r="A11" s="117"/>
      <c r="B11" s="118"/>
      <c r="C11" s="118"/>
      <c r="D11" s="118"/>
      <c r="E11" s="118"/>
      <c r="F11" s="118"/>
      <c r="G11" s="118"/>
      <c r="H11" s="119"/>
      <c r="I11" s="109" t="s">
        <v>337</v>
      </c>
      <c r="J11" s="109"/>
    </row>
    <row r="12" spans="1:10" x14ac:dyDescent="0.35">
      <c r="A12" s="117"/>
      <c r="B12" s="118"/>
      <c r="C12" s="118"/>
      <c r="D12" s="118"/>
      <c r="E12" s="118"/>
      <c r="F12" s="118"/>
      <c r="G12" s="118"/>
      <c r="H12" s="119"/>
    </row>
    <row r="13" spans="1:10" ht="15.5" x14ac:dyDescent="0.35">
      <c r="A13" s="117"/>
      <c r="B13" s="118"/>
      <c r="C13" s="118"/>
      <c r="D13" s="118"/>
      <c r="E13" s="118"/>
      <c r="F13" s="118"/>
      <c r="G13" s="118"/>
      <c r="H13" s="119"/>
      <c r="I13" s="110" t="s">
        <v>244</v>
      </c>
      <c r="J13" s="110"/>
    </row>
    <row r="14" spans="1:10" x14ac:dyDescent="0.35">
      <c r="A14" s="117"/>
      <c r="B14" s="118"/>
      <c r="C14" s="118"/>
      <c r="D14" s="118"/>
      <c r="E14" s="118"/>
      <c r="F14" s="118"/>
      <c r="G14" s="118"/>
      <c r="H14" s="119"/>
      <c r="I14" s="109" t="str">
        <f>RoadwayNum</f>
        <v>I-75</v>
      </c>
      <c r="J14" s="109"/>
    </row>
    <row r="15" spans="1:10" x14ac:dyDescent="0.35">
      <c r="A15" s="117"/>
      <c r="B15" s="118"/>
      <c r="C15" s="118"/>
      <c r="D15" s="118"/>
      <c r="E15" s="118"/>
      <c r="F15" s="118"/>
      <c r="G15" s="118"/>
      <c r="H15" s="119"/>
    </row>
    <row r="16" spans="1:10" ht="15.5" x14ac:dyDescent="0.35">
      <c r="A16" s="117"/>
      <c r="B16" s="118"/>
      <c r="C16" s="118"/>
      <c r="D16" s="118"/>
      <c r="E16" s="118"/>
      <c r="F16" s="118"/>
      <c r="G16" s="118"/>
      <c r="H16" s="119"/>
      <c r="I16" s="110" t="s">
        <v>242</v>
      </c>
      <c r="J16" s="110"/>
    </row>
    <row r="17" spans="1:10" x14ac:dyDescent="0.35">
      <c r="A17" s="117"/>
      <c r="B17" s="118"/>
      <c r="C17" s="118"/>
      <c r="D17" s="118"/>
      <c r="E17" s="118"/>
      <c r="F17" s="118"/>
      <c r="G17" s="118"/>
      <c r="H17" s="119"/>
      <c r="I17" s="109" t="n">
        <v>19.0</v>
      </c>
      <c r="J17" s="109"/>
    </row>
    <row r="18" spans="1:10" x14ac:dyDescent="0.35">
      <c r="A18" s="117"/>
      <c r="B18" s="118"/>
      <c r="C18" s="118"/>
      <c r="D18" s="118"/>
      <c r="E18" s="118"/>
      <c r="F18" s="118"/>
      <c r="G18" s="118"/>
      <c r="H18" s="119"/>
    </row>
    <row r="19" spans="1:10" x14ac:dyDescent="0.35">
      <c r="A19" s="117"/>
      <c r="B19" s="118"/>
      <c r="C19" s="118"/>
      <c r="D19" s="118"/>
      <c r="E19" s="118"/>
      <c r="F19" s="118"/>
      <c r="G19" s="118"/>
      <c r="H19" s="119"/>
    </row>
    <row r="20" spans="1:10" x14ac:dyDescent="0.35">
      <c r="A20" s="117"/>
      <c r="B20" s="118"/>
      <c r="C20" s="118"/>
      <c r="D20" s="118"/>
      <c r="E20" s="118"/>
      <c r="F20" s="118"/>
      <c r="G20" s="118"/>
      <c r="H20" s="119"/>
    </row>
    <row r="21" spans="1:10" x14ac:dyDescent="0.35">
      <c r="A21" s="117"/>
      <c r="B21" s="118"/>
      <c r="C21" s="118"/>
      <c r="D21" s="118"/>
      <c r="E21" s="118"/>
      <c r="F21" s="118"/>
      <c r="G21" s="118"/>
      <c r="H21" s="119"/>
    </row>
    <row r="22" spans="1:10" x14ac:dyDescent="0.35">
      <c r="A22" s="117"/>
      <c r="B22" s="118"/>
      <c r="C22" s="118"/>
      <c r="D22" s="118"/>
      <c r="E22" s="118"/>
      <c r="F22" s="118"/>
      <c r="G22" s="118"/>
      <c r="H22" s="119"/>
    </row>
    <row r="23" spans="1:10" x14ac:dyDescent="0.35">
      <c r="A23" s="117"/>
      <c r="B23" s="118"/>
      <c r="C23" s="118"/>
      <c r="D23" s="118"/>
      <c r="E23" s="118"/>
      <c r="F23" s="118"/>
      <c r="G23" s="118"/>
      <c r="H23" s="119"/>
    </row>
    <row r="24" spans="1:10" x14ac:dyDescent="0.35">
      <c r="A24" s="117"/>
      <c r="B24" s="118"/>
      <c r="C24" s="118"/>
      <c r="D24" s="118"/>
      <c r="E24" s="118"/>
      <c r="F24" s="118"/>
      <c r="G24" s="118"/>
      <c r="H24" s="119"/>
    </row>
    <row r="25" spans="1:10" x14ac:dyDescent="0.35">
      <c r="A25" s="117"/>
      <c r="B25" s="118"/>
      <c r="C25" s="118"/>
      <c r="D25" s="118"/>
      <c r="E25" s="118"/>
      <c r="F25" s="118"/>
      <c r="G25" s="118"/>
      <c r="H25" s="119"/>
    </row>
    <row r="26" spans="1:10" x14ac:dyDescent="0.35">
      <c r="A26" s="117"/>
      <c r="B26" s="118"/>
      <c r="C26" s="118"/>
      <c r="D26" s="118"/>
      <c r="E26" s="118"/>
      <c r="F26" s="118"/>
      <c r="G26" s="118"/>
      <c r="H26" s="119"/>
    </row>
    <row r="27" spans="1:10" x14ac:dyDescent="0.35">
      <c r="A27" s="117"/>
      <c r="B27" s="118"/>
      <c r="C27" s="118"/>
      <c r="D27" s="118"/>
      <c r="E27" s="118"/>
      <c r="F27" s="118"/>
      <c r="G27" s="118"/>
      <c r="H27" s="119"/>
    </row>
    <row r="28" spans="1:10" x14ac:dyDescent="0.35">
      <c r="A28" s="117"/>
      <c r="B28" s="118"/>
      <c r="C28" s="118"/>
      <c r="D28" s="118"/>
      <c r="E28" s="118"/>
      <c r="F28" s="118"/>
      <c r="G28" s="118"/>
      <c r="H28" s="119"/>
    </row>
    <row r="29" spans="1:10" x14ac:dyDescent="0.35">
      <c r="A29" s="117"/>
      <c r="B29" s="118"/>
      <c r="C29" s="118"/>
      <c r="D29" s="118"/>
      <c r="E29" s="118"/>
      <c r="F29" s="118"/>
      <c r="G29" s="118"/>
      <c r="H29" s="119"/>
    </row>
    <row r="30" spans="1:10" x14ac:dyDescent="0.35">
      <c r="A30" s="117"/>
      <c r="B30" s="118"/>
      <c r="C30" s="118"/>
      <c r="D30" s="118"/>
      <c r="E30" s="118"/>
      <c r="F30" s="118"/>
      <c r="G30" s="118"/>
      <c r="H30" s="119"/>
    </row>
    <row r="31" spans="1:10" x14ac:dyDescent="0.35">
      <c r="A31" s="117"/>
      <c r="B31" s="118"/>
      <c r="C31" s="118"/>
      <c r="D31" s="118"/>
      <c r="E31" s="118"/>
      <c r="F31" s="118"/>
      <c r="G31" s="118"/>
      <c r="H31" s="119"/>
    </row>
    <row r="32" spans="1:10" x14ac:dyDescent="0.35">
      <c r="A32" s="117"/>
      <c r="B32" s="118"/>
      <c r="C32" s="118"/>
      <c r="D32" s="118"/>
      <c r="E32" s="118"/>
      <c r="F32" s="118"/>
      <c r="G32" s="118"/>
      <c r="H32" s="119"/>
    </row>
    <row r="33" spans="1:10" x14ac:dyDescent="0.35">
      <c r="A33" s="117"/>
      <c r="B33" s="118"/>
      <c r="C33" s="118"/>
      <c r="D33" s="118"/>
      <c r="E33" s="118"/>
      <c r="F33" s="118"/>
      <c r="G33" s="118"/>
      <c r="H33" s="119"/>
    </row>
    <row r="34" spans="1:10" x14ac:dyDescent="0.35">
      <c r="A34" s="117"/>
      <c r="B34" s="118"/>
      <c r="C34" s="118"/>
      <c r="D34" s="118"/>
      <c r="E34" s="118"/>
      <c r="F34" s="118"/>
      <c r="G34" s="118"/>
      <c r="H34" s="119"/>
    </row>
    <row r="35" spans="1:10" x14ac:dyDescent="0.35">
      <c r="A35" s="117"/>
      <c r="B35" s="118"/>
      <c r="C35" s="118"/>
      <c r="D35" s="118"/>
      <c r="E35" s="118"/>
      <c r="F35" s="118"/>
      <c r="G35" s="118"/>
      <c r="H35" s="119"/>
    </row>
    <row r="36" spans="1:10" x14ac:dyDescent="0.35">
      <c r="A36" s="117"/>
      <c r="B36" s="118"/>
      <c r="C36" s="118"/>
      <c r="D36" s="118"/>
      <c r="E36" s="118"/>
      <c r="F36" s="118"/>
      <c r="G36" s="118"/>
      <c r="H36" s="119"/>
    </row>
    <row r="37" spans="1:10" x14ac:dyDescent="0.35">
      <c r="A37" s="117"/>
      <c r="B37" s="118"/>
      <c r="C37" s="118"/>
      <c r="D37" s="118"/>
      <c r="E37" s="118"/>
      <c r="F37" s="118"/>
      <c r="G37" s="118"/>
      <c r="H37" s="119"/>
    </row>
    <row r="38" spans="1:10" x14ac:dyDescent="0.35">
      <c r="A38" s="117"/>
      <c r="B38" s="118"/>
      <c r="C38" s="118"/>
      <c r="D38" s="118"/>
      <c r="E38" s="118"/>
      <c r="F38" s="118"/>
      <c r="G38" s="118"/>
      <c r="H38" s="119"/>
    </row>
    <row r="39" spans="1:10" x14ac:dyDescent="0.35">
      <c r="A39" s="117"/>
      <c r="B39" s="118"/>
      <c r="C39" s="118"/>
      <c r="D39" s="118"/>
      <c r="E39" s="118"/>
      <c r="F39" s="118"/>
      <c r="G39" s="118"/>
      <c r="H39" s="119"/>
    </row>
    <row r="40" spans="1:10" x14ac:dyDescent="0.35">
      <c r="A40" s="117"/>
      <c r="B40" s="118"/>
      <c r="C40" s="118"/>
      <c r="D40" s="118"/>
      <c r="E40" s="118"/>
      <c r="F40" s="118"/>
      <c r="G40" s="118"/>
      <c r="H40" s="119"/>
    </row>
    <row r="41" spans="1:10" x14ac:dyDescent="0.35">
      <c r="A41" s="117"/>
      <c r="B41" s="118"/>
      <c r="C41" s="118"/>
      <c r="D41" s="118"/>
      <c r="E41" s="118"/>
      <c r="F41" s="118"/>
      <c r="G41" s="118"/>
      <c r="H41" s="119"/>
    </row>
    <row r="42" spans="1:10" x14ac:dyDescent="0.35">
      <c r="A42" s="117"/>
      <c r="B42" s="118"/>
      <c r="C42" s="118"/>
      <c r="D42" s="118"/>
      <c r="E42" s="118"/>
      <c r="F42" s="118"/>
      <c r="G42" s="118"/>
      <c r="H42" s="119"/>
    </row>
    <row r="43" spans="1:10" x14ac:dyDescent="0.35">
      <c r="A43" s="117"/>
      <c r="B43" s="118"/>
      <c r="C43" s="118"/>
      <c r="D43" s="118"/>
      <c r="E43" s="118"/>
      <c r="F43" s="118"/>
      <c r="G43" s="118"/>
      <c r="H43" s="119"/>
    </row>
    <row r="44" spans="1:10" ht="15" thickBot="1" x14ac:dyDescent="0.4">
      <c r="A44" s="117"/>
      <c r="B44" s="118"/>
      <c r="C44" s="118"/>
      <c r="D44" s="118"/>
      <c r="E44" s="118"/>
      <c r="F44" s="118"/>
      <c r="G44" s="118"/>
      <c r="H44" s="119"/>
    </row>
    <row r="45" spans="1:10" ht="15" thickBot="1" x14ac:dyDescent="0.4">
      <c r="A45" s="111" t="s">
        <v>343</v>
      </c>
      <c r="B45" s="112"/>
      <c r="C45" s="112"/>
      <c r="D45" s="112"/>
      <c r="E45" s="112"/>
      <c r="F45" s="112"/>
      <c r="G45" s="112"/>
      <c r="H45" s="113"/>
    </row>
    <row r="46" spans="1:10" x14ac:dyDescent="0.35">
      <c r="A46" s="15"/>
      <c r="B46" s="15"/>
      <c r="C46" s="15"/>
      <c r="D46" s="15"/>
      <c r="E46" s="15"/>
      <c r="F46" s="15"/>
      <c r="G46" s="15"/>
      <c r="H46" s="15"/>
      <c r="I46" s="15"/>
      <c r="J46" s="15"/>
    </row>
  </sheetData>
  <mergeCells count="15">
    <mergeCell ref="I14:J14"/>
    <mergeCell ref="I16:J16"/>
    <mergeCell ref="I17:J17"/>
    <mergeCell ref="A1:H44"/>
    <mergeCell ref="A45:H45"/>
    <mergeCell ref="A46:J46"/>
    <mergeCell ref="I1:J1"/>
    <mergeCell ref="I2:J2"/>
    <mergeCell ref="I4:J4"/>
    <mergeCell ref="I5:J5"/>
    <mergeCell ref="I7:J7"/>
    <mergeCell ref="I8:J8"/>
    <mergeCell ref="I10:J10"/>
    <mergeCell ref="I11:J11"/>
    <mergeCell ref="I13:J13"/>
  </mergeCells>
  <pageMargins left="0.7" right="0.7" top="0.75" bottom="0.75" header="0.3" footer="0.3"/>
  <pageSetup orientation="portrait" horizontalDpi="0" verticalDpi="0" r:id="rId1"/>
  <headerFooter>
    <oddFooter><![CDATA[&LPrinted on &D at &T&CAE Project: 165053 - MDOT P3 Detroit&RPage &P of &N]]>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zoomScale="40" zoomScaleNormal="40" zoomScalePageLayoutView="70" workbookViewId="0">
      <selection sqref="A1:G3"/>
    </sheetView>
  </sheetViews>
  <sheetFormatPr defaultRowHeight="14.5" x14ac:dyDescent="0.35"/>
  <cols>
    <col min="8" max="8" customWidth="true" width="7.81640625" collapsed="false"/>
    <col min="9" max="9" customWidth="true" width="10.54296875" collapsed="false"/>
    <col min="10" max="10" customWidth="true" width="10.81640625" collapsed="false"/>
  </cols>
  <sheetData>
    <row r="1" spans="1:10" ht="15.5" x14ac:dyDescent="0.35">
      <c r="A1" s="114" t="s">
        <v>344</v>
      </c>
      <c r="B1" s="115"/>
      <c r="C1" s="115"/>
      <c r="D1" s="115"/>
      <c r="E1" s="115"/>
      <c r="F1" s="115"/>
      <c r="G1" s="115"/>
      <c r="H1" s="116"/>
      <c r="I1" s="110" t="s">
        <v>241</v>
      </c>
      <c r="J1" s="110"/>
    </row>
    <row r="2" spans="1:10" x14ac:dyDescent="0.35">
      <c r="A2" s="117"/>
      <c r="B2" s="118"/>
      <c r="C2" s="118"/>
      <c r="D2" s="118"/>
      <c r="E2" s="118"/>
      <c r="F2" s="118"/>
      <c r="G2" s="118"/>
      <c r="H2" s="119"/>
      <c r="I2" s="109" t="str">
        <f>Data!C19 &amp; Data!C21</f>
        <v>CHA</v>
      </c>
      <c r="J2" s="109"/>
    </row>
    <row r="3" spans="1:10" x14ac:dyDescent="0.35">
      <c r="A3" s="117"/>
      <c r="B3" s="118"/>
      <c r="C3" s="118"/>
      <c r="D3" s="118"/>
      <c r="E3" s="118"/>
      <c r="F3" s="118"/>
      <c r="G3" s="118"/>
      <c r="H3" s="119"/>
    </row>
    <row r="4" spans="1:10" ht="15.5" x14ac:dyDescent="0.35">
      <c r="A4" s="117"/>
      <c r="B4" s="118"/>
      <c r="C4" s="118"/>
      <c r="D4" s="118"/>
      <c r="E4" s="118"/>
      <c r="F4" s="118"/>
      <c r="G4" s="118"/>
      <c r="H4" s="119"/>
      <c r="I4" s="110" t="s">
        <v>311</v>
      </c>
      <c r="J4" s="110"/>
    </row>
    <row r="5" spans="1:10" x14ac:dyDescent="0.35">
      <c r="A5" s="117"/>
      <c r="B5" s="118"/>
      <c r="C5" s="118"/>
      <c r="D5" s="118"/>
      <c r="E5" s="118"/>
      <c r="F5" s="118"/>
      <c r="G5" s="118"/>
      <c r="H5" s="119"/>
      <c r="I5" s="109" t="str">
        <f>Latitude</f>
        <v>42.311083</v>
      </c>
      <c r="J5" s="109"/>
    </row>
    <row r="6" spans="1:10" x14ac:dyDescent="0.35">
      <c r="A6" s="117"/>
      <c r="B6" s="118"/>
      <c r="C6" s="118"/>
      <c r="D6" s="118"/>
      <c r="E6" s="118"/>
      <c r="F6" s="118"/>
      <c r="G6" s="118"/>
      <c r="H6" s="119"/>
    </row>
    <row r="7" spans="1:10" ht="15.5" x14ac:dyDescent="0.35">
      <c r="A7" s="117"/>
      <c r="B7" s="118"/>
      <c r="C7" s="118"/>
      <c r="D7" s="118"/>
      <c r="E7" s="118"/>
      <c r="F7" s="118"/>
      <c r="G7" s="118"/>
      <c r="H7" s="119"/>
      <c r="I7" s="110" t="s">
        <v>312</v>
      </c>
      <c r="J7" s="110"/>
    </row>
    <row r="8" spans="1:10" x14ac:dyDescent="0.35">
      <c r="A8" s="117"/>
      <c r="B8" s="118"/>
      <c r="C8" s="118"/>
      <c r="D8" s="118"/>
      <c r="E8" s="118"/>
      <c r="F8" s="118"/>
      <c r="G8" s="118"/>
      <c r="H8" s="119"/>
      <c r="I8" s="109" t="str">
        <f>Longitude</f>
        <v>-83.096356</v>
      </c>
      <c r="J8" s="109"/>
    </row>
    <row r="9" spans="1:10" x14ac:dyDescent="0.35">
      <c r="A9" s="117"/>
      <c r="B9" s="118"/>
      <c r="C9" s="118"/>
      <c r="D9" s="118"/>
      <c r="E9" s="118"/>
      <c r="F9" s="118"/>
      <c r="G9" s="118"/>
      <c r="H9" s="119"/>
    </row>
    <row r="10" spans="1:10" ht="15.5" x14ac:dyDescent="0.35">
      <c r="A10" s="117"/>
      <c r="B10" s="118"/>
      <c r="C10" s="118"/>
      <c r="D10" s="118"/>
      <c r="E10" s="118"/>
      <c r="F10" s="118"/>
      <c r="G10" s="118"/>
      <c r="H10" s="119"/>
      <c r="I10" s="110" t="s">
        <v>313</v>
      </c>
      <c r="J10" s="110"/>
    </row>
    <row r="11" spans="1:10" x14ac:dyDescent="0.35">
      <c r="A11" s="117"/>
      <c r="B11" s="118"/>
      <c r="C11" s="118"/>
      <c r="D11" s="118"/>
      <c r="E11" s="118"/>
      <c r="F11" s="118"/>
      <c r="G11" s="118"/>
      <c r="H11" s="119"/>
      <c r="I11" s="109" t="s">
        <v>337</v>
      </c>
      <c r="J11" s="109"/>
    </row>
    <row r="12" spans="1:10" x14ac:dyDescent="0.35">
      <c r="A12" s="117"/>
      <c r="B12" s="118"/>
      <c r="C12" s="118"/>
      <c r="D12" s="118"/>
      <c r="E12" s="118"/>
      <c r="F12" s="118"/>
      <c r="G12" s="118"/>
      <c r="H12" s="119"/>
    </row>
    <row r="13" spans="1:10" ht="15.5" x14ac:dyDescent="0.35">
      <c r="A13" s="117"/>
      <c r="B13" s="118"/>
      <c r="C13" s="118"/>
      <c r="D13" s="118"/>
      <c r="E13" s="118"/>
      <c r="F13" s="118"/>
      <c r="G13" s="118"/>
      <c r="H13" s="119"/>
      <c r="I13" s="110" t="s">
        <v>244</v>
      </c>
      <c r="J13" s="110"/>
    </row>
    <row r="14" spans="1:10" x14ac:dyDescent="0.35">
      <c r="A14" s="117"/>
      <c r="B14" s="118"/>
      <c r="C14" s="118"/>
      <c r="D14" s="118"/>
      <c r="E14" s="118"/>
      <c r="F14" s="118"/>
      <c r="G14" s="118"/>
      <c r="H14" s="119"/>
      <c r="I14" s="109" t="str">
        <f>RoadwayNum</f>
        <v>I-75</v>
      </c>
      <c r="J14" s="109"/>
    </row>
    <row r="15" spans="1:10" x14ac:dyDescent="0.35">
      <c r="A15" s="117"/>
      <c r="B15" s="118"/>
      <c r="C15" s="118"/>
      <c r="D15" s="118"/>
      <c r="E15" s="118"/>
      <c r="F15" s="118"/>
      <c r="G15" s="118"/>
      <c r="H15" s="119"/>
    </row>
    <row r="16" spans="1:10" ht="15.5" x14ac:dyDescent="0.35">
      <c r="A16" s="117"/>
      <c r="B16" s="118"/>
      <c r="C16" s="118"/>
      <c r="D16" s="118"/>
      <c r="E16" s="118"/>
      <c r="F16" s="118"/>
      <c r="G16" s="118"/>
      <c r="H16" s="119"/>
      <c r="I16" s="110" t="s">
        <v>242</v>
      </c>
      <c r="J16" s="110"/>
    </row>
    <row r="17" spans="1:10" x14ac:dyDescent="0.35">
      <c r="A17" s="117"/>
      <c r="B17" s="118"/>
      <c r="C17" s="118"/>
      <c r="D17" s="118"/>
      <c r="E17" s="118"/>
      <c r="F17" s="118"/>
      <c r="G17" s="118"/>
      <c r="H17" s="119"/>
      <c r="I17" s="109" t="n">
        <v>19.0</v>
      </c>
      <c r="J17" s="109"/>
    </row>
    <row r="18" spans="1:10" x14ac:dyDescent="0.35">
      <c r="A18" s="117"/>
      <c r="B18" s="118"/>
      <c r="C18" s="118"/>
      <c r="D18" s="118"/>
      <c r="E18" s="118"/>
      <c r="F18" s="118"/>
      <c r="G18" s="118"/>
      <c r="H18" s="119"/>
    </row>
    <row r="19" spans="1:10" x14ac:dyDescent="0.35">
      <c r="A19" s="117"/>
      <c r="B19" s="118"/>
      <c r="C19" s="118"/>
      <c r="D19" s="118"/>
      <c r="E19" s="118"/>
      <c r="F19" s="118"/>
      <c r="G19" s="118"/>
      <c r="H19" s="119"/>
    </row>
    <row r="20" spans="1:10" x14ac:dyDescent="0.35">
      <c r="A20" s="117"/>
      <c r="B20" s="118"/>
      <c r="C20" s="118"/>
      <c r="D20" s="118"/>
      <c r="E20" s="118"/>
      <c r="F20" s="118"/>
      <c r="G20" s="118"/>
      <c r="H20" s="119"/>
    </row>
    <row r="21" spans="1:10" x14ac:dyDescent="0.35">
      <c r="A21" s="117"/>
      <c r="B21" s="118"/>
      <c r="C21" s="118"/>
      <c r="D21" s="118"/>
      <c r="E21" s="118"/>
      <c r="F21" s="118"/>
      <c r="G21" s="118"/>
      <c r="H21" s="119"/>
    </row>
    <row r="22" spans="1:10" x14ac:dyDescent="0.35">
      <c r="A22" s="117"/>
      <c r="B22" s="118"/>
      <c r="C22" s="118"/>
      <c r="D22" s="118"/>
      <c r="E22" s="118"/>
      <c r="F22" s="118"/>
      <c r="G22" s="118"/>
      <c r="H22" s="119"/>
    </row>
    <row r="23" spans="1:10" x14ac:dyDescent="0.35">
      <c r="A23" s="117"/>
      <c r="B23" s="118"/>
      <c r="C23" s="118"/>
      <c r="D23" s="118"/>
      <c r="E23" s="118"/>
      <c r="F23" s="118"/>
      <c r="G23" s="118"/>
      <c r="H23" s="119"/>
    </row>
    <row r="24" spans="1:10" x14ac:dyDescent="0.35">
      <c r="A24" s="117"/>
      <c r="B24" s="118"/>
      <c r="C24" s="118"/>
      <c r="D24" s="118"/>
      <c r="E24" s="118"/>
      <c r="F24" s="118"/>
      <c r="G24" s="118"/>
      <c r="H24" s="119"/>
    </row>
    <row r="25" spans="1:10" x14ac:dyDescent="0.35">
      <c r="A25" s="117"/>
      <c r="B25" s="118"/>
      <c r="C25" s="118"/>
      <c r="D25" s="118"/>
      <c r="E25" s="118"/>
      <c r="F25" s="118"/>
      <c r="G25" s="118"/>
      <c r="H25" s="119"/>
    </row>
    <row r="26" spans="1:10" x14ac:dyDescent="0.35">
      <c r="A26" s="117"/>
      <c r="B26" s="118"/>
      <c r="C26" s="118"/>
      <c r="D26" s="118"/>
      <c r="E26" s="118"/>
      <c r="F26" s="118"/>
      <c r="G26" s="118"/>
      <c r="H26" s="119"/>
    </row>
    <row r="27" spans="1:10" x14ac:dyDescent="0.35">
      <c r="A27" s="117"/>
      <c r="B27" s="118"/>
      <c r="C27" s="118"/>
      <c r="D27" s="118"/>
      <c r="E27" s="118"/>
      <c r="F27" s="118"/>
      <c r="G27" s="118"/>
      <c r="H27" s="119"/>
    </row>
    <row r="28" spans="1:10" x14ac:dyDescent="0.35">
      <c r="A28" s="117"/>
      <c r="B28" s="118"/>
      <c r="C28" s="118"/>
      <c r="D28" s="118"/>
      <c r="E28" s="118"/>
      <c r="F28" s="118"/>
      <c r="G28" s="118"/>
      <c r="H28" s="119"/>
    </row>
    <row r="29" spans="1:10" x14ac:dyDescent="0.35">
      <c r="A29" s="117"/>
      <c r="B29" s="118"/>
      <c r="C29" s="118"/>
      <c r="D29" s="118"/>
      <c r="E29" s="118"/>
      <c r="F29" s="118"/>
      <c r="G29" s="118"/>
      <c r="H29" s="119"/>
    </row>
    <row r="30" spans="1:10" x14ac:dyDescent="0.35">
      <c r="A30" s="117"/>
      <c r="B30" s="118"/>
      <c r="C30" s="118"/>
      <c r="D30" s="118"/>
      <c r="E30" s="118"/>
      <c r="F30" s="118"/>
      <c r="G30" s="118"/>
      <c r="H30" s="119"/>
    </row>
    <row r="31" spans="1:10" x14ac:dyDescent="0.35">
      <c r="A31" s="117"/>
      <c r="B31" s="118"/>
      <c r="C31" s="118"/>
      <c r="D31" s="118"/>
      <c r="E31" s="118"/>
      <c r="F31" s="118"/>
      <c r="G31" s="118"/>
      <c r="H31" s="119"/>
    </row>
    <row r="32" spans="1:10" x14ac:dyDescent="0.35">
      <c r="A32" s="117"/>
      <c r="B32" s="118"/>
      <c r="C32" s="118"/>
      <c r="D32" s="118"/>
      <c r="E32" s="118"/>
      <c r="F32" s="118"/>
      <c r="G32" s="118"/>
      <c r="H32" s="119"/>
    </row>
    <row r="33" spans="1:10" x14ac:dyDescent="0.35">
      <c r="A33" s="117"/>
      <c r="B33" s="118"/>
      <c r="C33" s="118"/>
      <c r="D33" s="118"/>
      <c r="E33" s="118"/>
      <c r="F33" s="118"/>
      <c r="G33" s="118"/>
      <c r="H33" s="119"/>
    </row>
    <row r="34" spans="1:10" x14ac:dyDescent="0.35">
      <c r="A34" s="117"/>
      <c r="B34" s="118"/>
      <c r="C34" s="118"/>
      <c r="D34" s="118"/>
      <c r="E34" s="118"/>
      <c r="F34" s="118"/>
      <c r="G34" s="118"/>
      <c r="H34" s="119"/>
    </row>
    <row r="35" spans="1:10" x14ac:dyDescent="0.35">
      <c r="A35" s="117"/>
      <c r="B35" s="118"/>
      <c r="C35" s="118"/>
      <c r="D35" s="118"/>
      <c r="E35" s="118"/>
      <c r="F35" s="118"/>
      <c r="G35" s="118"/>
      <c r="H35" s="119"/>
    </row>
    <row r="36" spans="1:10" x14ac:dyDescent="0.35">
      <c r="A36" s="117"/>
      <c r="B36" s="118"/>
      <c r="C36" s="118"/>
      <c r="D36" s="118"/>
      <c r="E36" s="118"/>
      <c r="F36" s="118"/>
      <c r="G36" s="118"/>
      <c r="H36" s="119"/>
    </row>
    <row r="37" spans="1:10" x14ac:dyDescent="0.35">
      <c r="A37" s="117"/>
      <c r="B37" s="118"/>
      <c r="C37" s="118"/>
      <c r="D37" s="118"/>
      <c r="E37" s="118"/>
      <c r="F37" s="118"/>
      <c r="G37" s="118"/>
      <c r="H37" s="119"/>
    </row>
    <row r="38" spans="1:10" x14ac:dyDescent="0.35">
      <c r="A38" s="117"/>
      <c r="B38" s="118"/>
      <c r="C38" s="118"/>
      <c r="D38" s="118"/>
      <c r="E38" s="118"/>
      <c r="F38" s="118"/>
      <c r="G38" s="118"/>
      <c r="H38" s="119"/>
    </row>
    <row r="39" spans="1:10" x14ac:dyDescent="0.35">
      <c r="A39" s="117"/>
      <c r="B39" s="118"/>
      <c r="C39" s="118"/>
      <c r="D39" s="118"/>
      <c r="E39" s="118"/>
      <c r="F39" s="118"/>
      <c r="G39" s="118"/>
      <c r="H39" s="119"/>
    </row>
    <row r="40" spans="1:10" x14ac:dyDescent="0.35">
      <c r="A40" s="117"/>
      <c r="B40" s="118"/>
      <c r="C40" s="118"/>
      <c r="D40" s="118"/>
      <c r="E40" s="118"/>
      <c r="F40" s="118"/>
      <c r="G40" s="118"/>
      <c r="H40" s="119"/>
    </row>
    <row r="41" spans="1:10" x14ac:dyDescent="0.35">
      <c r="A41" s="117"/>
      <c r="B41" s="118"/>
      <c r="C41" s="118"/>
      <c r="D41" s="118"/>
      <c r="E41" s="118"/>
      <c r="F41" s="118"/>
      <c r="G41" s="118"/>
      <c r="H41" s="119"/>
    </row>
    <row r="42" spans="1:10" x14ac:dyDescent="0.35">
      <c r="A42" s="117"/>
      <c r="B42" s="118"/>
      <c r="C42" s="118"/>
      <c r="D42" s="118"/>
      <c r="E42" s="118"/>
      <c r="F42" s="118"/>
      <c r="G42" s="118"/>
      <c r="H42" s="119"/>
    </row>
    <row r="43" spans="1:10" x14ac:dyDescent="0.35">
      <c r="A43" s="117"/>
      <c r="B43" s="118"/>
      <c r="C43" s="118"/>
      <c r="D43" s="118"/>
      <c r="E43" s="118"/>
      <c r="F43" s="118"/>
      <c r="G43" s="118"/>
      <c r="H43" s="119"/>
    </row>
    <row r="44" spans="1:10" ht="15" thickBot="1" x14ac:dyDescent="0.4">
      <c r="A44" s="117"/>
      <c r="B44" s="118"/>
      <c r="C44" s="118"/>
      <c r="D44" s="118"/>
      <c r="E44" s="118"/>
      <c r="F44" s="118"/>
      <c r="G44" s="118"/>
      <c r="H44" s="119"/>
    </row>
    <row r="45" spans="1:10" ht="15" thickBot="1" x14ac:dyDescent="0.4">
      <c r="A45" s="111" t="s">
        <v>345</v>
      </c>
      <c r="B45" s="112"/>
      <c r="C45" s="112"/>
      <c r="D45" s="112"/>
      <c r="E45" s="112"/>
      <c r="F45" s="112"/>
      <c r="G45" s="112"/>
      <c r="H45" s="113"/>
    </row>
    <row r="46" spans="1:10" x14ac:dyDescent="0.35">
      <c r="A46" s="15"/>
      <c r="B46" s="15"/>
      <c r="C46" s="15"/>
      <c r="D46" s="15"/>
      <c r="E46" s="15"/>
      <c r="F46" s="15"/>
      <c r="G46" s="15"/>
      <c r="H46" s="15"/>
      <c r="I46" s="15"/>
      <c r="J46" s="15"/>
    </row>
  </sheetData>
  <mergeCells count="15">
    <mergeCell ref="I14:J14"/>
    <mergeCell ref="I16:J16"/>
    <mergeCell ref="I17:J17"/>
    <mergeCell ref="A45:H45"/>
    <mergeCell ref="A46:J46"/>
    <mergeCell ref="A1:H44"/>
    <mergeCell ref="I1:J1"/>
    <mergeCell ref="I2:J2"/>
    <mergeCell ref="I4:J4"/>
    <mergeCell ref="I5:J5"/>
    <mergeCell ref="I7:J7"/>
    <mergeCell ref="I8:J8"/>
    <mergeCell ref="I10:J10"/>
    <mergeCell ref="I11:J11"/>
    <mergeCell ref="I13:J13"/>
  </mergeCells>
  <pageMargins left="0.7" right="0.7" top="0.75" bottom="0.75" header="0.3" footer="0.3"/>
  <pageSetup orientation="portrait" horizontalDpi="0" verticalDpi="0" r:id="rId1"/>
  <headerFooter>
    <oddFooter><![CDATA[&LPrinted on &D at &T&CAE Project: 165053 - MDOT P3 Detroit&RPage &P of &N]]>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zoomScale="91" zoomScaleNormal="91" workbookViewId="0"/>
  </sheetViews>
  <sheetFormatPr defaultRowHeight="14.5" x14ac:dyDescent="0.35"/>
  <cols>
    <col min="1" max="1" style="3" width="8.7265625" collapsed="false"/>
    <col min="2" max="2" customWidth="true" width="77.26953125" collapsed="false"/>
    <col min="3" max="3" bestFit="true" customWidth="true" width="31.453125" collapsed="false"/>
    <col min="4" max="4" customWidth="true" hidden="true" width="21.7265625" collapsed="false"/>
    <col min="5" max="5" customWidth="true" hidden="true" width="21.36328125" collapsed="false"/>
  </cols>
  <sheetData>
    <row r="1" spans="1:6" ht="16.5" x14ac:dyDescent="0.35">
      <c r="B1" s="1" t="s">
        <v>0</v>
      </c>
    </row>
    <row r="2" spans="1:6" x14ac:dyDescent="0.35">
      <c r="A2" s="4" t="s">
        <v>226</v>
      </c>
      <c r="B2" s="2" t="s">
        <v>227</v>
      </c>
      <c r="C2" s="2" t="s">
        <v>228</v>
      </c>
      <c r="D2" s="2" t="s">
        <v>229</v>
      </c>
      <c r="E2" s="2" t="s">
        <v>230</v>
      </c>
    </row>
    <row r="3" spans="1:6" s="10" customFormat="1" x14ac:dyDescent="0.35">
      <c r="A3" s="7">
        <v>2</v>
      </c>
      <c r="B3" s="8" t="s">
        <v>1</v>
      </c>
      <c r="C3" s="9" t="s">
        <v>346</v>
      </c>
    </row>
    <row r="4" spans="1:6" s="10" customFormat="1" x14ac:dyDescent="0.35">
      <c r="A4" s="7">
        <v>3</v>
      </c>
      <c r="B4" s="8" t="s">
        <v>3</v>
      </c>
      <c r="C4" s="9"/>
    </row>
    <row r="5" spans="1:6" s="10" customFormat="1" x14ac:dyDescent="0.35">
      <c r="A5" s="7">
        <v>4</v>
      </c>
      <c r="B5" s="8" t="s">
        <v>5</v>
      </c>
      <c r="C5" s="13" t="n">
        <v>165053.0</v>
      </c>
    </row>
    <row r="6" spans="1:6" s="10" customFormat="1" x14ac:dyDescent="0.35">
      <c r="A6" s="7">
        <v>5</v>
      </c>
      <c r="B6" s="8" t="s">
        <v>7</v>
      </c>
      <c r="C6" s="13" t="s">
        <v>338</v>
      </c>
    </row>
    <row r="7" spans="1:6" s="10" customFormat="1" x14ac:dyDescent="0.35">
      <c r="A7" s="7">
        <v>6</v>
      </c>
      <c r="B7" s="8" t="s">
        <v>9</v>
      </c>
      <c r="C7" s="9" t="s">
        <v>347</v>
      </c>
    </row>
    <row r="8" spans="1:6" s="10" customFormat="1" x14ac:dyDescent="0.35">
      <c r="A8" s="7">
        <v>7</v>
      </c>
      <c r="B8" s="8" t="s">
        <v>11</v>
      </c>
      <c r="C8" s="9" t="s">
        <v>348</v>
      </c>
    </row>
    <row r="9" spans="1:6" s="10" customFormat="1" x14ac:dyDescent="0.35">
      <c r="A9" s="7">
        <v>8</v>
      </c>
      <c r="B9" s="8" t="s">
        <v>13</v>
      </c>
      <c r="C9" s="9" t="n">
        <v>1.0</v>
      </c>
    </row>
    <row r="10" spans="1:6" s="10" customFormat="1" x14ac:dyDescent="0.35">
      <c r="A10" s="7">
        <v>9</v>
      </c>
      <c r="B10" s="8" t="s">
        <v>15</v>
      </c>
      <c r="C10" s="9" t="s">
        <v>349</v>
      </c>
      <c r="F10" s="10" t="s">
        <v>344</v>
      </c>
    </row>
    <row r="11" spans="1:6" s="10" customFormat="1" x14ac:dyDescent="0.35">
      <c r="A11" s="7">
        <v>10</v>
      </c>
      <c r="B11" s="8" t="s">
        <v>17</v>
      </c>
      <c r="C11" s="9" t="n">
        <v>580.0</v>
      </c>
      <c r="F11" s="10" t="s">
        <v>344</v>
      </c>
    </row>
    <row r="12" spans="1:6" s="10" customFormat="1" x14ac:dyDescent="0.35">
      <c r="A12" s="7">
        <v>11</v>
      </c>
      <c r="B12" s="8" t="s">
        <v>19</v>
      </c>
      <c r="C12" s="9"/>
      <c r="F12" s="10" t="s">
        <v>344</v>
      </c>
    </row>
    <row r="13" spans="1:6" s="10" customFormat="1" x14ac:dyDescent="0.35">
      <c r="A13" s="7">
        <v>12</v>
      </c>
      <c r="B13" s="8" t="s">
        <v>21</v>
      </c>
      <c r="C13" s="9" t="s">
        <v>350</v>
      </c>
      <c r="F13" s="10" t="s">
        <v>344</v>
      </c>
    </row>
    <row r="14" spans="1:6" s="10" customFormat="1" x14ac:dyDescent="0.35">
      <c r="A14" s="7">
        <v>13</v>
      </c>
      <c r="B14" s="8" t="s">
        <v>23</v>
      </c>
      <c r="C14" s="9"/>
      <c r="F14" s="10" t="s">
        <v>344</v>
      </c>
    </row>
    <row r="15" spans="1:6" s="10" customFormat="1" x14ac:dyDescent="0.35">
      <c r="A15" s="7">
        <v>14</v>
      </c>
      <c r="B15" s="8" t="s">
        <v>25</v>
      </c>
      <c r="C15" s="9" t="s">
        <v>347</v>
      </c>
    </row>
    <row r="16" spans="1:6" s="10" customFormat="1" x14ac:dyDescent="0.35">
      <c r="A16" s="7">
        <v>15</v>
      </c>
      <c r="B16" s="8" t="s">
        <v>27</v>
      </c>
      <c r="C16" s="9" t="s">
        <v>337</v>
      </c>
    </row>
    <row r="17" spans="1:8" s="10" customFormat="1" x14ac:dyDescent="0.35">
      <c r="A17" s="7">
        <v>16</v>
      </c>
      <c r="B17" s="8" t="s">
        <v>29</v>
      </c>
      <c r="C17" s="9" t="s">
        <v>351</v>
      </c>
      <c r="F17" s="10" t="s">
        <v>344</v>
      </c>
    </row>
    <row r="18" spans="1:8" s="10" customFormat="1" x14ac:dyDescent="0.35">
      <c r="A18" s="7">
        <v>17</v>
      </c>
      <c r="B18" s="8" t="s">
        <v>31</v>
      </c>
      <c r="C18" s="9" t="s">
        <v>336</v>
      </c>
      <c r="F18" s="10" t="s">
        <v>344</v>
      </c>
    </row>
    <row r="19" spans="1:8" s="10" customFormat="1" x14ac:dyDescent="0.35">
      <c r="A19" s="7">
        <v>18</v>
      </c>
      <c r="B19" s="8" t="s">
        <v>33</v>
      </c>
      <c r="C19" s="13" t="s">
        <v>352</v>
      </c>
      <c r="D19" s="11"/>
      <c r="E19" s="11"/>
      <c r="F19" s="10" t="s">
        <v>344</v>
      </c>
    </row>
    <row r="20" spans="1:8" s="10" customFormat="1" x14ac:dyDescent="0.35">
      <c r="A20" s="7">
        <v>19</v>
      </c>
      <c r="B20" s="8" t="s">
        <v>35</v>
      </c>
      <c r="C20" s="9" t="s">
        <v>353</v>
      </c>
      <c r="F20" s="10" t="s">
        <v>344</v>
      </c>
    </row>
    <row r="21" spans="1:8" s="10" customFormat="1" x14ac:dyDescent="0.35">
      <c r="A21" s="7">
        <v>20</v>
      </c>
      <c r="B21" s="8" t="s">
        <v>37</v>
      </c>
      <c r="C21" s="13" t="s">
        <v>354</v>
      </c>
      <c r="F21" s="10" t="s">
        <v>344</v>
      </c>
      <c r="H21" s="10"/>
    </row>
    <row r="22" spans="1:8" s="10" customFormat="1" x14ac:dyDescent="0.35">
      <c r="A22" s="7">
        <v>23</v>
      </c>
      <c r="B22" s="9"/>
      <c r="C22" s="13" t="s">
        <v>355</v>
      </c>
      <c r="F22" s="10" t="s">
        <v>344</v>
      </c>
    </row>
    <row r="23" spans="1:8" s="10" customFormat="1" x14ac:dyDescent="0.35">
      <c r="A23" s="7">
        <v>25</v>
      </c>
      <c r="B23" s="9"/>
      <c r="C23" s="13" t="n">
        <v>19.0</v>
      </c>
      <c r="F23" s="10" t="s">
        <v>344</v>
      </c>
    </row>
    <row r="24" spans="1:8" s="10" customFormat="1" x14ac:dyDescent="0.35">
      <c r="A24" s="7">
        <v>26</v>
      </c>
      <c r="B24" s="8" t="s">
        <v>41</v>
      </c>
      <c r="C24" s="9"/>
      <c r="D24" s="11"/>
      <c r="E24" s="11"/>
      <c r="F24" s="10" t="s">
        <v>344</v>
      </c>
    </row>
    <row r="25" spans="1:8" s="10" customFormat="1" x14ac:dyDescent="0.35">
      <c r="A25" s="7">
        <v>30</v>
      </c>
      <c r="B25" s="9"/>
      <c r="C25" s="13" t="str">
        <f>IF(E25="",D25,E25)</f>
        <v>I-75</v>
      </c>
      <c r="D25" s="9" t="s">
        <v>356</v>
      </c>
      <c r="E25" s="9"/>
      <c r="F25" s="10" t="s">
        <v>344</v>
      </c>
    </row>
    <row r="26" spans="1:8" s="10" customFormat="1" x14ac:dyDescent="0.35">
      <c r="A26" s="7">
        <v>31</v>
      </c>
      <c r="B26" s="9"/>
      <c r="C26" s="9" t="n">
        <f>IF(E26="",D26,E26)</f>
        <v>0.0</v>
      </c>
      <c r="D26" s="9"/>
      <c r="E26" s="9"/>
      <c r="F26" s="10" t="s">
        <v>344</v>
      </c>
    </row>
    <row r="27" spans="1:8" s="10" customFormat="1" x14ac:dyDescent="0.35">
      <c r="A27" s="7">
        <v>32</v>
      </c>
      <c r="B27" s="9"/>
      <c r="C27" s="13" t="str">
        <f>IF(E27="",D27,E27)</f>
        <v>42.311083</v>
      </c>
      <c r="D27" s="9" t="s">
        <v>357</v>
      </c>
      <c r="E27" s="9"/>
      <c r="F27" s="10" t="s">
        <v>344</v>
      </c>
    </row>
    <row r="28" spans="1:8" s="10" customFormat="1" x14ac:dyDescent="0.35">
      <c r="A28" s="7">
        <v>33</v>
      </c>
      <c r="B28" s="9"/>
      <c r="C28" s="13" t="str">
        <f>IF(E28="",D28,E28)</f>
        <v>-83.096356</v>
      </c>
      <c r="D28" s="9" t="s">
        <v>358</v>
      </c>
      <c r="E28" s="9"/>
      <c r="F28" s="10" t="s">
        <v>344</v>
      </c>
    </row>
    <row r="29" spans="1:8" s="10" customFormat="1" x14ac:dyDescent="0.35">
      <c r="A29" s="7">
        <v>33.1</v>
      </c>
      <c r="B29" s="9" t="s">
        <v>238</v>
      </c>
      <c r="C29" s="13" t="str">
        <f>C27&amp;", "&amp;C28</f>
        <v>42.311083, -83.096356</v>
      </c>
      <c r="D29" s="9"/>
      <c r="E29" s="9"/>
      <c r="F29" s="10" t="s">
        <v>344</v>
      </c>
    </row>
    <row r="30" spans="1:8" s="10" customFormat="1" x14ac:dyDescent="0.35">
      <c r="A30" s="7">
        <v>33.200000000000003</v>
      </c>
      <c r="B30" s="9" t="s">
        <v>239</v>
      </c>
      <c r="C30" s="13" t="str">
        <f>CONCATENATE("http://maps.google.com/maps?q=",LatLong)</f>
        <v>http://maps.google.com/maps?q=42.311083, -83.096356</v>
      </c>
      <c r="D30" s="9"/>
      <c r="E30" s="9"/>
      <c r="F30" s="10" t="s">
        <v>344</v>
      </c>
    </row>
    <row r="31" spans="1:8" s="10" customFormat="1" x14ac:dyDescent="0.35">
      <c r="A31" s="7">
        <v>34</v>
      </c>
      <c r="B31" s="9"/>
      <c r="C31" s="13" t="n">
        <f>IF(E31="",D31,E31)</f>
        <v>0.0</v>
      </c>
      <c r="D31" s="9"/>
      <c r="E31" s="9"/>
    </row>
    <row r="32" spans="1:8" s="10" customFormat="1" x14ac:dyDescent="0.35">
      <c r="A32" s="7">
        <v>35</v>
      </c>
      <c r="B32" s="9"/>
      <c r="C32" s="13" t="n">
        <f>IF(E32="",D32,E32)</f>
        <v>0.0</v>
      </c>
      <c r="D32" s="9"/>
      <c r="E32" s="9"/>
    </row>
    <row r="33" spans="1:5" s="10" customFormat="1" x14ac:dyDescent="0.35">
      <c r="A33" s="7">
        <v>36</v>
      </c>
      <c r="B33" s="8" t="s">
        <v>55</v>
      </c>
      <c r="C33" s="13"/>
    </row>
    <row r="34" spans="1:5" s="10" customFormat="1" x14ac:dyDescent="0.35">
      <c r="A34" s="7">
        <v>37</v>
      </c>
      <c r="B34" s="8" t="s">
        <v>57</v>
      </c>
      <c r="C34" s="9" t="s">
        <v>359</v>
      </c>
    </row>
    <row r="35" spans="1:5" s="10" customFormat="1" x14ac:dyDescent="0.35">
      <c r="A35" s="7">
        <v>40</v>
      </c>
      <c r="B35" s="9"/>
      <c r="C35" s="9" t="str">
        <f>IF(E35="",D35,E35)</f>
        <v>82194</v>
      </c>
      <c r="D35" s="9" t="s">
        <v>360</v>
      </c>
      <c r="E35" s="9"/>
    </row>
    <row r="36" spans="1:5" s="10" customFormat="1" x14ac:dyDescent="0.35">
      <c r="A36" s="7">
        <v>41</v>
      </c>
      <c r="B36" s="8" t="s">
        <v>61</v>
      </c>
      <c r="C36" s="9" t="s">
        <v>339</v>
      </c>
    </row>
    <row r="37" spans="1:5" s="10" customFormat="1" x14ac:dyDescent="0.35">
      <c r="A37" s="7">
        <v>42</v>
      </c>
      <c r="B37" s="8" t="s">
        <v>63</v>
      </c>
      <c r="C37" s="9"/>
    </row>
    <row r="38" spans="1:5" s="10" customFormat="1" x14ac:dyDescent="0.35">
      <c r="A38" s="7">
        <v>43</v>
      </c>
      <c r="B38" s="8" t="s">
        <v>65</v>
      </c>
      <c r="C38" s="9"/>
    </row>
    <row r="39" spans="1:5" s="10" customFormat="1" x14ac:dyDescent="0.35">
      <c r="A39" s="7">
        <v>44</v>
      </c>
      <c r="B39" s="8" t="s">
        <v>67</v>
      </c>
      <c r="C39" s="9"/>
      <c r="D39" s="11"/>
      <c r="E39" s="11"/>
    </row>
    <row r="40" spans="1:5" s="10" customFormat="1" x14ac:dyDescent="0.35">
      <c r="A40" s="7">
        <v>48</v>
      </c>
      <c r="B40" s="9"/>
      <c r="C40" s="9" t="n">
        <f>IF(E40="",D40,E40)</f>
        <v>30.0</v>
      </c>
      <c r="D40" s="9" t="s">
        <v>361</v>
      </c>
      <c r="E40" s="9" t="n">
        <v>30.0</v>
      </c>
    </row>
    <row r="41" spans="1:5" s="10" customFormat="1" x14ac:dyDescent="0.35">
      <c r="A41" s="7">
        <v>49</v>
      </c>
      <c r="B41" s="9"/>
      <c r="C41" s="9" t="n">
        <f>IF(E41="",D41,E41)</f>
        <v>30.0</v>
      </c>
      <c r="D41" s="9" t="s">
        <v>361</v>
      </c>
      <c r="E41" s="9" t="n">
        <v>30.0</v>
      </c>
    </row>
    <row r="42" spans="1:5" s="10" customFormat="1" x14ac:dyDescent="0.35">
      <c r="A42" s="7">
        <v>50</v>
      </c>
      <c r="B42" s="9"/>
      <c r="C42" s="9" t="n">
        <f>IF(E42="",D42,E42)</f>
        <v>10.0</v>
      </c>
      <c r="D42" s="9" t="s">
        <v>361</v>
      </c>
      <c r="E42" s="9" t="n">
        <v>10.0</v>
      </c>
    </row>
    <row r="43" spans="1:5" s="10" customFormat="1" x14ac:dyDescent="0.35">
      <c r="A43" s="7">
        <v>51</v>
      </c>
      <c r="B43" s="9"/>
      <c r="C43" s="9" t="str">
        <f>IF(E43="",D43,E43)</f>
        <v>Composite</v>
      </c>
      <c r="D43" s="9" t="s">
        <v>361</v>
      </c>
      <c r="E43" s="9" t="s">
        <v>362</v>
      </c>
    </row>
    <row r="44" spans="1:5" s="10" customFormat="1" x14ac:dyDescent="0.35">
      <c r="A44" s="7">
        <v>52</v>
      </c>
      <c r="B44" s="8" t="s">
        <v>77</v>
      </c>
      <c r="C44" s="9" t="s">
        <v>340</v>
      </c>
    </row>
    <row r="45" spans="1:5" s="10" customFormat="1" x14ac:dyDescent="0.35">
      <c r="A45" s="7">
        <v>53</v>
      </c>
      <c r="B45" s="8" t="s">
        <v>79</v>
      </c>
      <c r="C45" s="9"/>
      <c r="D45" s="11"/>
      <c r="E45" s="11"/>
    </row>
    <row r="46" spans="1:5" s="10" customFormat="1" x14ac:dyDescent="0.35">
      <c r="A46" s="7">
        <v>54</v>
      </c>
      <c r="B46" s="8" t="s">
        <v>81</v>
      </c>
      <c r="C46" s="9"/>
      <c r="D46" s="11"/>
      <c r="E46" s="11"/>
    </row>
    <row r="47" spans="1:5" s="10" customFormat="1" x14ac:dyDescent="0.35">
      <c r="A47" s="7">
        <v>55</v>
      </c>
      <c r="B47" s="8" t="s">
        <v>83</v>
      </c>
      <c r="C47" s="9"/>
      <c r="D47" s="11"/>
      <c r="E47" s="11"/>
    </row>
    <row r="48" spans="1:5" s="10" customFormat="1" x14ac:dyDescent="0.35">
      <c r="A48" s="7">
        <v>58</v>
      </c>
      <c r="B48" s="9"/>
      <c r="C48" s="9" t="s">
        <v>343</v>
      </c>
      <c r="D48" s="11"/>
      <c r="E48" s="11"/>
    </row>
    <row r="49" spans="1:5" s="10" customFormat="1" x14ac:dyDescent="0.35">
      <c r="A49" s="7">
        <v>59</v>
      </c>
      <c r="B49" s="9"/>
      <c r="C49" s="9" t="s">
        <v>330</v>
      </c>
      <c r="D49" s="11"/>
      <c r="E49" s="11"/>
    </row>
    <row r="50" spans="1:5" s="10" customFormat="1" x14ac:dyDescent="0.35">
      <c r="A50" s="7">
        <v>62</v>
      </c>
      <c r="B50" s="9"/>
      <c r="C50" s="9" t="s">
        <v>345</v>
      </c>
    </row>
    <row r="51" spans="1:5" s="10" customFormat="1" x14ac:dyDescent="0.35">
      <c r="A51" s="7">
        <v>63</v>
      </c>
      <c r="B51" s="9"/>
      <c r="C51" s="9" t="s">
        <v>329</v>
      </c>
    </row>
    <row r="52" spans="1:5" s="10" customFormat="1" x14ac:dyDescent="0.35">
      <c r="A52" s="7">
        <v>65</v>
      </c>
      <c r="B52" s="9"/>
      <c r="C52" s="9" t="s">
        <v>363</v>
      </c>
    </row>
    <row r="53" spans="1:5" s="10" customFormat="1" x14ac:dyDescent="0.35">
      <c r="A53" s="7">
        <v>66</v>
      </c>
      <c r="B53" s="9"/>
      <c r="C53" s="9" t="s">
        <v>331</v>
      </c>
    </row>
    <row r="54" spans="1:5" s="10" customFormat="1" x14ac:dyDescent="0.35">
      <c r="A54" s="7">
        <v>68</v>
      </c>
      <c r="B54" s="9"/>
      <c r="C54" s="9" t="s">
        <v>364</v>
      </c>
    </row>
    <row r="55" spans="1:5" s="10" customFormat="1" x14ac:dyDescent="0.35">
      <c r="A55" s="7">
        <v>69</v>
      </c>
      <c r="B55" s="9"/>
      <c r="C55" s="9" t="s">
        <v>332</v>
      </c>
    </row>
    <row r="56" spans="1:5" s="10" customFormat="1" x14ac:dyDescent="0.35">
      <c r="A56" s="7">
        <v>71</v>
      </c>
      <c r="B56" s="8" t="s">
        <v>93</v>
      </c>
      <c r="C56" s="9" t="s">
        <v>340</v>
      </c>
    </row>
    <row r="57" spans="1:5" s="10" customFormat="1" x14ac:dyDescent="0.35">
      <c r="A57" s="7">
        <v>72</v>
      </c>
      <c r="B57" s="8" t="s">
        <v>95</v>
      </c>
      <c r="C57" s="9"/>
    </row>
    <row r="58" spans="1:5" s="10" customFormat="1" x14ac:dyDescent="0.35">
      <c r="A58" s="7">
        <v>73</v>
      </c>
      <c r="B58" s="8" t="s">
        <v>97</v>
      </c>
      <c r="C58" s="9"/>
    </row>
    <row r="59" spans="1:5" s="10" customFormat="1" x14ac:dyDescent="0.35">
      <c r="A59" s="7">
        <v>74</v>
      </c>
      <c r="B59" s="8" t="s">
        <v>99</v>
      </c>
      <c r="C59" s="9"/>
    </row>
    <row r="60" spans="1:5" s="10" customFormat="1" x14ac:dyDescent="0.35">
      <c r="A60" s="7">
        <v>77</v>
      </c>
      <c r="B60" s="9"/>
      <c r="C60" s="9"/>
    </row>
    <row r="61" spans="1:5" s="10" customFormat="1" x14ac:dyDescent="0.35">
      <c r="A61" s="7">
        <v>78</v>
      </c>
      <c r="B61" s="9"/>
      <c r="C61" s="9" t="s">
        <v>318</v>
      </c>
    </row>
    <row r="62" spans="1:5" s="10" customFormat="1" x14ac:dyDescent="0.35">
      <c r="A62" s="7">
        <v>81</v>
      </c>
      <c r="B62" s="9"/>
      <c r="C62" s="9"/>
    </row>
    <row r="63" spans="1:5" s="10" customFormat="1" x14ac:dyDescent="0.35">
      <c r="A63" s="7">
        <v>82</v>
      </c>
      <c r="B63" s="9"/>
      <c r="C63" s="9" t="s">
        <v>323</v>
      </c>
    </row>
    <row r="64" spans="1:5" s="10" customFormat="1" x14ac:dyDescent="0.35">
      <c r="A64" s="7">
        <v>84</v>
      </c>
      <c r="B64" s="8" t="s">
        <v>105</v>
      </c>
      <c r="C64" s="9" t="s">
        <v>340</v>
      </c>
    </row>
    <row r="65" spans="1:5" s="10" customFormat="1" x14ac:dyDescent="0.35">
      <c r="A65" s="7">
        <v>85</v>
      </c>
      <c r="B65" s="8" t="s">
        <v>107</v>
      </c>
      <c r="C65" s="9"/>
    </row>
    <row r="66" spans="1:5" s="10" customFormat="1" x14ac:dyDescent="0.35">
      <c r="A66" s="7">
        <v>86</v>
      </c>
      <c r="B66" s="8" t="s">
        <v>109</v>
      </c>
      <c r="C66" s="9"/>
    </row>
    <row r="67" spans="1:5" s="10" customFormat="1" x14ac:dyDescent="0.35">
      <c r="A67" s="7">
        <v>87</v>
      </c>
      <c r="B67" s="8" t="s">
        <v>111</v>
      </c>
      <c r="C67" s="9"/>
    </row>
    <row r="68" spans="1:5" s="10" customFormat="1" x14ac:dyDescent="0.35">
      <c r="A68" s="7">
        <v>90</v>
      </c>
      <c r="B68" s="9"/>
      <c r="C68" s="9"/>
    </row>
    <row r="69" spans="1:5" s="10" customFormat="1" x14ac:dyDescent="0.35">
      <c r="A69" s="7">
        <v>91</v>
      </c>
      <c r="B69" s="9"/>
      <c r="C69" s="9" t="s">
        <v>320</v>
      </c>
      <c r="D69" s="11"/>
      <c r="E69" s="11"/>
    </row>
    <row r="70" spans="1:5" s="10" customFormat="1" x14ac:dyDescent="0.35">
      <c r="A70" s="7">
        <v>94</v>
      </c>
      <c r="B70" s="9"/>
      <c r="C70" s="9"/>
    </row>
    <row r="71" spans="1:5" s="10" customFormat="1" x14ac:dyDescent="0.35">
      <c r="A71" s="7">
        <v>95</v>
      </c>
      <c r="B71" s="9"/>
      <c r="C71" s="9" t="s">
        <v>324</v>
      </c>
    </row>
    <row r="72" spans="1:5" s="10" customFormat="1" x14ac:dyDescent="0.35">
      <c r="A72" s="7">
        <v>98</v>
      </c>
      <c r="B72" s="8" t="s">
        <v>117</v>
      </c>
      <c r="C72" s="9" t="s">
        <v>339</v>
      </c>
    </row>
    <row r="73" spans="1:5" s="10" customFormat="1" x14ac:dyDescent="0.35">
      <c r="A73" s="7">
        <v>101</v>
      </c>
      <c r="B73" s="9"/>
      <c r="C73" s="9" t="n">
        <f>IF(E73="",D73,E73)</f>
        <v>0.0</v>
      </c>
      <c r="D73" s="9"/>
      <c r="E73" s="9"/>
    </row>
    <row r="74" spans="1:5" s="10" customFormat="1" x14ac:dyDescent="0.35">
      <c r="A74" s="7">
        <v>102</v>
      </c>
      <c r="B74" s="8" t="s">
        <v>121</v>
      </c>
      <c r="C74" s="9"/>
    </row>
    <row r="75" spans="1:5" s="10" customFormat="1" x14ac:dyDescent="0.35">
      <c r="A75" s="7">
        <v>103</v>
      </c>
      <c r="B75" s="8" t="s">
        <v>123</v>
      </c>
      <c r="C75" s="9"/>
    </row>
    <row r="76" spans="1:5" s="10" customFormat="1" x14ac:dyDescent="0.35">
      <c r="A76" s="7">
        <v>106</v>
      </c>
      <c r="B76" s="9"/>
      <c r="C76" s="9"/>
    </row>
    <row r="77" spans="1:5" s="10" customFormat="1" x14ac:dyDescent="0.35">
      <c r="A77" s="7">
        <v>107</v>
      </c>
      <c r="B77" s="9"/>
      <c r="C77" s="9" t="s">
        <v>317</v>
      </c>
    </row>
    <row r="78" spans="1:5" s="10" customFormat="1" x14ac:dyDescent="0.35">
      <c r="A78" s="7">
        <v>109</v>
      </c>
      <c r="B78" s="8" t="s">
        <v>127</v>
      </c>
      <c r="C78" s="9"/>
    </row>
    <row r="79" spans="1:5" s="10" customFormat="1" x14ac:dyDescent="0.35">
      <c r="A79" s="7">
        <v>110</v>
      </c>
      <c r="B79" s="8" t="s">
        <v>129</v>
      </c>
      <c r="C79" s="9"/>
    </row>
    <row r="80" spans="1:5" s="10" customFormat="1" x14ac:dyDescent="0.35">
      <c r="A80" s="7">
        <v>111</v>
      </c>
      <c r="B80" s="8" t="s">
        <v>131</v>
      </c>
      <c r="C80" s="9" t="s">
        <v>339</v>
      </c>
    </row>
    <row r="81" spans="1:5" s="10" customFormat="1" x14ac:dyDescent="0.35">
      <c r="A81" s="7">
        <v>112</v>
      </c>
      <c r="B81" s="8" t="s">
        <v>133</v>
      </c>
      <c r="C81" s="9"/>
    </row>
    <row r="82" spans="1:5" s="10" customFormat="1" x14ac:dyDescent="0.35">
      <c r="A82" s="7">
        <v>115</v>
      </c>
      <c r="B82" s="9"/>
      <c r="C82" s="9"/>
      <c r="D82" s="11"/>
      <c r="E82" s="11"/>
    </row>
    <row r="83" spans="1:5" s="10" customFormat="1" x14ac:dyDescent="0.35">
      <c r="A83" s="7">
        <v>116</v>
      </c>
      <c r="B83" s="9"/>
      <c r="C83" s="9" t="s">
        <v>328</v>
      </c>
    </row>
    <row r="84" spans="1:5" s="10" customFormat="1" x14ac:dyDescent="0.35">
      <c r="A84" s="7">
        <v>118</v>
      </c>
      <c r="B84" s="8" t="s">
        <v>137</v>
      </c>
      <c r="C84" s="9" t="s">
        <v>341</v>
      </c>
    </row>
    <row r="85" spans="1:5" s="10" customFormat="1" x14ac:dyDescent="0.35">
      <c r="A85" s="7">
        <v>119</v>
      </c>
      <c r="B85" s="8" t="s">
        <v>139</v>
      </c>
      <c r="C85" s="9" t="s">
        <v>327</v>
      </c>
    </row>
    <row r="86" spans="1:5" s="10" customFormat="1" x14ac:dyDescent="0.35">
      <c r="A86" s="7">
        <v>123</v>
      </c>
      <c r="B86" s="9"/>
      <c r="C86" s="9" t="s">
        <v>365</v>
      </c>
      <c r="D86" s="11"/>
      <c r="E86" s="11"/>
    </row>
    <row r="87" spans="1:5" s="10" customFormat="1" x14ac:dyDescent="0.35">
      <c r="A87" s="7">
        <v>124</v>
      </c>
      <c r="B87" s="9"/>
      <c r="C87" s="9" t="s">
        <v>334</v>
      </c>
    </row>
    <row r="88" spans="1:5" s="10" customFormat="1" x14ac:dyDescent="0.35">
      <c r="A88" s="7">
        <v>127</v>
      </c>
      <c r="B88" s="8" t="s">
        <v>143</v>
      </c>
      <c r="C88" s="9" t="s">
        <v>340</v>
      </c>
    </row>
    <row r="89" spans="1:5" s="10" customFormat="1" x14ac:dyDescent="0.35">
      <c r="A89" s="7">
        <v>128</v>
      </c>
      <c r="B89" s="8" t="s">
        <v>145</v>
      </c>
      <c r="C89" s="9"/>
    </row>
    <row r="90" spans="1:5" s="10" customFormat="1" x14ac:dyDescent="0.35">
      <c r="A90" s="7">
        <v>129</v>
      </c>
      <c r="B90" s="8" t="s">
        <v>147</v>
      </c>
      <c r="C90" s="9"/>
    </row>
    <row r="91" spans="1:5" s="10" customFormat="1" x14ac:dyDescent="0.35">
      <c r="A91" s="7">
        <v>130</v>
      </c>
      <c r="B91" s="8" t="s">
        <v>149</v>
      </c>
      <c r="C91" s="9"/>
    </row>
    <row r="92" spans="1:5" s="10" customFormat="1" x14ac:dyDescent="0.35">
      <c r="A92" s="7">
        <v>133</v>
      </c>
      <c r="B92" s="9"/>
      <c r="C92" s="9" t="s">
        <v>366</v>
      </c>
    </row>
    <row r="93" spans="1:5" s="10" customFormat="1" x14ac:dyDescent="0.35">
      <c r="A93" s="7">
        <v>134</v>
      </c>
      <c r="B93" s="9"/>
      <c r="C93" s="9" t="s">
        <v>321</v>
      </c>
    </row>
    <row r="94" spans="1:5" s="10" customFormat="1" x14ac:dyDescent="0.35">
      <c r="A94" s="7">
        <v>137</v>
      </c>
      <c r="B94" s="9"/>
      <c r="C94" s="9"/>
      <c r="D94" s="11"/>
      <c r="E94" s="11"/>
    </row>
    <row r="95" spans="1:5" s="10" customFormat="1" x14ac:dyDescent="0.35">
      <c r="A95" s="7">
        <v>138</v>
      </c>
      <c r="B95" s="9"/>
      <c r="C95" s="9" t="s">
        <v>325</v>
      </c>
    </row>
    <row r="96" spans="1:5" s="10" customFormat="1" x14ac:dyDescent="0.35">
      <c r="A96" s="7">
        <v>141</v>
      </c>
      <c r="B96" s="9"/>
      <c r="C96" s="9"/>
      <c r="D96" s="11"/>
      <c r="E96" s="11"/>
    </row>
    <row r="97" spans="1:5" s="10" customFormat="1" x14ac:dyDescent="0.35">
      <c r="A97" s="7">
        <v>142</v>
      </c>
      <c r="B97" s="9"/>
      <c r="C97" s="9" t="s">
        <v>326</v>
      </c>
    </row>
    <row r="98" spans="1:5" s="10" customFormat="1" x14ac:dyDescent="0.35">
      <c r="A98" s="7">
        <v>144</v>
      </c>
      <c r="B98" s="8" t="s">
        <v>157</v>
      </c>
      <c r="C98" s="9" t="s">
        <v>340</v>
      </c>
    </row>
    <row r="99" spans="1:5" s="10" customFormat="1" x14ac:dyDescent="0.35">
      <c r="A99" s="7">
        <v>145</v>
      </c>
      <c r="B99" s="8" t="s">
        <v>159</v>
      </c>
      <c r="C99" s="9"/>
    </row>
    <row r="100" spans="1:5" s="10" customFormat="1" x14ac:dyDescent="0.35">
      <c r="A100" s="7">
        <v>146</v>
      </c>
      <c r="B100" s="8" t="s">
        <v>161</v>
      </c>
      <c r="C100" s="9"/>
    </row>
    <row r="101" spans="1:5" s="10" customFormat="1" x14ac:dyDescent="0.35">
      <c r="A101" s="7">
        <v>147</v>
      </c>
      <c r="B101" s="8" t="s">
        <v>163</v>
      </c>
      <c r="C101" s="9"/>
    </row>
    <row r="102" spans="1:5" s="10" customFormat="1" x14ac:dyDescent="0.35">
      <c r="A102" s="7">
        <v>150</v>
      </c>
      <c r="B102" s="9"/>
      <c r="C102" s="9"/>
    </row>
    <row r="103" spans="1:5" s="10" customFormat="1" x14ac:dyDescent="0.35">
      <c r="A103" s="7">
        <v>151</v>
      </c>
      <c r="B103" s="9"/>
      <c r="C103" s="9" t="s">
        <v>322</v>
      </c>
    </row>
    <row r="104" spans="1:5" s="10" customFormat="1" x14ac:dyDescent="0.35">
      <c r="A104" s="7">
        <v>153</v>
      </c>
      <c r="B104" s="8" t="s">
        <v>167</v>
      </c>
      <c r="C104" s="9" t="s">
        <v>339</v>
      </c>
    </row>
    <row r="105" spans="1:5" s="10" customFormat="1" x14ac:dyDescent="0.35">
      <c r="A105" s="7">
        <v>154</v>
      </c>
      <c r="B105" s="8" t="s">
        <v>169</v>
      </c>
      <c r="C105" s="9"/>
    </row>
    <row r="106" spans="1:5" s="10" customFormat="1" x14ac:dyDescent="0.35">
      <c r="A106" s="7">
        <v>157</v>
      </c>
      <c r="B106" s="9"/>
      <c r="C106" s="9" t="s">
        <v>171</v>
      </c>
    </row>
    <row r="107" spans="1:5" s="10" customFormat="1" x14ac:dyDescent="0.35">
      <c r="A107" s="7">
        <v>158</v>
      </c>
      <c r="B107" s="9"/>
      <c r="C107" s="9" t="s">
        <v>319</v>
      </c>
      <c r="D107" s="11"/>
      <c r="E107" s="11"/>
    </row>
    <row r="108" spans="1:5" s="10" customFormat="1" x14ac:dyDescent="0.35">
      <c r="A108" s="7">
        <v>161</v>
      </c>
      <c r="B108" s="8" t="s">
        <v>173</v>
      </c>
      <c r="C108" s="9" t="s">
        <v>342</v>
      </c>
      <c r="D108" s="11"/>
      <c r="E108" s="11"/>
    </row>
    <row r="109" spans="1:5" s="10" customFormat="1" x14ac:dyDescent="0.35">
      <c r="A109" s="7">
        <v>162</v>
      </c>
      <c r="B109" s="8" t="s">
        <v>175</v>
      </c>
      <c r="C109" s="9"/>
      <c r="D109" s="11"/>
      <c r="E109" s="11"/>
    </row>
    <row r="110" spans="1:5" s="10" customFormat="1" x14ac:dyDescent="0.35">
      <c r="A110" s="7">
        <v>163</v>
      </c>
      <c r="B110" s="8" t="s">
        <v>177</v>
      </c>
      <c r="C110" s="9" t="s">
        <v>341</v>
      </c>
    </row>
    <row r="111" spans="1:5" s="10" customFormat="1" x14ac:dyDescent="0.35">
      <c r="A111" s="7">
        <v>164</v>
      </c>
      <c r="B111" s="8" t="s">
        <v>179</v>
      </c>
      <c r="C111" s="9" t="n">
        <v>100.0</v>
      </c>
      <c r="D111" s="11"/>
      <c r="E111" s="11"/>
    </row>
    <row r="112" spans="1:5" s="10" customFormat="1" x14ac:dyDescent="0.35">
      <c r="A112" s="7">
        <v>165</v>
      </c>
      <c r="B112" s="8" t="s">
        <v>181</v>
      </c>
      <c r="C112" s="9"/>
    </row>
    <row r="113" spans="1:5" s="10" customFormat="1" x14ac:dyDescent="0.35">
      <c r="A113" s="7">
        <v>166</v>
      </c>
      <c r="B113" s="8" t="s">
        <v>183</v>
      </c>
      <c r="C113" s="9"/>
    </row>
    <row r="114" spans="1:5" s="10" customFormat="1" x14ac:dyDescent="0.35">
      <c r="A114" s="7">
        <v>169</v>
      </c>
      <c r="B114" s="9"/>
      <c r="C114" s="9"/>
      <c r="D114" s="11"/>
      <c r="E114" s="11"/>
    </row>
    <row r="115" spans="1:5" s="10" customFormat="1" x14ac:dyDescent="0.35">
      <c r="A115" s="7">
        <v>170</v>
      </c>
      <c r="B115" s="9"/>
      <c r="C115" s="9" t="s">
        <v>335</v>
      </c>
    </row>
    <row r="116" spans="1:5" s="10" customFormat="1" x14ac:dyDescent="0.35">
      <c r="A116" s="7">
        <v>171</v>
      </c>
      <c r="B116" s="8" t="s">
        <v>185</v>
      </c>
      <c r="C116" s="9" t="n">
        <v>2.0</v>
      </c>
    </row>
    <row r="117" spans="1:5" s="10" customFormat="1" x14ac:dyDescent="0.35">
      <c r="A117" s="7">
        <v>172</v>
      </c>
      <c r="B117" s="8" t="s">
        <v>187</v>
      </c>
      <c r="C117" s="9"/>
    </row>
    <row r="118" spans="1:5" s="10" customFormat="1" x14ac:dyDescent="0.35">
      <c r="A118" s="7">
        <v>174</v>
      </c>
      <c r="B118" s="8" t="s">
        <v>189</v>
      </c>
      <c r="C118" s="9" t="s">
        <v>341</v>
      </c>
    </row>
    <row r="119" spans="1:5" s="10" customFormat="1" x14ac:dyDescent="0.35">
      <c r="A119" s="7">
        <v>176</v>
      </c>
      <c r="B119" s="8" t="s">
        <v>191</v>
      </c>
      <c r="C119" s="9"/>
    </row>
    <row r="120" spans="1:5" s="10" customFormat="1" x14ac:dyDescent="0.35">
      <c r="A120" s="7">
        <v>177</v>
      </c>
      <c r="B120" s="8" t="s">
        <v>192</v>
      </c>
      <c r="C120" s="9"/>
    </row>
    <row r="121" spans="1:5" s="10" customFormat="1" x14ac:dyDescent="0.35">
      <c r="A121" s="7">
        <v>180</v>
      </c>
      <c r="B121" s="9"/>
      <c r="C121" s="9"/>
      <c r="D121" s="11"/>
      <c r="E121" s="11"/>
    </row>
    <row r="122" spans="1:5" s="10" customFormat="1" x14ac:dyDescent="0.35">
      <c r="A122" s="7">
        <v>181</v>
      </c>
      <c r="B122" s="9"/>
      <c r="C122" s="9" t="s">
        <v>333</v>
      </c>
    </row>
    <row r="123" spans="1:5" s="10" customFormat="1" x14ac:dyDescent="0.35">
      <c r="A123" s="7">
        <v>184</v>
      </c>
      <c r="B123" s="8" t="s">
        <v>196</v>
      </c>
      <c r="C123" s="9" t="s">
        <v>339</v>
      </c>
    </row>
    <row r="124" spans="1:5" s="10" customFormat="1" x14ac:dyDescent="0.35">
      <c r="A124" s="7">
        <v>185</v>
      </c>
      <c r="B124" s="8" t="s">
        <v>198</v>
      </c>
      <c r="C124" s="9"/>
    </row>
    <row r="125" spans="1:5" s="10" customFormat="1" x14ac:dyDescent="0.35">
      <c r="A125" s="7">
        <v>186</v>
      </c>
      <c r="B125" s="8" t="s">
        <v>200</v>
      </c>
      <c r="C125" s="9"/>
    </row>
    <row r="126" spans="1:5" s="10" customFormat="1" x14ac:dyDescent="0.35">
      <c r="A126" s="7">
        <v>187</v>
      </c>
      <c r="B126" s="8" t="s">
        <v>202</v>
      </c>
      <c r="C126" s="9"/>
    </row>
    <row r="127" spans="1:5" s="10" customFormat="1" x14ac:dyDescent="0.35">
      <c r="A127" s="7">
        <v>188</v>
      </c>
      <c r="B127" s="8" t="s">
        <v>204</v>
      </c>
      <c r="C127" s="9"/>
    </row>
    <row r="128" spans="1:5" s="10" customFormat="1" x14ac:dyDescent="0.35">
      <c r="A128" s="7">
        <v>189</v>
      </c>
      <c r="B128" s="8" t="s">
        <v>206</v>
      </c>
      <c r="C128" s="9"/>
    </row>
    <row r="129" spans="1:5" s="10" customFormat="1" x14ac:dyDescent="0.35">
      <c r="A129" s="7">
        <v>192</v>
      </c>
      <c r="B129" s="9"/>
      <c r="C129" s="9"/>
    </row>
    <row r="130" spans="1:5" s="10" customFormat="1" x14ac:dyDescent="0.35">
      <c r="A130" s="7">
        <v>193</v>
      </c>
      <c r="B130" s="9"/>
      <c r="C130" s="9" t="s">
        <v>316</v>
      </c>
    </row>
    <row r="131" spans="1:5" s="10" customFormat="1" x14ac:dyDescent="0.35">
      <c r="A131" s="7">
        <v>196</v>
      </c>
      <c r="B131" s="8" t="s">
        <v>210</v>
      </c>
      <c r="C131" s="9" t="s">
        <v>339</v>
      </c>
    </row>
    <row r="132" spans="1:5" s="10" customFormat="1" x14ac:dyDescent="0.35">
      <c r="A132" s="7">
        <v>197</v>
      </c>
      <c r="B132" s="8" t="s">
        <v>212</v>
      </c>
      <c r="C132" s="9"/>
    </row>
    <row r="133" spans="1:5" s="10" customFormat="1" x14ac:dyDescent="0.35">
      <c r="A133" s="7">
        <v>200</v>
      </c>
      <c r="B133" s="9"/>
      <c r="C133" s="9"/>
    </row>
    <row r="134" spans="1:5" s="10" customFormat="1" x14ac:dyDescent="0.35">
      <c r="A134" s="7">
        <v>201</v>
      </c>
      <c r="B134" s="9"/>
      <c r="C134" s="9" t="s">
        <v>314</v>
      </c>
    </row>
    <row r="135" spans="1:5" s="10" customFormat="1" x14ac:dyDescent="0.35">
      <c r="A135" s="7">
        <v>203</v>
      </c>
      <c r="B135" s="8" t="s">
        <v>215</v>
      </c>
      <c r="C135" s="9"/>
    </row>
    <row r="136" spans="1:5" s="10" customFormat="1" x14ac:dyDescent="0.35">
      <c r="A136" s="7">
        <v>204</v>
      </c>
      <c r="B136" s="8" t="s">
        <v>217</v>
      </c>
      <c r="C136" s="9"/>
    </row>
    <row r="137" spans="1:5" s="10" customFormat="1" x14ac:dyDescent="0.35">
      <c r="A137" s="7">
        <v>207</v>
      </c>
      <c r="B137" s="9"/>
      <c r="C137" s="9"/>
    </row>
    <row r="138" spans="1:5" s="10" customFormat="1" x14ac:dyDescent="0.35">
      <c r="A138" s="7">
        <v>208</v>
      </c>
      <c r="B138" s="9"/>
      <c r="C138" s="9" t="s">
        <v>315</v>
      </c>
      <c r="D138" s="11"/>
      <c r="E138" s="11"/>
    </row>
    <row r="139" spans="1:5" s="10" customFormat="1" x14ac:dyDescent="0.35">
      <c r="A139" s="7">
        <v>209</v>
      </c>
      <c r="B139" s="8" t="s">
        <v>220</v>
      </c>
      <c r="C139" s="9" t="s">
        <v>367</v>
      </c>
      <c r="D139" s="11"/>
      <c r="E139" s="11"/>
    </row>
    <row r="140" spans="1:5" s="10" customFormat="1" x14ac:dyDescent="0.35">
      <c r="A140" s="7">
        <v>210</v>
      </c>
      <c r="B140" s="8" t="s">
        <v>222</v>
      </c>
      <c r="C140" s="9" t="s">
        <v>368</v>
      </c>
      <c r="D140" s="11"/>
      <c r="E140" s="11"/>
    </row>
    <row r="141" spans="1:5" s="10" customFormat="1" x14ac:dyDescent="0.35">
      <c r="A141" s="7">
        <v>211</v>
      </c>
      <c r="B141" s="8" t="s">
        <v>224</v>
      </c>
      <c r="C141" s="9" t="s">
        <v>369</v>
      </c>
    </row>
    <row r="142" spans="1:5" s="10" customFormat="1" x14ac:dyDescent="0.35">
      <c r="A142" s="12"/>
    </row>
    <row r="143" spans="1:5" s="10" customFormat="1" x14ac:dyDescent="0.35">
      <c r="A143" s="12"/>
    </row>
    <row r="144" spans="1:5" s="10" customFormat="1" x14ac:dyDescent="0.35">
      <c r="A144" s="12"/>
    </row>
    <row r="145" spans="1:1" s="10" customFormat="1" x14ac:dyDescent="0.35">
      <c r="A145" s="12"/>
    </row>
    <row r="146" spans="1:1" s="10" customFormat="1" x14ac:dyDescent="0.35">
      <c r="A146" s="12"/>
    </row>
    <row r="147" spans="1:1" s="10" customFormat="1" x14ac:dyDescent="0.35">
      <c r="A147" s="12"/>
    </row>
    <row r="148" spans="1:1" s="10" customFormat="1" x14ac:dyDescent="0.35">
      <c r="A148" s="12"/>
    </row>
    <row r="149" spans="1:1" s="10" customFormat="1" x14ac:dyDescent="0.35">
      <c r="A149" s="12"/>
    </row>
    <row r="150" spans="1:1" s="10" customFormat="1" x14ac:dyDescent="0.35">
      <c r="A150" s="12"/>
    </row>
    <row r="151" spans="1:1" s="10" customFormat="1" x14ac:dyDescent="0.35">
      <c r="A151" s="12"/>
    </row>
    <row r="152" spans="1:1" s="10" customFormat="1" x14ac:dyDescent="0.35">
      <c r="A152" s="12"/>
    </row>
    <row r="153" spans="1:1" s="10" customFormat="1" x14ac:dyDescent="0.35">
      <c r="A153" s="12"/>
    </row>
    <row r="154" spans="1:1" s="10" customFormat="1" x14ac:dyDescent="0.35">
      <c r="A154" s="12"/>
    </row>
    <row r="155" spans="1:1" s="10" customFormat="1" x14ac:dyDescent="0.35">
      <c r="A155" s="12"/>
    </row>
    <row r="156" spans="1:1" s="10" customFormat="1" x14ac:dyDescent="0.35">
      <c r="A156" s="12"/>
    </row>
    <row r="157" spans="1:1" s="10" customFormat="1" x14ac:dyDescent="0.35">
      <c r="A157" s="12"/>
    </row>
    <row r="158" spans="1:1" s="10" customFormat="1" x14ac:dyDescent="0.35">
      <c r="A158" s="12"/>
    </row>
    <row r="159" spans="1:1" s="10" customFormat="1" x14ac:dyDescent="0.35">
      <c r="A159" s="12"/>
    </row>
    <row r="160" spans="1:1" s="10" customFormat="1" x14ac:dyDescent="0.35">
      <c r="A160" s="12"/>
    </row>
    <row r="161" spans="1:1" s="10" customFormat="1" x14ac:dyDescent="0.35">
      <c r="A161" s="12"/>
    </row>
    <row r="162" spans="1:1" s="10" customFormat="1" x14ac:dyDescent="0.35">
      <c r="A162" s="12"/>
    </row>
    <row r="163" spans="1:1" s="10" customFormat="1" x14ac:dyDescent="0.35">
      <c r="A163" s="12"/>
    </row>
    <row r="164" spans="1:1" s="10" customFormat="1" x14ac:dyDescent="0.35">
      <c r="A164" s="12"/>
    </row>
    <row r="165" spans="1:1" s="10" customFormat="1" x14ac:dyDescent="0.35">
      <c r="A165" s="12"/>
    </row>
    <row r="166" spans="1:1" s="10" customFormat="1" x14ac:dyDescent="0.35">
      <c r="A166" s="12"/>
    </row>
    <row r="167" spans="1:1" s="10" customFormat="1" x14ac:dyDescent="0.35">
      <c r="A167" s="12"/>
    </row>
    <row r="168" spans="1:1" s="10" customFormat="1" x14ac:dyDescent="0.35">
      <c r="A168" s="12"/>
    </row>
    <row r="169" spans="1:1" s="10" customFormat="1" x14ac:dyDescent="0.35">
      <c r="A169" s="12"/>
    </row>
  </sheetData>
  <autoFilter ref="A2:E141">
    <sortState ref="A3:E141">
      <sortCondition ref="A2:A14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Report</vt:lpstr>
      <vt:lpstr>Photo-Ext Front</vt:lpstr>
      <vt:lpstr>Photo-Ext Back</vt:lpstr>
      <vt:lpstr>Data</vt:lpstr>
      <vt:lpstr>AccessDirection</vt:lpstr>
      <vt:lpstr>AccessLocation</vt:lpstr>
      <vt:lpstr>ControlSectionNum</vt:lpstr>
      <vt:lpstr>Latitude</vt:lpstr>
      <vt:lpstr>LatLong</vt:lpstr>
      <vt:lpstr>LatLongLink</vt:lpstr>
      <vt:lpstr>Longitude</vt:lpstr>
      <vt:lpstr>MeterNum</vt:lpstr>
      <vt:lpstr>PanelDepth</vt:lpstr>
      <vt:lpstr>PanelHeight</vt:lpstr>
      <vt:lpstr>PanelMaterial</vt:lpstr>
      <vt:lpstr>PanelWidth</vt:lpstr>
      <vt:lpstr>Report!Print_Area</vt:lpstr>
      <vt:lpstr>Report!Print_Titles</vt:lpstr>
      <vt:lpstr>RoadwayNum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2015-08-14T05:42:48Z</dcterms:created>
  <dc:creator>Apache POI</dc:creator>
  <lastModifiedBy>Thano</lastModifiedBy>
  <lastPrinted>2015-08-14T18:07:28Z</lastPrinted>
  <dcterms:modified xsi:type="dcterms:W3CDTF">2015-08-14T18:07:36Z</dcterms:modified>
</coreProperties>
</file>