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eifrid/Dropbox (Aspuru-Guzik Lab)/Matter Lab/Data/Code/Chemical subway/RouteScore_preprint/modafinil/"/>
    </mc:Choice>
  </mc:AlternateContent>
  <xr:revisionPtr revIDLastSave="0" documentId="13_ncr:1_{111DE571-275E-9643-B5C6-01237C714B90}" xr6:coauthVersionLast="46" xr6:coauthVersionMax="46" xr10:uidLastSave="{00000000-0000-0000-0000-000000000000}"/>
  <bookViews>
    <workbookView xWindow="0" yWindow="460" windowWidth="35840" windowHeight="21940" activeTab="3" xr2:uid="{E3AC65CC-B68C-2D4E-8E32-1CF96981A134}"/>
  </bookViews>
  <sheets>
    <sheet name="Step 1" sheetId="1" r:id="rId1"/>
    <sheet name="Step 2" sheetId="2" r:id="rId2"/>
    <sheet name="Step 3" sheetId="3" r:id="rId3"/>
    <sheet name="Step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2" i="3"/>
  <c r="B2" i="4"/>
  <c r="L3" i="3"/>
  <c r="G3" i="3"/>
  <c r="K3" i="3" s="1"/>
  <c r="L3" i="4" l="1"/>
  <c r="G3" i="4"/>
  <c r="K3" i="4" s="1"/>
  <c r="Y2" i="4"/>
  <c r="R2" i="4"/>
  <c r="L2" i="4"/>
  <c r="Y2" i="3"/>
  <c r="R2" i="3"/>
  <c r="L2" i="3"/>
  <c r="L4" i="2"/>
  <c r="G4" i="2"/>
  <c r="K4" i="2" s="1"/>
  <c r="L3" i="2"/>
  <c r="G3" i="2"/>
  <c r="K3" i="2" s="1"/>
  <c r="Y2" i="2"/>
  <c r="R2" i="2"/>
  <c r="L2" i="2"/>
  <c r="L3" i="1"/>
  <c r="G3" i="1"/>
  <c r="K3" i="1" s="1"/>
  <c r="Y2" i="1"/>
  <c r="R2" i="1"/>
  <c r="L2" i="1"/>
  <c r="G2" i="1"/>
  <c r="K2" i="1" s="1"/>
  <c r="T2" i="2" l="1"/>
  <c r="T2" i="4"/>
  <c r="T2" i="3"/>
  <c r="S2" i="1"/>
  <c r="X2" i="1" s="1"/>
  <c r="K2" i="2" s="1"/>
  <c r="S2" i="2" s="1"/>
  <c r="X2" i="2" s="1"/>
  <c r="K2" i="3" s="1"/>
  <c r="S2" i="3" s="1"/>
  <c r="X2" i="3" s="1"/>
  <c r="K2" i="4" s="1"/>
  <c r="S2" i="4" s="1"/>
  <c r="X2" i="4" s="1"/>
  <c r="T2" i="1"/>
  <c r="Z2" i="4" l="1"/>
  <c r="Z2" i="3"/>
  <c r="Z2" i="2"/>
  <c r="Z2" i="1"/>
</calcChain>
</file>

<file path=xl/sharedStrings.xml><?xml version="1.0" encoding="utf-8"?>
<sst xmlns="http://schemas.openxmlformats.org/spreadsheetml/2006/main" count="131" uniqueCount="57">
  <si>
    <t>Molecule</t>
  </si>
  <si>
    <t>SMILES</t>
  </si>
  <si>
    <t>MW</t>
  </si>
  <si>
    <t>buy CAD</t>
  </si>
  <si>
    <t>buy mass</t>
  </si>
  <si>
    <t>$/mol</t>
  </si>
  <si>
    <t>rxn moles</t>
  </si>
  <si>
    <t>n_i*C_i</t>
  </si>
  <si>
    <t>n_i*M_i</t>
  </si>
  <si>
    <t>t_H</t>
  </si>
  <si>
    <t>C_H</t>
  </si>
  <si>
    <t>Yield</t>
  </si>
  <si>
    <t>C_time</t>
  </si>
  <si>
    <t>C_money</t>
  </si>
  <si>
    <t>C_mass</t>
  </si>
  <si>
    <t>prod SMILES</t>
  </si>
  <si>
    <t>prod MW</t>
  </si>
  <si>
    <t>prod $/mol</t>
  </si>
  <si>
    <t>n_prod</t>
  </si>
  <si>
    <t>raw SS</t>
  </si>
  <si>
    <t>benzhydrol</t>
  </si>
  <si>
    <t>OC(C1=CC=CC=C1)C2=CC=CC=C2</t>
  </si>
  <si>
    <t>Lawesson's rgt</t>
  </si>
  <si>
    <t>COC1=CC=C(P(SP2(C3=CC=C(OC)C=C3)=S)(S2)=S)C=C1</t>
  </si>
  <si>
    <t>SC(C1=CC=CC=C1)C2=CC=CC=C2</t>
  </si>
  <si>
    <t>–</t>
  </si>
  <si>
    <t>diphenyl methylthiol</t>
  </si>
  <si>
    <t>potassium carbonate</t>
  </si>
  <si>
    <t>chloroacetonitrile</t>
  </si>
  <si>
    <t>C(=O)([O-])[O-].[K+].[K+]</t>
  </si>
  <si>
    <t>ClCC#N</t>
  </si>
  <si>
    <t>N#CCSC(C1=CC=CC=C1)C2=CC=CC=C2</t>
  </si>
  <si>
    <t>2-benzhydrylsulfanylacetonitrile</t>
  </si>
  <si>
    <t>[K+].[OH-]</t>
  </si>
  <si>
    <t>NC(CSC(C1=CC=CC=C1)C2=CC=CC=C2)=O</t>
  </si>
  <si>
    <t>(2-Benzhydrylsulfanyl)acetamide</t>
  </si>
  <si>
    <t>OO</t>
  </si>
  <si>
    <t>O=S(CC(N)=O)C(C1=CC=CC=C1)C2=CC=CC=C2</t>
  </si>
  <si>
    <t>Vendor</t>
  </si>
  <si>
    <t>rxn qty</t>
  </si>
  <si>
    <t>368 mg</t>
  </si>
  <si>
    <t>809 mg</t>
  </si>
  <si>
    <t>https://www.sigmaaldrich.com/catalog/product/aldrich/b4856?lang=en&amp;region=CA&amp;cm_sp=Insite-_-caSrpResults_srpRecs_srpModel_benzhydrol-_-srpRecs3-3</t>
  </si>
  <si>
    <t>https://www.sigmaaldrich.com/catalog/product/aldrich/227439?lang=en&amp;region=CA</t>
  </si>
  <si>
    <t>https://www.sigmaaldrich.com/catalog/product/aldrich/c19651?lang=en&amp;region=CA</t>
  </si>
  <si>
    <t>https://www.sigmaaldrich.com/catalog/product/sigald/347825?lang=en&amp;region=CA&amp;cm_sp=Insite-_-caContent_prodMerch_gruCrossEntropy-_-prodMerch10-5</t>
  </si>
  <si>
    <t>292 mg</t>
  </si>
  <si>
    <t>202 mg</t>
  </si>
  <si>
    <t>110 mg</t>
  </si>
  <si>
    <t>https://www.sigmaaldrich.com/catalog/product/sigald/484016?lang=en&amp;region=CA</t>
  </si>
  <si>
    <t>5% potassium hydroxide</t>
  </si>
  <si>
    <t>2 mL</t>
  </si>
  <si>
    <t>329 mg</t>
  </si>
  <si>
    <t>https://www.sigmaaldrich.com/catalog/product/sigma/h1009?lang=en&amp;region=CA&amp;cm_sp=Insite-_-caSrpResults_srpRecs_srpModel_hydrogen%20peroxide-_-srpRecs3-2</t>
  </si>
  <si>
    <t>265 mg</t>
  </si>
  <si>
    <t>30% hydrogen peroxide</t>
  </si>
  <si>
    <t>0.137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</si>
</sst>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igmaaldrich.com/catalog/product/aldrich/227439?lang=en&amp;region=CA" TargetMode="External"/><Relationship Id="rId1" Type="http://schemas.openxmlformats.org/officeDocument/2006/relationships/hyperlink" Target="https://www.sigmaaldrich.com/catalog/product/aldrich/b4856?lang=en&amp;region=CA&amp;cm_sp=Insite-_-caSrpResults_srpRecs_srpModel_benzhydrol-_-srpRecs3-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igmaaldrich.com/catalog/product/sigald/347825?lang=en&amp;region=CA&amp;cm_sp=Insite-_-caContent_prodMerch_gruCrossEntropy-_-prodMerch10-5" TargetMode="External"/><Relationship Id="rId1" Type="http://schemas.openxmlformats.org/officeDocument/2006/relationships/hyperlink" Target="https://www.sigmaaldrich.com/catalog/product/aldrich/c19651?lang=en&amp;region=C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igmaaldrich.com/catalog/product/sigald/484016?lang=en&amp;region=C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igmaaldrich.com/catalog/product/sigma/h1009?lang=en&amp;region=CA&amp;cm_sp=Insite-_-caSrpResults_srpRecs_srpModel_hydrogen%20peroxide-_-srpRecs3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0C62-1F65-414E-8C9C-E6C89AB83197}">
  <dimension ref="A1:Z3"/>
  <sheetViews>
    <sheetView topLeftCell="M1" workbookViewId="0">
      <selection activeCell="Z1" sqref="Z1:Z104857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38</v>
      </c>
      <c r="E1" t="s">
        <v>3</v>
      </c>
      <c r="F1" t="s">
        <v>4</v>
      </c>
      <c r="G1" t="s">
        <v>5</v>
      </c>
      <c r="H1" t="s">
        <v>6</v>
      </c>
      <c r="I1" t="s">
        <v>39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t="s">
        <v>20</v>
      </c>
      <c r="B2" t="s">
        <v>21</v>
      </c>
      <c r="C2">
        <v>184.23</v>
      </c>
      <c r="D2" s="2" t="s">
        <v>42</v>
      </c>
      <c r="E2">
        <v>170</v>
      </c>
      <c r="F2">
        <v>500</v>
      </c>
      <c r="G2">
        <f>E2/(F2/C2)</f>
        <v>62.638199999999998</v>
      </c>
      <c r="H2">
        <v>2E-3</v>
      </c>
      <c r="I2" t="s">
        <v>40</v>
      </c>
      <c r="K2">
        <f>H2*G2</f>
        <v>0.12527640000000001</v>
      </c>
      <c r="L2">
        <f>H2*C2</f>
        <v>0.36846000000000001</v>
      </c>
      <c r="N2">
        <v>3</v>
      </c>
      <c r="O2">
        <v>52.97</v>
      </c>
      <c r="P2">
        <v>0.73</v>
      </c>
      <c r="R2">
        <f>N2</f>
        <v>3</v>
      </c>
      <c r="S2">
        <f>SUM(K2:K12)+N2*O2</f>
        <v>160.79058939999999</v>
      </c>
      <c r="T2">
        <f>SUM(L2:L12)</f>
        <v>1.17736</v>
      </c>
      <c r="V2" t="s">
        <v>24</v>
      </c>
      <c r="W2">
        <v>200.3</v>
      </c>
      <c r="X2">
        <f>S2/Y2</f>
        <v>110130.5406849315</v>
      </c>
      <c r="Y2">
        <f>P2*MIN(H2:H6)</f>
        <v>1.4599999999999999E-3</v>
      </c>
      <c r="Z2">
        <f>R2*S2*T2</f>
        <v>567.92522500795189</v>
      </c>
    </row>
    <row r="3" spans="1:26" x14ac:dyDescent="0.2">
      <c r="A3" t="s">
        <v>22</v>
      </c>
      <c r="B3" t="s">
        <v>23</v>
      </c>
      <c r="C3">
        <v>404.45</v>
      </c>
      <c r="D3" s="2" t="s">
        <v>43</v>
      </c>
      <c r="E3">
        <v>217</v>
      </c>
      <c r="F3">
        <v>100</v>
      </c>
      <c r="G3">
        <f>E3/(F3/C3)</f>
        <v>877.65650000000005</v>
      </c>
      <c r="H3">
        <v>2E-3</v>
      </c>
      <c r="I3" t="s">
        <v>41</v>
      </c>
      <c r="K3">
        <f t="shared" ref="K3" si="0">H3*G3</f>
        <v>1.7553130000000001</v>
      </c>
      <c r="L3">
        <f t="shared" ref="L3" si="1">H3*C3</f>
        <v>0.80889999999999995</v>
      </c>
    </row>
  </sheetData>
  <hyperlinks>
    <hyperlink ref="D2" r:id="rId1" xr:uid="{1876865F-A33A-0747-A7A0-3C55E39E7AD6}"/>
    <hyperlink ref="D3" r:id="rId2" xr:uid="{0F094202-DEB2-0E43-B675-6350742B2B32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87A8-09A7-CA47-8E32-DD642EB47408}">
  <dimension ref="A1:Z4"/>
  <sheetViews>
    <sheetView workbookViewId="0">
      <selection activeCell="Z1" sqref="Z1:Z104857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38</v>
      </c>
      <c r="E1" t="s">
        <v>3</v>
      </c>
      <c r="F1" t="s">
        <v>4</v>
      </c>
      <c r="G1" t="s">
        <v>5</v>
      </c>
      <c r="H1" t="s">
        <v>6</v>
      </c>
      <c r="I1" t="s">
        <v>39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t="s">
        <v>26</v>
      </c>
      <c r="B2" s="3" t="str">
        <f>'Step 1'!V2</f>
        <v>SC(C1=CC=CC=C1)C2=CC=CC=C2</v>
      </c>
      <c r="C2">
        <v>200.3</v>
      </c>
      <c r="D2" t="s">
        <v>25</v>
      </c>
      <c r="E2" t="s">
        <v>25</v>
      </c>
      <c r="F2" t="s">
        <v>25</v>
      </c>
      <c r="G2">
        <v>0</v>
      </c>
      <c r="H2">
        <v>1.4599999999999999E-3</v>
      </c>
      <c r="I2" t="s">
        <v>46</v>
      </c>
      <c r="K2">
        <f>H2*G2</f>
        <v>0</v>
      </c>
      <c r="L2">
        <f>H2*C2</f>
        <v>0.29243799999999998</v>
      </c>
      <c r="N2">
        <v>1.5</v>
      </c>
      <c r="O2">
        <v>52.97</v>
      </c>
      <c r="P2">
        <v>0.94</v>
      </c>
      <c r="R2">
        <f>N2</f>
        <v>1.5</v>
      </c>
      <c r="S2">
        <f>SUM(K2:K12)+N2*O2</f>
        <v>79.535165300399996</v>
      </c>
      <c r="T2">
        <f>SUM(L2:L12)</f>
        <v>0.60444729999999991</v>
      </c>
      <c r="V2" t="s">
        <v>31</v>
      </c>
      <c r="W2">
        <v>239.34</v>
      </c>
      <c r="X2">
        <f>S2/Y2</f>
        <v>57953.341081608865</v>
      </c>
      <c r="Y2">
        <f>P2*MIN(H2:H6)</f>
        <v>1.3723999999999997E-3</v>
      </c>
      <c r="Z2">
        <f>R2*S2*T2</f>
        <v>72.112223881320688</v>
      </c>
    </row>
    <row r="3" spans="1:26" x14ac:dyDescent="0.2">
      <c r="A3" t="s">
        <v>27</v>
      </c>
      <c r="B3" s="1" t="s">
        <v>29</v>
      </c>
      <c r="C3">
        <v>138.20500000000001</v>
      </c>
      <c r="D3" s="2" t="s">
        <v>45</v>
      </c>
      <c r="E3">
        <v>336</v>
      </c>
      <c r="F3">
        <v>12000</v>
      </c>
      <c r="G3">
        <f>E3/(F3/C3)</f>
        <v>3.8697400000000006</v>
      </c>
      <c r="H3">
        <v>1.4599999999999999E-3</v>
      </c>
      <c r="I3" t="s">
        <v>47</v>
      </c>
      <c r="K3">
        <f t="shared" ref="K3:K4" si="0">H3*G3</f>
        <v>5.6498204000000008E-3</v>
      </c>
      <c r="L3">
        <f t="shared" ref="L3" si="1">H3*C3</f>
        <v>0.20177929999999999</v>
      </c>
    </row>
    <row r="4" spans="1:26" x14ac:dyDescent="0.2">
      <c r="A4" t="s">
        <v>28</v>
      </c>
      <c r="B4" t="s">
        <v>30</v>
      </c>
      <c r="C4">
        <v>75.5</v>
      </c>
      <c r="D4" s="2" t="s">
        <v>44</v>
      </c>
      <c r="E4">
        <v>338</v>
      </c>
      <c r="F4">
        <v>500</v>
      </c>
      <c r="G4">
        <f>E4/(F4/C4)</f>
        <v>51.037999999999997</v>
      </c>
      <c r="H4">
        <v>1.4599999999999999E-3</v>
      </c>
      <c r="I4" t="s">
        <v>48</v>
      </c>
      <c r="K4">
        <f t="shared" si="0"/>
        <v>7.4515479999999995E-2</v>
      </c>
      <c r="L4">
        <f>H4*C4</f>
        <v>0.11022999999999999</v>
      </c>
    </row>
  </sheetData>
  <hyperlinks>
    <hyperlink ref="D4" r:id="rId1" xr:uid="{A850F33F-F38B-2E4F-9552-F744236F6909}"/>
    <hyperlink ref="D3" r:id="rId2" xr:uid="{AE42D8B2-0FDC-894B-9549-28AD9F479690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67BCC-DADA-A540-A070-0EB44CB22D7A}">
  <dimension ref="A1:Z3"/>
  <sheetViews>
    <sheetView workbookViewId="0">
      <selection activeCell="Z1" sqref="Z1:Z104857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38</v>
      </c>
      <c r="E1" t="s">
        <v>3</v>
      </c>
      <c r="F1" t="s">
        <v>4</v>
      </c>
      <c r="G1" t="s">
        <v>5</v>
      </c>
      <c r="H1" t="s">
        <v>6</v>
      </c>
      <c r="I1" t="s">
        <v>39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s="1" t="s">
        <v>32</v>
      </c>
      <c r="B2" t="str">
        <f>'Step 2'!V2</f>
        <v>N#CCSC(C1=CC=CC=C1)C2=CC=CC=C2</v>
      </c>
      <c r="C2">
        <v>239.34</v>
      </c>
      <c r="D2" t="s">
        <v>25</v>
      </c>
      <c r="E2" t="s">
        <v>25</v>
      </c>
      <c r="F2" t="s">
        <v>25</v>
      </c>
      <c r="G2">
        <v>0</v>
      </c>
      <c r="H2">
        <v>1.3723999999999997E-3</v>
      </c>
      <c r="I2" t="s">
        <v>52</v>
      </c>
      <c r="K2">
        <f>H2*G2</f>
        <v>0</v>
      </c>
      <c r="L2">
        <f>H2*C2</f>
        <v>0.32847021599999993</v>
      </c>
      <c r="N2">
        <v>3.5</v>
      </c>
      <c r="O2">
        <v>52.97</v>
      </c>
      <c r="P2">
        <v>0.75</v>
      </c>
      <c r="R2">
        <f>N2</f>
        <v>3.5</v>
      </c>
      <c r="S2">
        <f>SUM(K2:K12)+N2*O2</f>
        <v>185.39808600857148</v>
      </c>
      <c r="T2">
        <f>SUM(L2:L12)</f>
        <v>0.4276987874305499</v>
      </c>
      <c r="V2" t="s">
        <v>34</v>
      </c>
      <c r="W2">
        <v>257.35000000000002</v>
      </c>
      <c r="X2">
        <f>S2/Y2</f>
        <v>180120.55378273729</v>
      </c>
      <c r="Y2">
        <f>P2*MIN(H2)</f>
        <v>1.0292999999999999E-3</v>
      </c>
      <c r="Z2">
        <f>R2*S2*T2</f>
        <v>277.5308780223379</v>
      </c>
    </row>
    <row r="3" spans="1:26" x14ac:dyDescent="0.2">
      <c r="A3" t="s">
        <v>50</v>
      </c>
      <c r="B3" t="s">
        <v>33</v>
      </c>
      <c r="C3">
        <v>56.11</v>
      </c>
      <c r="D3" s="2" t="s">
        <v>49</v>
      </c>
      <c r="E3">
        <v>311</v>
      </c>
      <c r="F3">
        <v>10000</v>
      </c>
      <c r="G3">
        <f t="shared" ref="G3" si="0">E3/(F3/C3)</f>
        <v>1.7450209999999999</v>
      </c>
      <c r="H3">
        <v>1.7684650050000001E-3</v>
      </c>
      <c r="I3" t="s">
        <v>51</v>
      </c>
      <c r="K3">
        <f t="shared" ref="K3" si="1">H3*G3</f>
        <v>3.0860085714901051E-3</v>
      </c>
      <c r="L3">
        <f t="shared" ref="L3" si="2">H3*C3</f>
        <v>9.922857143055E-2</v>
      </c>
    </row>
  </sheetData>
  <hyperlinks>
    <hyperlink ref="D3" r:id="rId1" xr:uid="{EAA13EF7-9FF2-F247-B12A-8D2DC9084A5F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49650-28D4-184C-B28E-474F4443B356}">
  <dimension ref="A1:Z3"/>
  <sheetViews>
    <sheetView tabSelected="1" workbookViewId="0">
      <selection activeCell="Z1" sqref="Z1:Z104857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38</v>
      </c>
      <c r="E1" t="s">
        <v>3</v>
      </c>
      <c r="F1" t="s">
        <v>4</v>
      </c>
      <c r="G1" t="s">
        <v>5</v>
      </c>
      <c r="H1" t="s">
        <v>6</v>
      </c>
      <c r="I1" t="s">
        <v>39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s="1" t="s">
        <v>35</v>
      </c>
      <c r="B2" s="3" t="str">
        <f>'Step 3'!V2</f>
        <v>NC(CSC(C1=CC=CC=C1)C2=CC=CC=C2)=O</v>
      </c>
      <c r="C2">
        <v>257.35000000000002</v>
      </c>
      <c r="D2" t="s">
        <v>25</v>
      </c>
      <c r="E2" t="s">
        <v>25</v>
      </c>
      <c r="F2" t="s">
        <v>25</v>
      </c>
      <c r="G2">
        <v>0</v>
      </c>
      <c r="H2">
        <v>1.0292999999999999E-3</v>
      </c>
      <c r="I2" t="s">
        <v>54</v>
      </c>
      <c r="K2">
        <f>H2*G2</f>
        <v>0</v>
      </c>
      <c r="L2">
        <f>H2*C2</f>
        <v>0.26489035500000002</v>
      </c>
      <c r="N2">
        <v>1.25</v>
      </c>
      <c r="O2">
        <v>52.97</v>
      </c>
      <c r="P2">
        <v>0.67</v>
      </c>
      <c r="R2">
        <f>N2</f>
        <v>1.25</v>
      </c>
      <c r="S2">
        <f>SUM(K2:K12)+N2*O2</f>
        <v>66.253498595404423</v>
      </c>
      <c r="T2">
        <f>SUM(L2:L12)</f>
        <v>0.29989684799999999</v>
      </c>
      <c r="V2" t="s">
        <v>37</v>
      </c>
      <c r="W2">
        <v>273.35000000000002</v>
      </c>
      <c r="X2">
        <f>S2/Y2</f>
        <v>96070.940249792169</v>
      </c>
      <c r="Y2">
        <f>P2*MIN(H2:H6)</f>
        <v>6.8963100000000001E-4</v>
      </c>
      <c r="Z2">
        <f>R2*S2*T2</f>
        <v>24.836519247167768</v>
      </c>
    </row>
    <row r="3" spans="1:26" x14ac:dyDescent="0.2">
      <c r="A3" t="s">
        <v>55</v>
      </c>
      <c r="B3" t="s">
        <v>36</v>
      </c>
      <c r="C3">
        <v>34.01</v>
      </c>
      <c r="D3" s="2" t="s">
        <v>53</v>
      </c>
      <c r="E3">
        <v>150</v>
      </c>
      <c r="F3">
        <v>128.07692308</v>
      </c>
      <c r="G3">
        <f>E3/(F3/C3)</f>
        <v>39.831531530574615</v>
      </c>
      <c r="H3">
        <v>1.0292999999999999E-3</v>
      </c>
      <c r="I3" t="s">
        <v>56</v>
      </c>
      <c r="K3">
        <f t="shared" ref="K3" si="0">H3*G3</f>
        <v>4.0998595404420447E-2</v>
      </c>
      <c r="L3">
        <f t="shared" ref="L3" si="1">H3*C3</f>
        <v>3.5006492999999993E-2</v>
      </c>
    </row>
  </sheetData>
  <hyperlinks>
    <hyperlink ref="D3" r:id="rId1" xr:uid="{415CA0DF-A4F7-5A47-9AC2-FCC9621CB53A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 1</vt:lpstr>
      <vt:lpstr>Step 2</vt:lpstr>
      <vt:lpstr>Step 3</vt:lpstr>
      <vt:lpstr>Step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Seifrid</dc:creator>
  <cp:lastModifiedBy>Martin Seifrid</cp:lastModifiedBy>
  <dcterms:created xsi:type="dcterms:W3CDTF">2020-11-23T21:40:36Z</dcterms:created>
  <dcterms:modified xsi:type="dcterms:W3CDTF">2021-05-04T00:03:33Z</dcterms:modified>
</cp:coreProperties>
</file>