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2B49C48C-A99A-0649-A2B0-BA5168840132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SR_PENGANTAR" sheetId="1" r:id="rId1"/>
    <sheet name="PBJ" sheetId="2" state="hidden" r:id="rId2"/>
    <sheet name="ST" sheetId="3" state="hidden" r:id="rId3"/>
    <sheet name="RFK" sheetId="4" r:id="rId4"/>
    <sheet name="M" sheetId="5" r:id="rId5"/>
    <sheet name="SR_PENGANTAR_RENCANA" sheetId="6" r:id="rId6"/>
    <sheet name="RENCANA_KEUANGAN" sheetId="7" r:id="rId7"/>
    <sheet name="RENCANA_FISIK" sheetId="8" r:id="rId8"/>
  </sheets>
  <definedNames>
    <definedName name="_xlnm.Print_Area" localSheetId="4">M!$A$1:$G$66</definedName>
    <definedName name="_xlnm.Print_Area" localSheetId="1">PBJ!$A$1:$S$32</definedName>
    <definedName name="_xlnm.Print_Area" localSheetId="3">RFK!$A$1:$R$130</definedName>
    <definedName name="_xlnm.Print_Area" localSheetId="0">SR_PENGANTAR!$A$1:$G$59</definedName>
    <definedName name="_xlnm.Print_Area" localSheetId="5">SR_PENGANTAR_RENCANA!$A$1:$I$54</definedName>
    <definedName name="_xlnm.Print_Area" localSheetId="2">ST!$A$1:$K$35</definedName>
    <definedName name="_xlnm.Print_Titles" localSheetId="4">M!$6:$6</definedName>
    <definedName name="_xlnm.Print_Titles" localSheetId="1">PBJ!$6:$8</definedName>
    <definedName name="_xlnm.Print_Titles" localSheetId="3">RFK!$6:$8</definedName>
    <definedName name="_xlnm.Print_Titles" localSheetId="2">ST!$6:$7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9" i="8" l="1"/>
  <c r="P98" i="8"/>
  <c r="B98" i="8"/>
  <c r="P97" i="8"/>
  <c r="B97" i="8"/>
  <c r="P96" i="8"/>
  <c r="B96" i="8"/>
  <c r="P95" i="8"/>
  <c r="B95" i="8"/>
  <c r="P94" i="8"/>
  <c r="B94" i="8"/>
  <c r="P93" i="8"/>
  <c r="B93" i="8"/>
  <c r="P92" i="8"/>
  <c r="B92" i="8"/>
  <c r="P91" i="8"/>
  <c r="B91" i="8"/>
  <c r="P90" i="8"/>
  <c r="B90" i="8"/>
  <c r="P89" i="8"/>
  <c r="B89" i="8"/>
  <c r="P88" i="8"/>
  <c r="B88" i="8"/>
  <c r="P87" i="8"/>
  <c r="B87" i="8"/>
  <c r="P86" i="8"/>
  <c r="B86" i="8"/>
  <c r="P85" i="8"/>
  <c r="B85" i="8"/>
  <c r="P84" i="8"/>
  <c r="B84" i="8"/>
  <c r="P83" i="8"/>
  <c r="B83" i="8"/>
  <c r="P82" i="8"/>
  <c r="B82" i="8"/>
  <c r="P81" i="8"/>
  <c r="B81" i="8"/>
  <c r="P80" i="8"/>
  <c r="B80" i="8"/>
  <c r="P79" i="8"/>
  <c r="B79" i="8"/>
  <c r="P78" i="8"/>
  <c r="B78" i="8"/>
  <c r="P77" i="8"/>
  <c r="B77" i="8"/>
  <c r="P76" i="8"/>
  <c r="B76" i="8"/>
  <c r="P75" i="8"/>
  <c r="B75" i="8"/>
  <c r="P74" i="8"/>
  <c r="B74" i="8"/>
  <c r="P73" i="8"/>
  <c r="B73" i="8"/>
  <c r="P72" i="8"/>
  <c r="B72" i="8"/>
  <c r="P71" i="8"/>
  <c r="B71" i="8"/>
  <c r="P70" i="8"/>
  <c r="B70" i="8"/>
  <c r="P69" i="8"/>
  <c r="B69" i="8"/>
  <c r="P68" i="8"/>
  <c r="B68" i="8"/>
  <c r="P67" i="8"/>
  <c r="B67" i="8"/>
  <c r="P66" i="8"/>
  <c r="B66" i="8"/>
  <c r="P65" i="8"/>
  <c r="B65" i="8"/>
  <c r="P64" i="8"/>
  <c r="B64" i="8"/>
  <c r="P63" i="8"/>
  <c r="B63" i="8"/>
  <c r="P62" i="8"/>
  <c r="B62" i="8"/>
  <c r="P61" i="8"/>
  <c r="B61" i="8"/>
  <c r="P60" i="8"/>
  <c r="B60" i="8"/>
  <c r="P59" i="8"/>
  <c r="B59" i="8"/>
  <c r="P58" i="8"/>
  <c r="B58" i="8"/>
  <c r="P57" i="8"/>
  <c r="B57" i="8"/>
  <c r="P56" i="8"/>
  <c r="B56" i="8"/>
  <c r="P55" i="8"/>
  <c r="B55" i="8"/>
  <c r="P54" i="8"/>
  <c r="B54" i="8"/>
  <c r="P53" i="8"/>
  <c r="B53" i="8"/>
  <c r="P52" i="8"/>
  <c r="B52" i="8"/>
  <c r="P51" i="8"/>
  <c r="B51" i="8"/>
  <c r="P50" i="8"/>
  <c r="B50" i="8"/>
  <c r="P49" i="8"/>
  <c r="B49" i="8"/>
  <c r="P48" i="8"/>
  <c r="B48" i="8"/>
  <c r="P47" i="8"/>
  <c r="B47" i="8"/>
  <c r="P46" i="8"/>
  <c r="B46" i="8"/>
  <c r="P45" i="8"/>
  <c r="B45" i="8"/>
  <c r="P44" i="8"/>
  <c r="B44" i="8"/>
  <c r="P43" i="8"/>
  <c r="B43" i="8"/>
  <c r="P42" i="8"/>
  <c r="B42" i="8"/>
  <c r="P41" i="8"/>
  <c r="B41" i="8"/>
  <c r="P40" i="8"/>
  <c r="B40" i="8"/>
  <c r="P39" i="8"/>
  <c r="B39" i="8"/>
  <c r="P38" i="8"/>
  <c r="B38" i="8"/>
  <c r="P37" i="8"/>
  <c r="B37" i="8"/>
  <c r="P36" i="8"/>
  <c r="B36" i="8"/>
  <c r="P35" i="8"/>
  <c r="B35" i="8"/>
  <c r="P34" i="8"/>
  <c r="B34" i="8"/>
  <c r="P33" i="8"/>
  <c r="B33" i="8"/>
  <c r="P32" i="8"/>
  <c r="B32" i="8"/>
  <c r="P31" i="8"/>
  <c r="B31" i="8"/>
  <c r="P30" i="8"/>
  <c r="B30" i="8"/>
  <c r="P29" i="8"/>
  <c r="B29" i="8"/>
  <c r="P28" i="8"/>
  <c r="B28" i="8"/>
  <c r="P27" i="8"/>
  <c r="B27" i="8"/>
  <c r="P26" i="8"/>
  <c r="B26" i="8"/>
  <c r="P25" i="8"/>
  <c r="B25" i="8"/>
  <c r="P24" i="8"/>
  <c r="B24" i="8"/>
  <c r="P23" i="8"/>
  <c r="B23" i="8"/>
  <c r="P22" i="8"/>
  <c r="B22" i="8"/>
  <c r="P21" i="8"/>
  <c r="B21" i="8"/>
  <c r="P20" i="8"/>
  <c r="B20" i="8"/>
  <c r="P19" i="8"/>
  <c r="B19" i="8"/>
  <c r="P18" i="8"/>
  <c r="B18" i="8"/>
  <c r="P17" i="8"/>
  <c r="B17" i="8"/>
  <c r="P16" i="8"/>
  <c r="B16" i="8"/>
  <c r="P15" i="8"/>
  <c r="B15" i="8"/>
  <c r="P14" i="8"/>
  <c r="B14" i="8"/>
  <c r="P13" i="8"/>
  <c r="B13" i="8"/>
  <c r="P12" i="8"/>
  <c r="B12" i="8"/>
  <c r="P11" i="8"/>
  <c r="B11" i="8"/>
  <c r="P10" i="8"/>
  <c r="P9" i="8"/>
  <c r="P8" i="8"/>
  <c r="O97" i="7"/>
  <c r="N97" i="7"/>
  <c r="M97" i="7"/>
  <c r="L97" i="7"/>
  <c r="K97" i="7"/>
  <c r="J97" i="7"/>
  <c r="I97" i="7"/>
  <c r="H97" i="7"/>
  <c r="G97" i="7"/>
  <c r="F97" i="7"/>
  <c r="E97" i="7"/>
  <c r="D97" i="7"/>
  <c r="C95" i="7"/>
  <c r="C98" i="8" s="1"/>
  <c r="C94" i="7"/>
  <c r="C97" i="8" s="1"/>
  <c r="C93" i="7"/>
  <c r="C96" i="8" s="1"/>
  <c r="C92" i="7"/>
  <c r="C95" i="8" s="1"/>
  <c r="C91" i="7"/>
  <c r="C94" i="8" s="1"/>
  <c r="C90" i="7"/>
  <c r="C93" i="8" s="1"/>
  <c r="C89" i="7"/>
  <c r="C92" i="8" s="1"/>
  <c r="C88" i="7"/>
  <c r="C91" i="8" s="1"/>
  <c r="C87" i="7"/>
  <c r="C90" i="8" s="1"/>
  <c r="C86" i="7"/>
  <c r="C89" i="8" s="1"/>
  <c r="P85" i="7"/>
  <c r="C85" i="7"/>
  <c r="C88" i="8" s="1"/>
  <c r="P84" i="7"/>
  <c r="C84" i="7"/>
  <c r="C87" i="8" s="1"/>
  <c r="P83" i="7"/>
  <c r="C83" i="7"/>
  <c r="C86" i="8" s="1"/>
  <c r="P82" i="7"/>
  <c r="C82" i="7"/>
  <c r="C85" i="8" s="1"/>
  <c r="P81" i="7"/>
  <c r="C81" i="7"/>
  <c r="C84" i="8" s="1"/>
  <c r="P80" i="7"/>
  <c r="C80" i="7"/>
  <c r="C83" i="8" s="1"/>
  <c r="P79" i="7"/>
  <c r="C79" i="7"/>
  <c r="C82" i="8" s="1"/>
  <c r="P78" i="7"/>
  <c r="C78" i="7"/>
  <c r="C81" i="8" s="1"/>
  <c r="P77" i="7"/>
  <c r="C77" i="7"/>
  <c r="C80" i="8" s="1"/>
  <c r="P76" i="7"/>
  <c r="C76" i="7"/>
  <c r="C79" i="8" s="1"/>
  <c r="P75" i="7"/>
  <c r="C75" i="7"/>
  <c r="C78" i="8" s="1"/>
  <c r="P74" i="7"/>
  <c r="C74" i="7"/>
  <c r="C77" i="8" s="1"/>
  <c r="P73" i="7"/>
  <c r="C73" i="7"/>
  <c r="C76" i="8" s="1"/>
  <c r="P72" i="7"/>
  <c r="C72" i="7"/>
  <c r="C75" i="8" s="1"/>
  <c r="P71" i="7"/>
  <c r="C71" i="7"/>
  <c r="C74" i="8" s="1"/>
  <c r="P70" i="7"/>
  <c r="C70" i="7"/>
  <c r="C73" i="8" s="1"/>
  <c r="P69" i="7"/>
  <c r="C69" i="7"/>
  <c r="C72" i="8" s="1"/>
  <c r="P68" i="7"/>
  <c r="C68" i="7"/>
  <c r="C71" i="8" s="1"/>
  <c r="P67" i="7"/>
  <c r="C67" i="7"/>
  <c r="C70" i="8" s="1"/>
  <c r="P66" i="7"/>
  <c r="C66" i="7"/>
  <c r="C69" i="8" s="1"/>
  <c r="P65" i="7"/>
  <c r="C65" i="7"/>
  <c r="C68" i="8" s="1"/>
  <c r="P64" i="7"/>
  <c r="C64" i="7"/>
  <c r="C67" i="8" s="1"/>
  <c r="P63" i="7"/>
  <c r="C63" i="7"/>
  <c r="C66" i="8" s="1"/>
  <c r="P62" i="7"/>
  <c r="C62" i="7"/>
  <c r="C65" i="8" s="1"/>
  <c r="P61" i="7"/>
  <c r="C61" i="7"/>
  <c r="C64" i="8" s="1"/>
  <c r="P60" i="7"/>
  <c r="C60" i="7"/>
  <c r="C63" i="8" s="1"/>
  <c r="P59" i="7"/>
  <c r="C59" i="7"/>
  <c r="C62" i="8" s="1"/>
  <c r="P58" i="7"/>
  <c r="C58" i="7"/>
  <c r="C61" i="8" s="1"/>
  <c r="P57" i="7"/>
  <c r="C57" i="7"/>
  <c r="C60" i="8" s="1"/>
  <c r="P56" i="7"/>
  <c r="C56" i="7"/>
  <c r="C59" i="8" s="1"/>
  <c r="P55" i="7"/>
  <c r="C55" i="7"/>
  <c r="C58" i="8" s="1"/>
  <c r="P54" i="7"/>
  <c r="C54" i="7"/>
  <c r="C57" i="8" s="1"/>
  <c r="P53" i="7"/>
  <c r="C53" i="7"/>
  <c r="C56" i="8" s="1"/>
  <c r="P52" i="7"/>
  <c r="C52" i="7"/>
  <c r="C55" i="8" s="1"/>
  <c r="P51" i="7"/>
  <c r="C51" i="7"/>
  <c r="C54" i="8" s="1"/>
  <c r="P50" i="7"/>
  <c r="C50" i="7"/>
  <c r="C53" i="8" s="1"/>
  <c r="P49" i="7"/>
  <c r="C49" i="7"/>
  <c r="C52" i="8" s="1"/>
  <c r="P48" i="7"/>
  <c r="C48" i="7"/>
  <c r="C51" i="8" s="1"/>
  <c r="P47" i="7"/>
  <c r="C47" i="7"/>
  <c r="C50" i="8" s="1"/>
  <c r="P46" i="7"/>
  <c r="C46" i="7"/>
  <c r="C49" i="8" s="1"/>
  <c r="P45" i="7"/>
  <c r="C45" i="7"/>
  <c r="C48" i="8" s="1"/>
  <c r="P44" i="7"/>
  <c r="C44" i="7"/>
  <c r="C47" i="8" s="1"/>
  <c r="P43" i="7"/>
  <c r="C43" i="7"/>
  <c r="C46" i="8" s="1"/>
  <c r="P42" i="7"/>
  <c r="C42" i="7"/>
  <c r="C45" i="8" s="1"/>
  <c r="P41" i="7"/>
  <c r="C41" i="7"/>
  <c r="C44" i="8" s="1"/>
  <c r="P40" i="7"/>
  <c r="C40" i="7"/>
  <c r="C43" i="8" s="1"/>
  <c r="P39" i="7"/>
  <c r="C39" i="7"/>
  <c r="C42" i="8" s="1"/>
  <c r="P38" i="7"/>
  <c r="C38" i="7"/>
  <c r="C41" i="8" s="1"/>
  <c r="P37" i="7"/>
  <c r="C37" i="7"/>
  <c r="C40" i="8" s="1"/>
  <c r="P36" i="7"/>
  <c r="C36" i="7"/>
  <c r="C39" i="8" s="1"/>
  <c r="P35" i="7"/>
  <c r="C35" i="7"/>
  <c r="C38" i="8" s="1"/>
  <c r="P34" i="7"/>
  <c r="C34" i="7"/>
  <c r="C37" i="8" s="1"/>
  <c r="P33" i="7"/>
  <c r="C33" i="7"/>
  <c r="C36" i="8" s="1"/>
  <c r="P32" i="7"/>
  <c r="C32" i="7"/>
  <c r="C35" i="8" s="1"/>
  <c r="P31" i="7"/>
  <c r="C31" i="7"/>
  <c r="C34" i="8" s="1"/>
  <c r="P30" i="7"/>
  <c r="C30" i="7"/>
  <c r="C33" i="8" s="1"/>
  <c r="P29" i="7"/>
  <c r="C29" i="7"/>
  <c r="C32" i="8" s="1"/>
  <c r="P28" i="7"/>
  <c r="C28" i="7"/>
  <c r="C31" i="8" s="1"/>
  <c r="P27" i="7"/>
  <c r="C27" i="7"/>
  <c r="C30" i="8" s="1"/>
  <c r="P26" i="7"/>
  <c r="C26" i="7"/>
  <c r="C29" i="8" s="1"/>
  <c r="P25" i="7"/>
  <c r="C25" i="7"/>
  <c r="C28" i="8" s="1"/>
  <c r="P24" i="7"/>
  <c r="C24" i="7"/>
  <c r="C27" i="8" s="1"/>
  <c r="P23" i="7"/>
  <c r="C23" i="7"/>
  <c r="C26" i="8" s="1"/>
  <c r="P22" i="7"/>
  <c r="C22" i="7"/>
  <c r="C25" i="8" s="1"/>
  <c r="P21" i="7"/>
  <c r="C21" i="7"/>
  <c r="C24" i="8" s="1"/>
  <c r="P20" i="7"/>
  <c r="C20" i="7"/>
  <c r="C23" i="8" s="1"/>
  <c r="P19" i="7"/>
  <c r="C19" i="7"/>
  <c r="C22" i="8" s="1"/>
  <c r="P18" i="7"/>
  <c r="C18" i="7"/>
  <c r="C21" i="8" s="1"/>
  <c r="P17" i="7"/>
  <c r="C17" i="7"/>
  <c r="C20" i="8" s="1"/>
  <c r="P16" i="7"/>
  <c r="C16" i="7"/>
  <c r="C19" i="8" s="1"/>
  <c r="P15" i="7"/>
  <c r="C15" i="7"/>
  <c r="C18" i="8" s="1"/>
  <c r="P14" i="7"/>
  <c r="C14" i="7"/>
  <c r="C17" i="8" s="1"/>
  <c r="P13" i="7"/>
  <c r="C13" i="7"/>
  <c r="C16" i="8" s="1"/>
  <c r="P12" i="7"/>
  <c r="C12" i="7"/>
  <c r="C15" i="8" s="1"/>
  <c r="P11" i="7"/>
  <c r="C11" i="7"/>
  <c r="C14" i="8" s="1"/>
  <c r="P10" i="7"/>
  <c r="C10" i="7"/>
  <c r="C13" i="8" s="1"/>
  <c r="P9" i="7"/>
  <c r="C9" i="7"/>
  <c r="C12" i="8" s="1"/>
  <c r="P8" i="7"/>
  <c r="C8" i="7"/>
  <c r="E57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I119" i="4"/>
  <c r="F119" i="4"/>
  <c r="D119" i="4"/>
  <c r="E86" i="4" s="1"/>
  <c r="M118" i="4"/>
  <c r="J118" i="4"/>
  <c r="G118" i="4"/>
  <c r="M117" i="4"/>
  <c r="J117" i="4"/>
  <c r="G117" i="4"/>
  <c r="M116" i="4"/>
  <c r="J116" i="4"/>
  <c r="G116" i="4"/>
  <c r="M114" i="4"/>
  <c r="J114" i="4"/>
  <c r="G114" i="4"/>
  <c r="M113" i="4"/>
  <c r="J113" i="4"/>
  <c r="G113" i="4"/>
  <c r="M110" i="4"/>
  <c r="J110" i="4"/>
  <c r="G110" i="4"/>
  <c r="M109" i="4"/>
  <c r="J109" i="4"/>
  <c r="G109" i="4"/>
  <c r="M106" i="4"/>
  <c r="J106" i="4"/>
  <c r="G106" i="4"/>
  <c r="M105" i="4"/>
  <c r="J105" i="4"/>
  <c r="G105" i="4"/>
  <c r="M104" i="4"/>
  <c r="J104" i="4"/>
  <c r="G104" i="4"/>
  <c r="M102" i="4"/>
  <c r="J102" i="4"/>
  <c r="G102" i="4"/>
  <c r="M101" i="4"/>
  <c r="J101" i="4"/>
  <c r="G101" i="4"/>
  <c r="E101" i="4"/>
  <c r="Q101" i="4" s="1"/>
  <c r="M100" i="4"/>
  <c r="J100" i="4"/>
  <c r="G100" i="4"/>
  <c r="M99" i="4"/>
  <c r="J99" i="4"/>
  <c r="G99" i="4"/>
  <c r="M96" i="4"/>
  <c r="J96" i="4"/>
  <c r="G96" i="4"/>
  <c r="M95" i="4"/>
  <c r="J95" i="4"/>
  <c r="G95" i="4"/>
  <c r="E95" i="4"/>
  <c r="Q95" i="4" s="1"/>
  <c r="M94" i="4"/>
  <c r="J94" i="4"/>
  <c r="G94" i="4"/>
  <c r="M93" i="4"/>
  <c r="J93" i="4"/>
  <c r="G93" i="4"/>
  <c r="M91" i="4"/>
  <c r="J91" i="4"/>
  <c r="G91" i="4"/>
  <c r="M90" i="4"/>
  <c r="J90" i="4"/>
  <c r="G90" i="4"/>
  <c r="M89" i="4"/>
  <c r="J89" i="4"/>
  <c r="G89" i="4"/>
  <c r="M88" i="4"/>
  <c r="J88" i="4"/>
  <c r="G88" i="4"/>
  <c r="M87" i="4"/>
  <c r="J87" i="4"/>
  <c r="G87" i="4"/>
  <c r="E87" i="4"/>
  <c r="M86" i="4"/>
  <c r="J86" i="4"/>
  <c r="G86" i="4"/>
  <c r="M85" i="4"/>
  <c r="J85" i="4"/>
  <c r="G85" i="4"/>
  <c r="M84" i="4"/>
  <c r="J84" i="4"/>
  <c r="G84" i="4"/>
  <c r="M83" i="4"/>
  <c r="J83" i="4"/>
  <c r="G83" i="4"/>
  <c r="R81" i="4"/>
  <c r="M81" i="4"/>
  <c r="L81" i="4"/>
  <c r="J81" i="4"/>
  <c r="G81" i="4"/>
  <c r="M80" i="4"/>
  <c r="J80" i="4"/>
  <c r="G80" i="4"/>
  <c r="M79" i="4"/>
  <c r="J79" i="4"/>
  <c r="G79" i="4"/>
  <c r="M78" i="4"/>
  <c r="J78" i="4"/>
  <c r="G78" i="4"/>
  <c r="M77" i="4"/>
  <c r="J77" i="4"/>
  <c r="G77" i="4"/>
  <c r="M76" i="4"/>
  <c r="J76" i="4"/>
  <c r="G76" i="4"/>
  <c r="M75" i="4"/>
  <c r="J75" i="4"/>
  <c r="G75" i="4"/>
  <c r="M74" i="4"/>
  <c r="J74" i="4"/>
  <c r="G74" i="4"/>
  <c r="M73" i="4"/>
  <c r="J73" i="4"/>
  <c r="G73" i="4"/>
  <c r="E73" i="4"/>
  <c r="O73" i="4" s="1"/>
  <c r="M72" i="4"/>
  <c r="J72" i="4"/>
  <c r="G72" i="4"/>
  <c r="M71" i="4"/>
  <c r="J71" i="4"/>
  <c r="G71" i="4"/>
  <c r="M70" i="4"/>
  <c r="J70" i="4"/>
  <c r="G70" i="4"/>
  <c r="M69" i="4"/>
  <c r="J69" i="4"/>
  <c r="G69" i="4"/>
  <c r="M68" i="4"/>
  <c r="J68" i="4"/>
  <c r="G68" i="4"/>
  <c r="M67" i="4"/>
  <c r="J67" i="4"/>
  <c r="G67" i="4"/>
  <c r="M66" i="4"/>
  <c r="J66" i="4"/>
  <c r="G66" i="4"/>
  <c r="M65" i="4"/>
  <c r="J65" i="4"/>
  <c r="G65" i="4"/>
  <c r="E65" i="4"/>
  <c r="O65" i="4" s="1"/>
  <c r="R63" i="4"/>
  <c r="M63" i="4"/>
  <c r="L63" i="4"/>
  <c r="J63" i="4"/>
  <c r="G63" i="4"/>
  <c r="M62" i="4"/>
  <c r="J62" i="4"/>
  <c r="G62" i="4"/>
  <c r="R61" i="4"/>
  <c r="M61" i="4"/>
  <c r="L61" i="4"/>
  <c r="J61" i="4"/>
  <c r="G61" i="4"/>
  <c r="R60" i="4"/>
  <c r="M60" i="4"/>
  <c r="L60" i="4"/>
  <c r="J60" i="4"/>
  <c r="G60" i="4"/>
  <c r="M59" i="4"/>
  <c r="J59" i="4"/>
  <c r="G59" i="4"/>
  <c r="E59" i="4"/>
  <c r="K59" i="4" s="1"/>
  <c r="M58" i="4"/>
  <c r="J58" i="4"/>
  <c r="G58" i="4"/>
  <c r="M57" i="4"/>
  <c r="J57" i="4"/>
  <c r="G57" i="4"/>
  <c r="M56" i="4"/>
  <c r="J56" i="4"/>
  <c r="G56" i="4"/>
  <c r="M55" i="4"/>
  <c r="J55" i="4"/>
  <c r="G55" i="4"/>
  <c r="M54" i="4"/>
  <c r="J54" i="4"/>
  <c r="G54" i="4"/>
  <c r="M53" i="4"/>
  <c r="J53" i="4"/>
  <c r="G53" i="4"/>
  <c r="M52" i="4"/>
  <c r="J52" i="4"/>
  <c r="G52" i="4"/>
  <c r="M51" i="4"/>
  <c r="J51" i="4"/>
  <c r="G51" i="4"/>
  <c r="M50" i="4"/>
  <c r="J50" i="4"/>
  <c r="G50" i="4"/>
  <c r="M49" i="4"/>
  <c r="J49" i="4"/>
  <c r="G49" i="4"/>
  <c r="M48" i="4"/>
  <c r="J48" i="4"/>
  <c r="G48" i="4"/>
  <c r="M47" i="4"/>
  <c r="J47" i="4"/>
  <c r="G47" i="4"/>
  <c r="M46" i="4"/>
  <c r="J46" i="4"/>
  <c r="G46" i="4"/>
  <c r="M43" i="4"/>
  <c r="J43" i="4"/>
  <c r="G43" i="4"/>
  <c r="E43" i="4"/>
  <c r="K43" i="4" s="1"/>
  <c r="M42" i="4"/>
  <c r="J42" i="4"/>
  <c r="G42" i="4"/>
  <c r="M41" i="4"/>
  <c r="J41" i="4"/>
  <c r="G41" i="4"/>
  <c r="E41" i="4"/>
  <c r="K41" i="4" s="1"/>
  <c r="M40" i="4"/>
  <c r="J40" i="4"/>
  <c r="G40" i="4"/>
  <c r="M39" i="4"/>
  <c r="J39" i="4"/>
  <c r="G39" i="4"/>
  <c r="M38" i="4"/>
  <c r="J38" i="4"/>
  <c r="G38" i="4"/>
  <c r="R36" i="4"/>
  <c r="M36" i="4"/>
  <c r="L36" i="4"/>
  <c r="J36" i="4"/>
  <c r="G36" i="4"/>
  <c r="R35" i="4"/>
  <c r="M35" i="4"/>
  <c r="L35" i="4"/>
  <c r="J35" i="4"/>
  <c r="G35" i="4"/>
  <c r="M34" i="4"/>
  <c r="J34" i="4"/>
  <c r="G34" i="4"/>
  <c r="M32" i="4"/>
  <c r="J32" i="4"/>
  <c r="G32" i="4"/>
  <c r="M31" i="4"/>
  <c r="J31" i="4"/>
  <c r="G31" i="4"/>
  <c r="M29" i="4"/>
  <c r="J29" i="4"/>
  <c r="G29" i="4"/>
  <c r="M28" i="4"/>
  <c r="J28" i="4"/>
  <c r="G28" i="4"/>
  <c r="M27" i="4"/>
  <c r="J27" i="4"/>
  <c r="G27" i="4"/>
  <c r="M26" i="4"/>
  <c r="J26" i="4"/>
  <c r="G26" i="4"/>
  <c r="M25" i="4"/>
  <c r="J25" i="4"/>
  <c r="G25" i="4"/>
  <c r="M24" i="4"/>
  <c r="J24" i="4"/>
  <c r="G24" i="4"/>
  <c r="M23" i="4"/>
  <c r="J23" i="4"/>
  <c r="G23" i="4"/>
  <c r="E23" i="4"/>
  <c r="H23" i="4" s="1"/>
  <c r="M22" i="4"/>
  <c r="J22" i="4"/>
  <c r="G22" i="4"/>
  <c r="M20" i="4"/>
  <c r="J20" i="4"/>
  <c r="G20" i="4"/>
  <c r="M18" i="4"/>
  <c r="J18" i="4"/>
  <c r="G18" i="4"/>
  <c r="E18" i="4"/>
  <c r="H18" i="4" s="1"/>
  <c r="M17" i="4"/>
  <c r="J17" i="4"/>
  <c r="G17" i="4"/>
  <c r="M16" i="4"/>
  <c r="J16" i="4"/>
  <c r="G16" i="4"/>
  <c r="M14" i="4"/>
  <c r="J14" i="4"/>
  <c r="G14" i="4"/>
  <c r="E14" i="4"/>
  <c r="H14" i="4" s="1"/>
  <c r="M13" i="4"/>
  <c r="J13" i="4"/>
  <c r="G13" i="4"/>
  <c r="M12" i="4"/>
  <c r="J12" i="4"/>
  <c r="G12" i="4"/>
  <c r="G23" i="3"/>
  <c r="F23" i="3"/>
  <c r="A23" i="3"/>
  <c r="H21" i="3"/>
  <c r="E21" i="3"/>
  <c r="B21" i="3"/>
  <c r="H20" i="3"/>
  <c r="E20" i="3"/>
  <c r="B20" i="3"/>
  <c r="H19" i="3"/>
  <c r="E19" i="3"/>
  <c r="B19" i="3"/>
  <c r="H18" i="3"/>
  <c r="E18" i="3"/>
  <c r="B18" i="3"/>
  <c r="H13" i="3"/>
  <c r="P21" i="2"/>
  <c r="O21" i="2"/>
  <c r="N21" i="2"/>
  <c r="M21" i="2"/>
  <c r="L21" i="2"/>
  <c r="K21" i="2"/>
  <c r="J21" i="2"/>
  <c r="I21" i="2"/>
  <c r="H21" i="2"/>
  <c r="G21" i="2"/>
  <c r="F21" i="2"/>
  <c r="E21" i="2"/>
  <c r="S19" i="2"/>
  <c r="R19" i="2"/>
  <c r="Q19" i="2"/>
  <c r="S18" i="2"/>
  <c r="R18" i="2"/>
  <c r="Q18" i="2"/>
  <c r="S17" i="2"/>
  <c r="R17" i="2"/>
  <c r="Q17" i="2"/>
  <c r="S16" i="2"/>
  <c r="R16" i="2"/>
  <c r="Q16" i="2"/>
  <c r="S13" i="2"/>
  <c r="R13" i="2"/>
  <c r="Q13" i="2"/>
  <c r="D13" i="2"/>
  <c r="D21" i="2" s="1"/>
  <c r="B13" i="2"/>
  <c r="B13" i="3" s="1"/>
  <c r="B12" i="2"/>
  <c r="R4" i="2"/>
  <c r="C4" i="2"/>
  <c r="C4" i="3" s="1"/>
  <c r="C4" i="5" s="1"/>
  <c r="C3" i="2"/>
  <c r="C3" i="3" s="1"/>
  <c r="C3" i="5" s="1"/>
  <c r="E16" i="4" l="1"/>
  <c r="H16" i="4" s="1"/>
  <c r="E91" i="4"/>
  <c r="E12" i="4"/>
  <c r="H12" i="4" s="1"/>
  <c r="E36" i="4"/>
  <c r="H36" i="4" s="1"/>
  <c r="E53" i="4"/>
  <c r="K53" i="4" s="1"/>
  <c r="E58" i="4"/>
  <c r="K58" i="4" s="1"/>
  <c r="E51" i="4"/>
  <c r="K51" i="4" s="1"/>
  <c r="E67" i="4"/>
  <c r="O67" i="4" s="1"/>
  <c r="C97" i="7"/>
  <c r="E116" i="4"/>
  <c r="E13" i="3"/>
  <c r="E23" i="3" s="1"/>
  <c r="Q21" i="2"/>
  <c r="M119" i="4"/>
  <c r="Q16" i="4"/>
  <c r="E22" i="4"/>
  <c r="E50" i="4"/>
  <c r="H53" i="4"/>
  <c r="E60" i="4"/>
  <c r="O60" i="4" s="1"/>
  <c r="E61" i="4"/>
  <c r="H61" i="4" s="1"/>
  <c r="E72" i="4"/>
  <c r="O72" i="4" s="1"/>
  <c r="E85" i="4"/>
  <c r="K85" i="4" s="1"/>
  <c r="H23" i="3"/>
  <c r="E17" i="4"/>
  <c r="Q23" i="4"/>
  <c r="E40" i="4"/>
  <c r="H40" i="4" s="1"/>
  <c r="H43" i="4"/>
  <c r="E52" i="4"/>
  <c r="O52" i="4" s="1"/>
  <c r="E90" i="4"/>
  <c r="Q90" i="4" s="1"/>
  <c r="E102" i="4"/>
  <c r="Q102" i="4" s="1"/>
  <c r="E114" i="4"/>
  <c r="Q114" i="4" s="1"/>
  <c r="E13" i="4"/>
  <c r="O13" i="4" s="1"/>
  <c r="Q18" i="4"/>
  <c r="E24" i="4"/>
  <c r="O24" i="4" s="1"/>
  <c r="E42" i="4"/>
  <c r="E66" i="4"/>
  <c r="R21" i="2"/>
  <c r="E109" i="4"/>
  <c r="K109" i="4" s="1"/>
  <c r="S21" i="2"/>
  <c r="Q14" i="4"/>
  <c r="E20" i="4"/>
  <c r="O20" i="4" s="1"/>
  <c r="O58" i="4"/>
  <c r="E96" i="4"/>
  <c r="H96" i="4" s="1"/>
  <c r="E106" i="4"/>
  <c r="Q106" i="4" s="1"/>
  <c r="K86" i="4"/>
  <c r="O86" i="4"/>
  <c r="H86" i="4"/>
  <c r="Q86" i="4"/>
  <c r="K14" i="4"/>
  <c r="K16" i="4"/>
  <c r="K18" i="4"/>
  <c r="K20" i="4"/>
  <c r="K23" i="4"/>
  <c r="K24" i="4"/>
  <c r="O41" i="4"/>
  <c r="E46" i="4"/>
  <c r="O51" i="4"/>
  <c r="E54" i="4"/>
  <c r="O59" i="4"/>
  <c r="E68" i="4"/>
  <c r="E75" i="4"/>
  <c r="E79" i="4"/>
  <c r="Q41" i="4"/>
  <c r="Q59" i="4"/>
  <c r="Q65" i="4"/>
  <c r="Q73" i="4"/>
  <c r="K87" i="4"/>
  <c r="O87" i="4"/>
  <c r="K91" i="4"/>
  <c r="O91" i="4"/>
  <c r="K116" i="4"/>
  <c r="O116" i="4"/>
  <c r="O12" i="4"/>
  <c r="O14" i="4"/>
  <c r="O16" i="4"/>
  <c r="O18" i="4"/>
  <c r="O23" i="4"/>
  <c r="E74" i="4"/>
  <c r="E78" i="4"/>
  <c r="H87" i="4"/>
  <c r="H91" i="4"/>
  <c r="K95" i="4"/>
  <c r="O95" i="4"/>
  <c r="K101" i="4"/>
  <c r="O101" i="4"/>
  <c r="H116" i="4"/>
  <c r="E63" i="4"/>
  <c r="E62" i="4"/>
  <c r="E35" i="4"/>
  <c r="E34" i="4"/>
  <c r="E32" i="4"/>
  <c r="E31" i="4"/>
  <c r="E29" i="4"/>
  <c r="E28" i="4"/>
  <c r="E27" i="4"/>
  <c r="E26" i="4"/>
  <c r="E25" i="4"/>
  <c r="D121" i="4"/>
  <c r="E77" i="4"/>
  <c r="E81" i="4"/>
  <c r="E84" i="4"/>
  <c r="E39" i="4"/>
  <c r="H41" i="4"/>
  <c r="E49" i="4"/>
  <c r="E57" i="4"/>
  <c r="H59" i="4"/>
  <c r="H65" i="4"/>
  <c r="K67" i="4"/>
  <c r="E71" i="4"/>
  <c r="H73" i="4"/>
  <c r="E83" i="4"/>
  <c r="E89" i="4"/>
  <c r="E94" i="4"/>
  <c r="H95" i="4"/>
  <c r="E100" i="4"/>
  <c r="H101" i="4"/>
  <c r="E105" i="4"/>
  <c r="E113" i="4"/>
  <c r="E118" i="4"/>
  <c r="E38" i="4"/>
  <c r="O43" i="4"/>
  <c r="E48" i="4"/>
  <c r="O53" i="4"/>
  <c r="E56" i="4"/>
  <c r="E70" i="4"/>
  <c r="E76" i="4"/>
  <c r="E80" i="4"/>
  <c r="Q87" i="4"/>
  <c r="Q91" i="4"/>
  <c r="Q109" i="4"/>
  <c r="Q116" i="4"/>
  <c r="Q43" i="4"/>
  <c r="E47" i="4"/>
  <c r="Q53" i="4"/>
  <c r="E55" i="4"/>
  <c r="K65" i="4"/>
  <c r="Q67" i="4"/>
  <c r="E69" i="4"/>
  <c r="K73" i="4"/>
  <c r="E88" i="4"/>
  <c r="E93" i="4"/>
  <c r="E99" i="4"/>
  <c r="E104" i="4"/>
  <c r="E110" i="4"/>
  <c r="E117" i="4"/>
  <c r="D98" i="7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D100" i="7"/>
  <c r="C11" i="8"/>
  <c r="K36" i="4" l="1"/>
  <c r="Q36" i="4"/>
  <c r="O36" i="4"/>
  <c r="Q51" i="4"/>
  <c r="Q12" i="4"/>
  <c r="H58" i="4"/>
  <c r="H51" i="4"/>
  <c r="Q58" i="4"/>
  <c r="K12" i="4"/>
  <c r="H67" i="4"/>
  <c r="K61" i="4"/>
  <c r="Q72" i="4"/>
  <c r="Q52" i="4"/>
  <c r="Q61" i="4"/>
  <c r="O106" i="4"/>
  <c r="K106" i="4"/>
  <c r="O85" i="4"/>
  <c r="O114" i="4"/>
  <c r="Q40" i="4"/>
  <c r="H114" i="4"/>
  <c r="K114" i="4"/>
  <c r="O109" i="4"/>
  <c r="K72" i="4"/>
  <c r="K13" i="4"/>
  <c r="Q96" i="4"/>
  <c r="Q85" i="4"/>
  <c r="H109" i="4"/>
  <c r="O61" i="4"/>
  <c r="H72" i="4"/>
  <c r="H17" i="4"/>
  <c r="Q17" i="4"/>
  <c r="K42" i="4"/>
  <c r="H42" i="4"/>
  <c r="K50" i="4"/>
  <c r="O50" i="4"/>
  <c r="O102" i="4"/>
  <c r="O42" i="4"/>
  <c r="H50" i="4"/>
  <c r="K102" i="4"/>
  <c r="H90" i="4"/>
  <c r="O96" i="4"/>
  <c r="K40" i="4"/>
  <c r="O40" i="4"/>
  <c r="O66" i="4"/>
  <c r="H66" i="4"/>
  <c r="O17" i="4"/>
  <c r="H24" i="4"/>
  <c r="Q24" i="4"/>
  <c r="H22" i="4"/>
  <c r="Q22" i="4"/>
  <c r="O90" i="4"/>
  <c r="Q50" i="4"/>
  <c r="K22" i="4"/>
  <c r="K52" i="4"/>
  <c r="H52" i="4"/>
  <c r="H102" i="4"/>
  <c r="H13" i="4"/>
  <c r="Q13" i="4"/>
  <c r="K96" i="4"/>
  <c r="Q42" i="4"/>
  <c r="K17" i="4"/>
  <c r="H20" i="4"/>
  <c r="Q20" i="4"/>
  <c r="K90" i="4"/>
  <c r="K66" i="4"/>
  <c r="H106" i="4"/>
  <c r="H85" i="4"/>
  <c r="O22" i="4"/>
  <c r="Q66" i="4"/>
  <c r="K60" i="4"/>
  <c r="H60" i="4"/>
  <c r="Q60" i="4"/>
  <c r="C100" i="8"/>
  <c r="Q11" i="8" s="1"/>
  <c r="K88" i="4"/>
  <c r="O88" i="4"/>
  <c r="Q88" i="4"/>
  <c r="H88" i="4"/>
  <c r="K47" i="4"/>
  <c r="Q47" i="4"/>
  <c r="O47" i="4"/>
  <c r="H47" i="4"/>
  <c r="K56" i="4"/>
  <c r="Q56" i="4"/>
  <c r="O56" i="4"/>
  <c r="H56" i="4"/>
  <c r="K100" i="4"/>
  <c r="O100" i="4"/>
  <c r="H100" i="4"/>
  <c r="Q100" i="4"/>
  <c r="O71" i="4"/>
  <c r="H71" i="4"/>
  <c r="Q71" i="4"/>
  <c r="K71" i="4"/>
  <c r="K39" i="4"/>
  <c r="H39" i="4"/>
  <c r="Q39" i="4"/>
  <c r="O39" i="4"/>
  <c r="Q28" i="4"/>
  <c r="O28" i="4"/>
  <c r="K28" i="4"/>
  <c r="H28" i="4"/>
  <c r="O68" i="4"/>
  <c r="Q68" i="4"/>
  <c r="K68" i="4"/>
  <c r="H68" i="4"/>
  <c r="G100" i="7"/>
  <c r="D101" i="7"/>
  <c r="F23" i="6" s="1"/>
  <c r="Q80" i="4"/>
  <c r="O80" i="4"/>
  <c r="K80" i="4"/>
  <c r="H80" i="4"/>
  <c r="Q29" i="4"/>
  <c r="O29" i="4"/>
  <c r="K29" i="4"/>
  <c r="H29" i="4"/>
  <c r="O69" i="4"/>
  <c r="Q69" i="4"/>
  <c r="K69" i="4"/>
  <c r="H69" i="4"/>
  <c r="Q76" i="4"/>
  <c r="O76" i="4"/>
  <c r="K76" i="4"/>
  <c r="H76" i="4"/>
  <c r="K118" i="4"/>
  <c r="O118" i="4"/>
  <c r="H118" i="4"/>
  <c r="Q118" i="4"/>
  <c r="K94" i="4"/>
  <c r="O94" i="4"/>
  <c r="H94" i="4"/>
  <c r="Q94" i="4"/>
  <c r="Q31" i="4"/>
  <c r="O31" i="4"/>
  <c r="K31" i="4"/>
  <c r="H31" i="4"/>
  <c r="K117" i="4"/>
  <c r="O117" i="4"/>
  <c r="Q117" i="4"/>
  <c r="H117" i="4"/>
  <c r="K48" i="4"/>
  <c r="Q48" i="4"/>
  <c r="O48" i="4"/>
  <c r="H48" i="4"/>
  <c r="H32" i="4"/>
  <c r="Q32" i="4"/>
  <c r="O32" i="4"/>
  <c r="K32" i="4"/>
  <c r="K113" i="4"/>
  <c r="O113" i="4"/>
  <c r="H113" i="4"/>
  <c r="Q113" i="4"/>
  <c r="K89" i="4"/>
  <c r="O89" i="4"/>
  <c r="H89" i="4"/>
  <c r="Q89" i="4"/>
  <c r="K57" i="4"/>
  <c r="H57" i="4"/>
  <c r="Q57" i="4"/>
  <c r="O57" i="4"/>
  <c r="E119" i="4"/>
  <c r="H34" i="4"/>
  <c r="Q34" i="4"/>
  <c r="O34" i="4"/>
  <c r="K34" i="4"/>
  <c r="Q78" i="4"/>
  <c r="O78" i="4"/>
  <c r="K78" i="4"/>
  <c r="H78" i="4"/>
  <c r="K54" i="4"/>
  <c r="Q54" i="4"/>
  <c r="O54" i="4"/>
  <c r="H54" i="4"/>
  <c r="O70" i="4"/>
  <c r="Q70" i="4"/>
  <c r="K70" i="4"/>
  <c r="H70" i="4"/>
  <c r="K104" i="4"/>
  <c r="O104" i="4"/>
  <c r="Q104" i="4"/>
  <c r="H104" i="4"/>
  <c r="K55" i="4"/>
  <c r="Q55" i="4"/>
  <c r="O55" i="4"/>
  <c r="H55" i="4"/>
  <c r="K84" i="4"/>
  <c r="H84" i="4"/>
  <c r="Q84" i="4"/>
  <c r="O84" i="4"/>
  <c r="K25" i="4"/>
  <c r="H25" i="4"/>
  <c r="Q25" i="4"/>
  <c r="O25" i="4"/>
  <c r="Q35" i="4"/>
  <c r="K35" i="4"/>
  <c r="H35" i="4"/>
  <c r="O35" i="4"/>
  <c r="O74" i="4"/>
  <c r="K74" i="4"/>
  <c r="H74" i="4"/>
  <c r="Q79" i="4"/>
  <c r="O79" i="4"/>
  <c r="K79" i="4"/>
  <c r="H79" i="4"/>
  <c r="K110" i="4"/>
  <c r="O110" i="4"/>
  <c r="Q110" i="4"/>
  <c r="H110" i="4"/>
  <c r="K99" i="4"/>
  <c r="O99" i="4"/>
  <c r="Q99" i="4"/>
  <c r="H99" i="4"/>
  <c r="K38" i="4"/>
  <c r="Q38" i="4"/>
  <c r="O38" i="4"/>
  <c r="H38" i="4"/>
  <c r="K105" i="4"/>
  <c r="O105" i="4"/>
  <c r="H105" i="4"/>
  <c r="Q105" i="4"/>
  <c r="K83" i="4"/>
  <c r="H83" i="4"/>
  <c r="Q83" i="4"/>
  <c r="O83" i="4"/>
  <c r="K49" i="4"/>
  <c r="H49" i="4"/>
  <c r="Q49" i="4"/>
  <c r="O49" i="4"/>
  <c r="O81" i="4"/>
  <c r="H81" i="4"/>
  <c r="Q81" i="4"/>
  <c r="K81" i="4"/>
  <c r="K26" i="4"/>
  <c r="H26" i="4"/>
  <c r="Q26" i="4"/>
  <c r="O26" i="4"/>
  <c r="K62" i="4"/>
  <c r="H62" i="4"/>
  <c r="Q62" i="4"/>
  <c r="O62" i="4"/>
  <c r="Q75" i="4"/>
  <c r="O75" i="4"/>
  <c r="K75" i="4"/>
  <c r="H75" i="4"/>
  <c r="K93" i="4"/>
  <c r="O93" i="4"/>
  <c r="Q93" i="4"/>
  <c r="H93" i="4"/>
  <c r="Q77" i="4"/>
  <c r="O77" i="4"/>
  <c r="H77" i="4"/>
  <c r="K77" i="4"/>
  <c r="O27" i="4"/>
  <c r="K27" i="4"/>
  <c r="H27" i="4"/>
  <c r="Q27" i="4"/>
  <c r="Q63" i="4"/>
  <c r="K63" i="4"/>
  <c r="H63" i="4"/>
  <c r="O63" i="4"/>
  <c r="K46" i="4"/>
  <c r="Q46" i="4"/>
  <c r="O46" i="4"/>
  <c r="H46" i="4"/>
  <c r="K119" i="4" l="1"/>
  <c r="O119" i="4"/>
  <c r="G25" i="1" s="1"/>
  <c r="F26" i="1"/>
  <c r="AC11" i="8"/>
  <c r="U11" i="8"/>
  <c r="AB11" i="8"/>
  <c r="S11" i="8"/>
  <c r="AA11" i="8"/>
  <c r="R11" i="8"/>
  <c r="Z11" i="8"/>
  <c r="T11" i="8"/>
  <c r="Y11" i="8"/>
  <c r="X11" i="8"/>
  <c r="W11" i="8"/>
  <c r="V11" i="8"/>
  <c r="Q99" i="8"/>
  <c r="Q41" i="8"/>
  <c r="Q33" i="8"/>
  <c r="Q29" i="8"/>
  <c r="Q49" i="8"/>
  <c r="Q45" i="8"/>
  <c r="Q15" i="8"/>
  <c r="Q23" i="8"/>
  <c r="Q55" i="8"/>
  <c r="Q87" i="8"/>
  <c r="Q40" i="8"/>
  <c r="Q72" i="8"/>
  <c r="Q61" i="8"/>
  <c r="Q42" i="8"/>
  <c r="Q62" i="8"/>
  <c r="Q96" i="8"/>
  <c r="Q54" i="8"/>
  <c r="Q19" i="8"/>
  <c r="Q27" i="8"/>
  <c r="Q59" i="8"/>
  <c r="Q93" i="8"/>
  <c r="Q44" i="8"/>
  <c r="Q76" i="8"/>
  <c r="Q65" i="8"/>
  <c r="Q46" i="8"/>
  <c r="Q66" i="8"/>
  <c r="Q85" i="8"/>
  <c r="Q73" i="8"/>
  <c r="Q31" i="8"/>
  <c r="Q63" i="8"/>
  <c r="Q30" i="8"/>
  <c r="Q48" i="8"/>
  <c r="Q80" i="8"/>
  <c r="Q69" i="8"/>
  <c r="Q50" i="8"/>
  <c r="Q70" i="8"/>
  <c r="Q89" i="8"/>
  <c r="Q74" i="8"/>
  <c r="Q12" i="8"/>
  <c r="Q13" i="8"/>
  <c r="Q35" i="8"/>
  <c r="Q67" i="8"/>
  <c r="Q52" i="8"/>
  <c r="Q84" i="8"/>
  <c r="Q97" i="8"/>
  <c r="Q16" i="8"/>
  <c r="Q17" i="8"/>
  <c r="Q92" i="8"/>
  <c r="Q39" i="8"/>
  <c r="Q71" i="8"/>
  <c r="Q94" i="8"/>
  <c r="Q20" i="8"/>
  <c r="Q56" i="8"/>
  <c r="Q88" i="8"/>
  <c r="Q77" i="8"/>
  <c r="Q58" i="8"/>
  <c r="Q78" i="8"/>
  <c r="Q90" i="8"/>
  <c r="Q24" i="8"/>
  <c r="Q25" i="8"/>
  <c r="Q43" i="8"/>
  <c r="Q75" i="8"/>
  <c r="Q22" i="8"/>
  <c r="Q28" i="8"/>
  <c r="Q60" i="8"/>
  <c r="Q95" i="8"/>
  <c r="Q81" i="8"/>
  <c r="Q14" i="8"/>
  <c r="Q82" i="8"/>
  <c r="Q98" i="8"/>
  <c r="Q21" i="8"/>
  <c r="Q47" i="8"/>
  <c r="Q79" i="8"/>
  <c r="Q26" i="8"/>
  <c r="Q32" i="8"/>
  <c r="Q64" i="8"/>
  <c r="Q34" i="8"/>
  <c r="Q53" i="8"/>
  <c r="Q18" i="8"/>
  <c r="Q86" i="8"/>
  <c r="Q51" i="8"/>
  <c r="Q83" i="8"/>
  <c r="Q37" i="8"/>
  <c r="Q36" i="8"/>
  <c r="Q68" i="8"/>
  <c r="Q57" i="8"/>
  <c r="Q38" i="8"/>
  <c r="Q91" i="8"/>
  <c r="Q119" i="4"/>
  <c r="J100" i="7"/>
  <c r="G101" i="7"/>
  <c r="G23" i="6" s="1"/>
  <c r="H119" i="4"/>
  <c r="F25" i="1" s="1"/>
  <c r="AC22" i="8" l="1"/>
  <c r="U22" i="8"/>
  <c r="AB22" i="8"/>
  <c r="T22" i="8"/>
  <c r="AA22" i="8"/>
  <c r="S22" i="8"/>
  <c r="R22" i="8"/>
  <c r="V22" i="8"/>
  <c r="Z22" i="8"/>
  <c r="Y22" i="8"/>
  <c r="X22" i="8"/>
  <c r="W22" i="8"/>
  <c r="J101" i="7"/>
  <c r="H23" i="6" s="1"/>
  <c r="M100" i="7"/>
  <c r="M101" i="7" s="1"/>
  <c r="I23" i="6" s="1"/>
  <c r="AB83" i="8"/>
  <c r="T83" i="8"/>
  <c r="AA83" i="8"/>
  <c r="S83" i="8"/>
  <c r="Z83" i="8"/>
  <c r="R83" i="8"/>
  <c r="AC83" i="8"/>
  <c r="Y83" i="8"/>
  <c r="X83" i="8"/>
  <c r="V83" i="8"/>
  <c r="W83" i="8"/>
  <c r="U83" i="8"/>
  <c r="AC26" i="8"/>
  <c r="U26" i="8"/>
  <c r="AB26" i="8"/>
  <c r="T26" i="8"/>
  <c r="AA26" i="8"/>
  <c r="S26" i="8"/>
  <c r="R26" i="8"/>
  <c r="V26" i="8"/>
  <c r="Z26" i="8"/>
  <c r="Y26" i="8"/>
  <c r="X26" i="8"/>
  <c r="W26" i="8"/>
  <c r="AB95" i="8"/>
  <c r="T95" i="8"/>
  <c r="AA95" i="8"/>
  <c r="S95" i="8"/>
  <c r="Z95" i="8"/>
  <c r="R95" i="8"/>
  <c r="AC95" i="8"/>
  <c r="Y95" i="8"/>
  <c r="X95" i="8"/>
  <c r="W95" i="8"/>
  <c r="V95" i="8"/>
  <c r="U95" i="8"/>
  <c r="AB90" i="8"/>
  <c r="T90" i="8"/>
  <c r="AA90" i="8"/>
  <c r="S90" i="8"/>
  <c r="Z90" i="8"/>
  <c r="R90" i="8"/>
  <c r="AC90" i="8"/>
  <c r="Y90" i="8"/>
  <c r="X90" i="8"/>
  <c r="W90" i="8"/>
  <c r="V90" i="8"/>
  <c r="U90" i="8"/>
  <c r="AB71" i="8"/>
  <c r="T71" i="8"/>
  <c r="AA71" i="8"/>
  <c r="S71" i="8"/>
  <c r="Z71" i="8"/>
  <c r="R71" i="8"/>
  <c r="AC71" i="8"/>
  <c r="Y71" i="8"/>
  <c r="X71" i="8"/>
  <c r="V71" i="8"/>
  <c r="U71" i="8"/>
  <c r="W71" i="8"/>
  <c r="AB67" i="8"/>
  <c r="T67" i="8"/>
  <c r="AA67" i="8"/>
  <c r="S67" i="8"/>
  <c r="Z67" i="8"/>
  <c r="R67" i="8"/>
  <c r="AC67" i="8"/>
  <c r="Y67" i="8"/>
  <c r="X67" i="8"/>
  <c r="W67" i="8"/>
  <c r="V67" i="8"/>
  <c r="U67" i="8"/>
  <c r="AB69" i="8"/>
  <c r="T69" i="8"/>
  <c r="AA69" i="8"/>
  <c r="S69" i="8"/>
  <c r="Z69" i="8"/>
  <c r="R69" i="8"/>
  <c r="V69" i="8"/>
  <c r="U69" i="8"/>
  <c r="X69" i="8"/>
  <c r="AC69" i="8"/>
  <c r="Y69" i="8"/>
  <c r="W69" i="8"/>
  <c r="AB66" i="8"/>
  <c r="T66" i="8"/>
  <c r="AA66" i="8"/>
  <c r="S66" i="8"/>
  <c r="Z66" i="8"/>
  <c r="R66" i="8"/>
  <c r="AC66" i="8"/>
  <c r="V66" i="8"/>
  <c r="Y66" i="8"/>
  <c r="X66" i="8"/>
  <c r="W66" i="8"/>
  <c r="U66" i="8"/>
  <c r="AC19" i="8"/>
  <c r="U19" i="8"/>
  <c r="AB19" i="8"/>
  <c r="T19" i="8"/>
  <c r="V19" i="8"/>
  <c r="S19" i="8"/>
  <c r="R19" i="8"/>
  <c r="W19" i="8"/>
  <c r="AA19" i="8"/>
  <c r="Z19" i="8"/>
  <c r="Y19" i="8"/>
  <c r="X19" i="8"/>
  <c r="AB87" i="8"/>
  <c r="T87" i="8"/>
  <c r="AA87" i="8"/>
  <c r="S87" i="8"/>
  <c r="Z87" i="8"/>
  <c r="R87" i="8"/>
  <c r="AC87" i="8"/>
  <c r="Y87" i="8"/>
  <c r="X87" i="8"/>
  <c r="V87" i="8"/>
  <c r="W87" i="8"/>
  <c r="U87" i="8"/>
  <c r="AC41" i="8"/>
  <c r="U41" i="8"/>
  <c r="AB41" i="8"/>
  <c r="T41" i="8"/>
  <c r="AA41" i="8"/>
  <c r="S41" i="8"/>
  <c r="W41" i="8"/>
  <c r="V41" i="8"/>
  <c r="R41" i="8"/>
  <c r="Z41" i="8"/>
  <c r="Y41" i="8"/>
  <c r="X41" i="8"/>
  <c r="G26" i="1"/>
  <c r="R119" i="4"/>
  <c r="G27" i="1" s="1"/>
  <c r="AC51" i="8"/>
  <c r="U51" i="8"/>
  <c r="AB51" i="8"/>
  <c r="T51" i="8"/>
  <c r="AA51" i="8"/>
  <c r="S51" i="8"/>
  <c r="W51" i="8"/>
  <c r="Z51" i="8"/>
  <c r="Y51" i="8"/>
  <c r="X51" i="8"/>
  <c r="V51" i="8"/>
  <c r="R51" i="8"/>
  <c r="AB79" i="8"/>
  <c r="T79" i="8"/>
  <c r="AA79" i="8"/>
  <c r="S79" i="8"/>
  <c r="Z79" i="8"/>
  <c r="R79" i="8"/>
  <c r="AC79" i="8"/>
  <c r="Y79" i="8"/>
  <c r="X79" i="8"/>
  <c r="W79" i="8"/>
  <c r="V79" i="8"/>
  <c r="U79" i="8"/>
  <c r="AB60" i="8"/>
  <c r="T60" i="8"/>
  <c r="AA60" i="8"/>
  <c r="S60" i="8"/>
  <c r="Z60" i="8"/>
  <c r="R60" i="8"/>
  <c r="X60" i="8"/>
  <c r="W60" i="8"/>
  <c r="V60" i="8"/>
  <c r="AC60" i="8"/>
  <c r="Y60" i="8"/>
  <c r="U60" i="8"/>
  <c r="AB78" i="8"/>
  <c r="T78" i="8"/>
  <c r="AA78" i="8"/>
  <c r="S78" i="8"/>
  <c r="Z78" i="8"/>
  <c r="R78" i="8"/>
  <c r="AC78" i="8"/>
  <c r="V78" i="8"/>
  <c r="Y78" i="8"/>
  <c r="X78" i="8"/>
  <c r="W78" i="8"/>
  <c r="U78" i="8"/>
  <c r="AC39" i="8"/>
  <c r="U39" i="8"/>
  <c r="AB39" i="8"/>
  <c r="T39" i="8"/>
  <c r="AA39" i="8"/>
  <c r="S39" i="8"/>
  <c r="Z39" i="8"/>
  <c r="Y39" i="8"/>
  <c r="X39" i="8"/>
  <c r="W39" i="8"/>
  <c r="V39" i="8"/>
  <c r="R39" i="8"/>
  <c r="AC35" i="8"/>
  <c r="U35" i="8"/>
  <c r="AB35" i="8"/>
  <c r="T35" i="8"/>
  <c r="AA35" i="8"/>
  <c r="S35" i="8"/>
  <c r="Z35" i="8"/>
  <c r="Y35" i="8"/>
  <c r="X35" i="8"/>
  <c r="W35" i="8"/>
  <c r="V35" i="8"/>
  <c r="R35" i="8"/>
  <c r="AB80" i="8"/>
  <c r="T80" i="8"/>
  <c r="AA80" i="8"/>
  <c r="S80" i="8"/>
  <c r="Z80" i="8"/>
  <c r="R80" i="8"/>
  <c r="X80" i="8"/>
  <c r="W80" i="8"/>
  <c r="V80" i="8"/>
  <c r="AC80" i="8"/>
  <c r="Y80" i="8"/>
  <c r="U80" i="8"/>
  <c r="AC46" i="8"/>
  <c r="U46" i="8"/>
  <c r="AB46" i="8"/>
  <c r="T46" i="8"/>
  <c r="AA46" i="8"/>
  <c r="S46" i="8"/>
  <c r="W46" i="8"/>
  <c r="Z46" i="8"/>
  <c r="Y46" i="8"/>
  <c r="X46" i="8"/>
  <c r="V46" i="8"/>
  <c r="R46" i="8"/>
  <c r="AC54" i="8"/>
  <c r="U54" i="8"/>
  <c r="AB54" i="8"/>
  <c r="T54" i="8"/>
  <c r="AA54" i="8"/>
  <c r="S54" i="8"/>
  <c r="W54" i="8"/>
  <c r="Z54" i="8"/>
  <c r="Y54" i="8"/>
  <c r="X54" i="8"/>
  <c r="V54" i="8"/>
  <c r="R54" i="8"/>
  <c r="AC55" i="8"/>
  <c r="U55" i="8"/>
  <c r="AB55" i="8"/>
  <c r="T55" i="8"/>
  <c r="AA55" i="8"/>
  <c r="S55" i="8"/>
  <c r="W55" i="8"/>
  <c r="Z55" i="8"/>
  <c r="Y55" i="8"/>
  <c r="X55" i="8"/>
  <c r="V55" i="8"/>
  <c r="R55" i="8"/>
  <c r="V99" i="8"/>
  <c r="AC99" i="8"/>
  <c r="U99" i="8"/>
  <c r="AB99" i="8"/>
  <c r="T99" i="8"/>
  <c r="AA99" i="8"/>
  <c r="Z99" i="8"/>
  <c r="Y99" i="8"/>
  <c r="X99" i="8"/>
  <c r="W99" i="8"/>
  <c r="S99" i="8"/>
  <c r="R99" i="8"/>
  <c r="AB91" i="8"/>
  <c r="T91" i="8"/>
  <c r="AA91" i="8"/>
  <c r="S91" i="8"/>
  <c r="Z91" i="8"/>
  <c r="R91" i="8"/>
  <c r="AC91" i="8"/>
  <c r="Y91" i="8"/>
  <c r="X91" i="8"/>
  <c r="W91" i="8"/>
  <c r="V91" i="8"/>
  <c r="U91" i="8"/>
  <c r="AB86" i="8"/>
  <c r="T86" i="8"/>
  <c r="AA86" i="8"/>
  <c r="S86" i="8"/>
  <c r="Z86" i="8"/>
  <c r="R86" i="8"/>
  <c r="AC86" i="8"/>
  <c r="X86" i="8"/>
  <c r="V86" i="8"/>
  <c r="U86" i="8"/>
  <c r="Y86" i="8"/>
  <c r="W86" i="8"/>
  <c r="AC47" i="8"/>
  <c r="U47" i="8"/>
  <c r="AB47" i="8"/>
  <c r="T47" i="8"/>
  <c r="AA47" i="8"/>
  <c r="S47" i="8"/>
  <c r="W47" i="8"/>
  <c r="Z47" i="8"/>
  <c r="Y47" i="8"/>
  <c r="X47" i="8"/>
  <c r="V47" i="8"/>
  <c r="R47" i="8"/>
  <c r="AC28" i="8"/>
  <c r="U28" i="8"/>
  <c r="AB28" i="8"/>
  <c r="T28" i="8"/>
  <c r="AA28" i="8"/>
  <c r="S28" i="8"/>
  <c r="Y28" i="8"/>
  <c r="X28" i="8"/>
  <c r="W28" i="8"/>
  <c r="V28" i="8"/>
  <c r="R28" i="8"/>
  <c r="Z28" i="8"/>
  <c r="AC58" i="8"/>
  <c r="U58" i="8"/>
  <c r="AB58" i="8"/>
  <c r="T58" i="8"/>
  <c r="AA58" i="8"/>
  <c r="S58" i="8"/>
  <c r="W58" i="8"/>
  <c r="Z58" i="8"/>
  <c r="Y58" i="8"/>
  <c r="X58" i="8"/>
  <c r="V58" i="8"/>
  <c r="R58" i="8"/>
  <c r="AB92" i="8"/>
  <c r="T92" i="8"/>
  <c r="AA92" i="8"/>
  <c r="S92" i="8"/>
  <c r="Z92" i="8"/>
  <c r="R92" i="8"/>
  <c r="X92" i="8"/>
  <c r="W92" i="8"/>
  <c r="V92" i="8"/>
  <c r="U92" i="8"/>
  <c r="AC92" i="8"/>
  <c r="Y92" i="8"/>
  <c r="AC13" i="8"/>
  <c r="U13" i="8"/>
  <c r="X13" i="8"/>
  <c r="W13" i="8"/>
  <c r="V13" i="8"/>
  <c r="Y13" i="8"/>
  <c r="AB13" i="8"/>
  <c r="AA13" i="8"/>
  <c r="Z13" i="8"/>
  <c r="T13" i="8"/>
  <c r="S13" i="8"/>
  <c r="R13" i="8"/>
  <c r="AC48" i="8"/>
  <c r="U48" i="8"/>
  <c r="AB48" i="8"/>
  <c r="T48" i="8"/>
  <c r="AA48" i="8"/>
  <c r="S48" i="8"/>
  <c r="W48" i="8"/>
  <c r="Z48" i="8"/>
  <c r="Y48" i="8"/>
  <c r="X48" i="8"/>
  <c r="V48" i="8"/>
  <c r="R48" i="8"/>
  <c r="AB65" i="8"/>
  <c r="T65" i="8"/>
  <c r="AA65" i="8"/>
  <c r="S65" i="8"/>
  <c r="Z65" i="8"/>
  <c r="R65" i="8"/>
  <c r="V65" i="8"/>
  <c r="U65" i="8"/>
  <c r="X65" i="8"/>
  <c r="AC65" i="8"/>
  <c r="Y65" i="8"/>
  <c r="W65" i="8"/>
  <c r="AB96" i="8"/>
  <c r="T96" i="8"/>
  <c r="AA96" i="8"/>
  <c r="S96" i="8"/>
  <c r="Z96" i="8"/>
  <c r="R96" i="8"/>
  <c r="X96" i="8"/>
  <c r="W96" i="8"/>
  <c r="V96" i="8"/>
  <c r="U96" i="8"/>
  <c r="AC96" i="8"/>
  <c r="Y96" i="8"/>
  <c r="AC23" i="8"/>
  <c r="U23" i="8"/>
  <c r="AB23" i="8"/>
  <c r="T23" i="8"/>
  <c r="AA23" i="8"/>
  <c r="S23" i="8"/>
  <c r="Z23" i="8"/>
  <c r="Y23" i="8"/>
  <c r="X23" i="8"/>
  <c r="W23" i="8"/>
  <c r="V23" i="8"/>
  <c r="R23" i="8"/>
  <c r="AC38" i="8"/>
  <c r="U38" i="8"/>
  <c r="AB38" i="8"/>
  <c r="T38" i="8"/>
  <c r="AA38" i="8"/>
  <c r="S38" i="8"/>
  <c r="R38" i="8"/>
  <c r="Z38" i="8"/>
  <c r="Y38" i="8"/>
  <c r="X38" i="8"/>
  <c r="W38" i="8"/>
  <c r="V38" i="8"/>
  <c r="AC18" i="8"/>
  <c r="U18" i="8"/>
  <c r="AB18" i="8"/>
  <c r="Z18" i="8"/>
  <c r="Y18" i="8"/>
  <c r="X18" i="8"/>
  <c r="AA18" i="8"/>
  <c r="R18" i="8"/>
  <c r="W18" i="8"/>
  <c r="V18" i="8"/>
  <c r="T18" i="8"/>
  <c r="S18" i="8"/>
  <c r="AC21" i="8"/>
  <c r="U21" i="8"/>
  <c r="AB21" i="8"/>
  <c r="T21" i="8"/>
  <c r="AA21" i="8"/>
  <c r="S21" i="8"/>
  <c r="W21" i="8"/>
  <c r="V21" i="8"/>
  <c r="R21" i="8"/>
  <c r="X21" i="8"/>
  <c r="Y21" i="8"/>
  <c r="Z21" i="8"/>
  <c r="AB77" i="8"/>
  <c r="T77" i="8"/>
  <c r="AA77" i="8"/>
  <c r="S77" i="8"/>
  <c r="Z77" i="8"/>
  <c r="R77" i="8"/>
  <c r="V77" i="8"/>
  <c r="U77" i="8"/>
  <c r="X77" i="8"/>
  <c r="W77" i="8"/>
  <c r="AC77" i="8"/>
  <c r="Y77" i="8"/>
  <c r="AC30" i="8"/>
  <c r="U30" i="8"/>
  <c r="AB30" i="8"/>
  <c r="T30" i="8"/>
  <c r="AA30" i="8"/>
  <c r="S30" i="8"/>
  <c r="R30" i="8"/>
  <c r="Z30" i="8"/>
  <c r="Y30" i="8"/>
  <c r="X30" i="8"/>
  <c r="W30" i="8"/>
  <c r="V30" i="8"/>
  <c r="AB76" i="8"/>
  <c r="T76" i="8"/>
  <c r="AA76" i="8"/>
  <c r="S76" i="8"/>
  <c r="Z76" i="8"/>
  <c r="R76" i="8"/>
  <c r="X76" i="8"/>
  <c r="W76" i="8"/>
  <c r="V76" i="8"/>
  <c r="AC76" i="8"/>
  <c r="Y76" i="8"/>
  <c r="U76" i="8"/>
  <c r="AB62" i="8"/>
  <c r="T62" i="8"/>
  <c r="AA62" i="8"/>
  <c r="S62" i="8"/>
  <c r="Z62" i="8"/>
  <c r="R62" i="8"/>
  <c r="AC62" i="8"/>
  <c r="V62" i="8"/>
  <c r="Y62" i="8"/>
  <c r="X62" i="8"/>
  <c r="W62" i="8"/>
  <c r="U62" i="8"/>
  <c r="AC15" i="8"/>
  <c r="U15" i="8"/>
  <c r="AB15" i="8"/>
  <c r="S15" i="8"/>
  <c r="AA15" i="8"/>
  <c r="R15" i="8"/>
  <c r="Z15" i="8"/>
  <c r="T15" i="8"/>
  <c r="Y15" i="8"/>
  <c r="X15" i="8"/>
  <c r="W15" i="8"/>
  <c r="V15" i="8"/>
  <c r="AC57" i="8"/>
  <c r="U57" i="8"/>
  <c r="AB57" i="8"/>
  <c r="T57" i="8"/>
  <c r="AA57" i="8"/>
  <c r="S57" i="8"/>
  <c r="W57" i="8"/>
  <c r="Z57" i="8"/>
  <c r="Y57" i="8"/>
  <c r="X57" i="8"/>
  <c r="V57" i="8"/>
  <c r="R57" i="8"/>
  <c r="AC53" i="8"/>
  <c r="U53" i="8"/>
  <c r="AB53" i="8"/>
  <c r="T53" i="8"/>
  <c r="AA53" i="8"/>
  <c r="S53" i="8"/>
  <c r="W53" i="8"/>
  <c r="Z53" i="8"/>
  <c r="Y53" i="8"/>
  <c r="X53" i="8"/>
  <c r="V53" i="8"/>
  <c r="R53" i="8"/>
  <c r="AB98" i="8"/>
  <c r="T98" i="8"/>
  <c r="AA98" i="8"/>
  <c r="S98" i="8"/>
  <c r="Z98" i="8"/>
  <c r="R98" i="8"/>
  <c r="AC98" i="8"/>
  <c r="Y98" i="8"/>
  <c r="X98" i="8"/>
  <c r="W98" i="8"/>
  <c r="V98" i="8"/>
  <c r="U98" i="8"/>
  <c r="AB75" i="8"/>
  <c r="T75" i="8"/>
  <c r="AA75" i="8"/>
  <c r="S75" i="8"/>
  <c r="Z75" i="8"/>
  <c r="R75" i="8"/>
  <c r="AC75" i="8"/>
  <c r="Y75" i="8"/>
  <c r="X75" i="8"/>
  <c r="W75" i="8"/>
  <c r="V75" i="8"/>
  <c r="U75" i="8"/>
  <c r="AB88" i="8"/>
  <c r="T88" i="8"/>
  <c r="AA88" i="8"/>
  <c r="S88" i="8"/>
  <c r="Z88" i="8"/>
  <c r="R88" i="8"/>
  <c r="X88" i="8"/>
  <c r="W88" i="8"/>
  <c r="V88" i="8"/>
  <c r="AC88" i="8"/>
  <c r="Y88" i="8"/>
  <c r="U88" i="8"/>
  <c r="AC16" i="8"/>
  <c r="U16" i="8"/>
  <c r="V16" i="8"/>
  <c r="T16" i="8"/>
  <c r="AB16" i="8"/>
  <c r="S16" i="8"/>
  <c r="W16" i="8"/>
  <c r="AA16" i="8"/>
  <c r="Z16" i="8"/>
  <c r="Y16" i="8"/>
  <c r="X16" i="8"/>
  <c r="R16" i="8"/>
  <c r="AB74" i="8"/>
  <c r="T74" i="8"/>
  <c r="AA74" i="8"/>
  <c r="S74" i="8"/>
  <c r="Z74" i="8"/>
  <c r="R74" i="8"/>
  <c r="AC74" i="8"/>
  <c r="V74" i="8"/>
  <c r="W74" i="8"/>
  <c r="U74" i="8"/>
  <c r="Y74" i="8"/>
  <c r="X74" i="8"/>
  <c r="AB63" i="8"/>
  <c r="T63" i="8"/>
  <c r="AA63" i="8"/>
  <c r="S63" i="8"/>
  <c r="Z63" i="8"/>
  <c r="R63" i="8"/>
  <c r="AC63" i="8"/>
  <c r="Y63" i="8"/>
  <c r="X63" i="8"/>
  <c r="W63" i="8"/>
  <c r="V63" i="8"/>
  <c r="U63" i="8"/>
  <c r="AC44" i="8"/>
  <c r="U44" i="8"/>
  <c r="AB44" i="8"/>
  <c r="T44" i="8"/>
  <c r="AA44" i="8"/>
  <c r="S44" i="8"/>
  <c r="W44" i="8"/>
  <c r="Z44" i="8"/>
  <c r="Y44" i="8"/>
  <c r="X44" i="8"/>
  <c r="V44" i="8"/>
  <c r="R44" i="8"/>
  <c r="AC42" i="8"/>
  <c r="U42" i="8"/>
  <c r="AB42" i="8"/>
  <c r="T42" i="8"/>
  <c r="AA42" i="8"/>
  <c r="S42" i="8"/>
  <c r="R42" i="8"/>
  <c r="Z42" i="8"/>
  <c r="Y42" i="8"/>
  <c r="X42" i="8"/>
  <c r="W42" i="8"/>
  <c r="V42" i="8"/>
  <c r="AC45" i="8"/>
  <c r="U45" i="8"/>
  <c r="AB45" i="8"/>
  <c r="T45" i="8"/>
  <c r="AA45" i="8"/>
  <c r="S45" i="8"/>
  <c r="W45" i="8"/>
  <c r="Z45" i="8"/>
  <c r="Y45" i="8"/>
  <c r="X45" i="8"/>
  <c r="V45" i="8"/>
  <c r="R45" i="8"/>
  <c r="AB68" i="8"/>
  <c r="T68" i="8"/>
  <c r="AA68" i="8"/>
  <c r="S68" i="8"/>
  <c r="Z68" i="8"/>
  <c r="R68" i="8"/>
  <c r="X68" i="8"/>
  <c r="W68" i="8"/>
  <c r="V68" i="8"/>
  <c r="AC68" i="8"/>
  <c r="Y68" i="8"/>
  <c r="U68" i="8"/>
  <c r="AC34" i="8"/>
  <c r="U34" i="8"/>
  <c r="AB34" i="8"/>
  <c r="T34" i="8"/>
  <c r="AA34" i="8"/>
  <c r="S34" i="8"/>
  <c r="R34" i="8"/>
  <c r="Z34" i="8"/>
  <c r="Y34" i="8"/>
  <c r="X34" i="8"/>
  <c r="W34" i="8"/>
  <c r="V34" i="8"/>
  <c r="AB82" i="8"/>
  <c r="T82" i="8"/>
  <c r="AA82" i="8"/>
  <c r="S82" i="8"/>
  <c r="Z82" i="8"/>
  <c r="R82" i="8"/>
  <c r="AC82" i="8"/>
  <c r="X82" i="8"/>
  <c r="V82" i="8"/>
  <c r="Y82" i="8"/>
  <c r="W82" i="8"/>
  <c r="U82" i="8"/>
  <c r="AC43" i="8"/>
  <c r="U43" i="8"/>
  <c r="AB43" i="8"/>
  <c r="T43" i="8"/>
  <c r="AA43" i="8"/>
  <c r="S43" i="8"/>
  <c r="Z43" i="8"/>
  <c r="Y43" i="8"/>
  <c r="X43" i="8"/>
  <c r="W43" i="8"/>
  <c r="V43" i="8"/>
  <c r="R43" i="8"/>
  <c r="AC56" i="8"/>
  <c r="U56" i="8"/>
  <c r="AB56" i="8"/>
  <c r="T56" i="8"/>
  <c r="AA56" i="8"/>
  <c r="S56" i="8"/>
  <c r="W56" i="8"/>
  <c r="Z56" i="8"/>
  <c r="Y56" i="8"/>
  <c r="X56" i="8"/>
  <c r="V56" i="8"/>
  <c r="R56" i="8"/>
  <c r="AB97" i="8"/>
  <c r="T97" i="8"/>
  <c r="AA97" i="8"/>
  <c r="S97" i="8"/>
  <c r="Z97" i="8"/>
  <c r="R97" i="8"/>
  <c r="V97" i="8"/>
  <c r="U97" i="8"/>
  <c r="AC97" i="8"/>
  <c r="Y97" i="8"/>
  <c r="X97" i="8"/>
  <c r="W97" i="8"/>
  <c r="AB89" i="8"/>
  <c r="T89" i="8"/>
  <c r="AA89" i="8"/>
  <c r="S89" i="8"/>
  <c r="Z89" i="8"/>
  <c r="R89" i="8"/>
  <c r="V89" i="8"/>
  <c r="U89" i="8"/>
  <c r="AC89" i="8"/>
  <c r="Y89" i="8"/>
  <c r="X89" i="8"/>
  <c r="W89" i="8"/>
  <c r="AC31" i="8"/>
  <c r="U31" i="8"/>
  <c r="AB31" i="8"/>
  <c r="T31" i="8"/>
  <c r="AA31" i="8"/>
  <c r="S31" i="8"/>
  <c r="Z31" i="8"/>
  <c r="Y31" i="8"/>
  <c r="X31" i="8"/>
  <c r="W31" i="8"/>
  <c r="V31" i="8"/>
  <c r="R31" i="8"/>
  <c r="AB93" i="8"/>
  <c r="T93" i="8"/>
  <c r="AA93" i="8"/>
  <c r="S93" i="8"/>
  <c r="Z93" i="8"/>
  <c r="R93" i="8"/>
  <c r="V93" i="8"/>
  <c r="U93" i="8"/>
  <c r="AC93" i="8"/>
  <c r="Y93" i="8"/>
  <c r="X93" i="8"/>
  <c r="W93" i="8"/>
  <c r="AB61" i="8"/>
  <c r="T61" i="8"/>
  <c r="AA61" i="8"/>
  <c r="S61" i="8"/>
  <c r="Z61" i="8"/>
  <c r="R61" i="8"/>
  <c r="V61" i="8"/>
  <c r="U61" i="8"/>
  <c r="X61" i="8"/>
  <c r="W61" i="8"/>
  <c r="AC61" i="8"/>
  <c r="Y61" i="8"/>
  <c r="AC49" i="8"/>
  <c r="U49" i="8"/>
  <c r="AB49" i="8"/>
  <c r="T49" i="8"/>
  <c r="AA49" i="8"/>
  <c r="S49" i="8"/>
  <c r="W49" i="8"/>
  <c r="Z49" i="8"/>
  <c r="Y49" i="8"/>
  <c r="X49" i="8"/>
  <c r="V49" i="8"/>
  <c r="R49" i="8"/>
  <c r="AC17" i="8"/>
  <c r="U17" i="8"/>
  <c r="X17" i="8"/>
  <c r="W17" i="8"/>
  <c r="V17" i="8"/>
  <c r="Y17" i="8"/>
  <c r="AB17" i="8"/>
  <c r="AA17" i="8"/>
  <c r="Z17" i="8"/>
  <c r="T17" i="8"/>
  <c r="S17" i="8"/>
  <c r="R17" i="8"/>
  <c r="AC36" i="8"/>
  <c r="U36" i="8"/>
  <c r="AB36" i="8"/>
  <c r="T36" i="8"/>
  <c r="AA36" i="8"/>
  <c r="S36" i="8"/>
  <c r="Y36" i="8"/>
  <c r="X36" i="8"/>
  <c r="W36" i="8"/>
  <c r="V36" i="8"/>
  <c r="R36" i="8"/>
  <c r="Z36" i="8"/>
  <c r="AB64" i="8"/>
  <c r="T64" i="8"/>
  <c r="AA64" i="8"/>
  <c r="S64" i="8"/>
  <c r="Z64" i="8"/>
  <c r="R64" i="8"/>
  <c r="X64" i="8"/>
  <c r="W64" i="8"/>
  <c r="V64" i="8"/>
  <c r="AC64" i="8"/>
  <c r="Y64" i="8"/>
  <c r="U64" i="8"/>
  <c r="AC14" i="8"/>
  <c r="U14" i="8"/>
  <c r="Z14" i="8"/>
  <c r="Y14" i="8"/>
  <c r="X14" i="8"/>
  <c r="AA14" i="8"/>
  <c r="R14" i="8"/>
  <c r="AB14" i="8"/>
  <c r="W14" i="8"/>
  <c r="V14" i="8"/>
  <c r="T14" i="8"/>
  <c r="S14" i="8"/>
  <c r="AC25" i="8"/>
  <c r="U25" i="8"/>
  <c r="AB25" i="8"/>
  <c r="T25" i="8"/>
  <c r="AA25" i="8"/>
  <c r="S25" i="8"/>
  <c r="W25" i="8"/>
  <c r="V25" i="8"/>
  <c r="R25" i="8"/>
  <c r="X25" i="8"/>
  <c r="Y25" i="8"/>
  <c r="Z25" i="8"/>
  <c r="AC20" i="8"/>
  <c r="U20" i="8"/>
  <c r="AB20" i="8"/>
  <c r="T20" i="8"/>
  <c r="Z20" i="8"/>
  <c r="Y20" i="8"/>
  <c r="X20" i="8"/>
  <c r="AA20" i="8"/>
  <c r="R20" i="8"/>
  <c r="W20" i="8"/>
  <c r="V20" i="8"/>
  <c r="S20" i="8"/>
  <c r="AB84" i="8"/>
  <c r="T84" i="8"/>
  <c r="AA84" i="8"/>
  <c r="S84" i="8"/>
  <c r="Z84" i="8"/>
  <c r="R84" i="8"/>
  <c r="X84" i="8"/>
  <c r="W84" i="8"/>
  <c r="V84" i="8"/>
  <c r="AC84" i="8"/>
  <c r="Y84" i="8"/>
  <c r="U84" i="8"/>
  <c r="AB70" i="8"/>
  <c r="T70" i="8"/>
  <c r="AA70" i="8"/>
  <c r="S70" i="8"/>
  <c r="Z70" i="8"/>
  <c r="R70" i="8"/>
  <c r="AC70" i="8"/>
  <c r="V70" i="8"/>
  <c r="Y70" i="8"/>
  <c r="X70" i="8"/>
  <c r="W70" i="8"/>
  <c r="U70" i="8"/>
  <c r="AB73" i="8"/>
  <c r="T73" i="8"/>
  <c r="AA73" i="8"/>
  <c r="S73" i="8"/>
  <c r="Z73" i="8"/>
  <c r="R73" i="8"/>
  <c r="V73" i="8"/>
  <c r="U73" i="8"/>
  <c r="X73" i="8"/>
  <c r="AC73" i="8"/>
  <c r="Y73" i="8"/>
  <c r="W73" i="8"/>
  <c r="AC59" i="8"/>
  <c r="U59" i="8"/>
  <c r="AB59" i="8"/>
  <c r="T59" i="8"/>
  <c r="AA59" i="8"/>
  <c r="S59" i="8"/>
  <c r="W59" i="8"/>
  <c r="Z59" i="8"/>
  <c r="Y59" i="8"/>
  <c r="X59" i="8"/>
  <c r="V59" i="8"/>
  <c r="R59" i="8"/>
  <c r="AB72" i="8"/>
  <c r="T72" i="8"/>
  <c r="AA72" i="8"/>
  <c r="S72" i="8"/>
  <c r="Z72" i="8"/>
  <c r="R72" i="8"/>
  <c r="X72" i="8"/>
  <c r="W72" i="8"/>
  <c r="V72" i="8"/>
  <c r="AC72" i="8"/>
  <c r="Y72" i="8"/>
  <c r="U72" i="8"/>
  <c r="AC29" i="8"/>
  <c r="U29" i="8"/>
  <c r="AB29" i="8"/>
  <c r="T29" i="8"/>
  <c r="AA29" i="8"/>
  <c r="S29" i="8"/>
  <c r="W29" i="8"/>
  <c r="V29" i="8"/>
  <c r="R29" i="8"/>
  <c r="Z29" i="8"/>
  <c r="Y29" i="8"/>
  <c r="X29" i="8"/>
  <c r="AC12" i="8"/>
  <c r="U12" i="8"/>
  <c r="V12" i="8"/>
  <c r="T12" i="8"/>
  <c r="AB12" i="8"/>
  <c r="S12" i="8"/>
  <c r="W12" i="8"/>
  <c r="AA12" i="8"/>
  <c r="Z12" i="8"/>
  <c r="Y12" i="8"/>
  <c r="X12" i="8"/>
  <c r="R12" i="8"/>
  <c r="AC37" i="8"/>
  <c r="U37" i="8"/>
  <c r="AB37" i="8"/>
  <c r="T37" i="8"/>
  <c r="AA37" i="8"/>
  <c r="S37" i="8"/>
  <c r="W37" i="8"/>
  <c r="V37" i="8"/>
  <c r="R37" i="8"/>
  <c r="Z37" i="8"/>
  <c r="Y37" i="8"/>
  <c r="X37" i="8"/>
  <c r="AC32" i="8"/>
  <c r="U32" i="8"/>
  <c r="AB32" i="8"/>
  <c r="T32" i="8"/>
  <c r="AA32" i="8"/>
  <c r="S32" i="8"/>
  <c r="Y32" i="8"/>
  <c r="X32" i="8"/>
  <c r="W32" i="8"/>
  <c r="V32" i="8"/>
  <c r="R32" i="8"/>
  <c r="Z32" i="8"/>
  <c r="AB81" i="8"/>
  <c r="T81" i="8"/>
  <c r="AA81" i="8"/>
  <c r="S81" i="8"/>
  <c r="Z81" i="8"/>
  <c r="R81" i="8"/>
  <c r="V81" i="8"/>
  <c r="U81" i="8"/>
  <c r="AC81" i="8"/>
  <c r="X81" i="8"/>
  <c r="Y81" i="8"/>
  <c r="W81" i="8"/>
  <c r="AC24" i="8"/>
  <c r="U24" i="8"/>
  <c r="AB24" i="8"/>
  <c r="T24" i="8"/>
  <c r="AA24" i="8"/>
  <c r="S24" i="8"/>
  <c r="Y24" i="8"/>
  <c r="X24" i="8"/>
  <c r="W24" i="8"/>
  <c r="Z24" i="8"/>
  <c r="V24" i="8"/>
  <c r="R24" i="8"/>
  <c r="AB94" i="8"/>
  <c r="T94" i="8"/>
  <c r="AA94" i="8"/>
  <c r="S94" i="8"/>
  <c r="Z94" i="8"/>
  <c r="R94" i="8"/>
  <c r="AC94" i="8"/>
  <c r="Y94" i="8"/>
  <c r="X94" i="8"/>
  <c r="W94" i="8"/>
  <c r="V94" i="8"/>
  <c r="U94" i="8"/>
  <c r="AC52" i="8"/>
  <c r="U52" i="8"/>
  <c r="AB52" i="8"/>
  <c r="T52" i="8"/>
  <c r="AA52" i="8"/>
  <c r="S52" i="8"/>
  <c r="W52" i="8"/>
  <c r="Z52" i="8"/>
  <c r="Y52" i="8"/>
  <c r="X52" i="8"/>
  <c r="V52" i="8"/>
  <c r="R52" i="8"/>
  <c r="AC50" i="8"/>
  <c r="U50" i="8"/>
  <c r="AB50" i="8"/>
  <c r="T50" i="8"/>
  <c r="AA50" i="8"/>
  <c r="S50" i="8"/>
  <c r="W50" i="8"/>
  <c r="Z50" i="8"/>
  <c r="Y50" i="8"/>
  <c r="X50" i="8"/>
  <c r="V50" i="8"/>
  <c r="R50" i="8"/>
  <c r="AB85" i="8"/>
  <c r="T85" i="8"/>
  <c r="AA85" i="8"/>
  <c r="S85" i="8"/>
  <c r="Z85" i="8"/>
  <c r="R85" i="8"/>
  <c r="V85" i="8"/>
  <c r="U85" i="8"/>
  <c r="AC85" i="8"/>
  <c r="X85" i="8"/>
  <c r="Y85" i="8"/>
  <c r="W85" i="8"/>
  <c r="AC27" i="8"/>
  <c r="U27" i="8"/>
  <c r="AB27" i="8"/>
  <c r="T27" i="8"/>
  <c r="AA27" i="8"/>
  <c r="S27" i="8"/>
  <c r="Z27" i="8"/>
  <c r="Y27" i="8"/>
  <c r="W27" i="8"/>
  <c r="V27" i="8"/>
  <c r="R27" i="8"/>
  <c r="X27" i="8"/>
  <c r="AC40" i="8"/>
  <c r="U40" i="8"/>
  <c r="AB40" i="8"/>
  <c r="T40" i="8"/>
  <c r="AA40" i="8"/>
  <c r="S40" i="8"/>
  <c r="Y40" i="8"/>
  <c r="X40" i="8"/>
  <c r="W40" i="8"/>
  <c r="V40" i="8"/>
  <c r="R40" i="8"/>
  <c r="Z40" i="8"/>
  <c r="AC33" i="8"/>
  <c r="U33" i="8"/>
  <c r="AB33" i="8"/>
  <c r="T33" i="8"/>
  <c r="AA33" i="8"/>
  <c r="S33" i="8"/>
  <c r="W33" i="8"/>
  <c r="V33" i="8"/>
  <c r="R33" i="8"/>
  <c r="Z33" i="8"/>
  <c r="Y33" i="8"/>
  <c r="X33" i="8"/>
  <c r="L119" i="4"/>
  <c r="F27" i="1" s="1"/>
  <c r="X100" i="8" l="1"/>
  <c r="J100" i="8" s="1"/>
  <c r="Y100" i="8"/>
  <c r="K100" i="8" s="1"/>
  <c r="W100" i="8"/>
  <c r="I100" i="8" s="1"/>
  <c r="S100" i="8"/>
  <c r="E100" i="8" s="1"/>
  <c r="U100" i="8"/>
  <c r="G100" i="8" s="1"/>
  <c r="V100" i="8"/>
  <c r="H100" i="8" s="1"/>
  <c r="AA100" i="8"/>
  <c r="M100" i="8" s="1"/>
  <c r="AB100" i="8"/>
  <c r="N100" i="8" s="1"/>
  <c r="AC100" i="8"/>
  <c r="O100" i="8" s="1"/>
  <c r="Z100" i="8"/>
  <c r="L100" i="8" s="1"/>
  <c r="R100" i="8"/>
  <c r="D100" i="8" s="1"/>
  <c r="T100" i="8"/>
  <c r="F100" i="8" s="1"/>
  <c r="D103" i="8" s="1"/>
  <c r="F24" i="6" s="1"/>
  <c r="D101" i="8"/>
  <c r="E101" i="8" s="1"/>
  <c r="F101" i="8" s="1"/>
  <c r="G101" i="8" l="1"/>
  <c r="H101" i="8"/>
  <c r="I101" i="8" s="1"/>
  <c r="J101" i="8" s="1"/>
  <c r="K101" i="8" s="1"/>
  <c r="L101" i="8" s="1"/>
  <c r="M101" i="8"/>
  <c r="G103" i="8"/>
  <c r="G24" i="6" s="1"/>
  <c r="N101" i="8"/>
  <c r="O101" i="8" s="1"/>
  <c r="M103" i="8"/>
  <c r="I24" i="6" s="1"/>
  <c r="J103" i="8"/>
  <c r="H24" i="6" s="1"/>
</calcChain>
</file>

<file path=xl/sharedStrings.xml><?xml version="1.0" encoding="utf-8"?>
<sst xmlns="http://schemas.openxmlformats.org/spreadsheetml/2006/main" count="556" uniqueCount="291">
  <si>
    <t>PEMERINTAH KOTA BANJARMASIN</t>
  </si>
  <si>
    <t xml:space="preserve">DINAS PENDIDIKAN </t>
  </si>
  <si>
    <t>Jl. Kapten Piere Tendean No. 29 RT. 40 Banjarmasin</t>
  </si>
  <si>
    <t xml:space="preserve">Telp. (0511) (3253373) Fax (0511) 3250914 </t>
  </si>
  <si>
    <t>Banjarmasin,31 Januari 2023</t>
  </si>
  <si>
    <t>Nomor</t>
  </si>
  <si>
    <t>:</t>
  </si>
  <si>
    <t>Kepada Yth.</t>
  </si>
  <si>
    <t>Lampiran</t>
  </si>
  <si>
    <t>1 (satu) berkas</t>
  </si>
  <si>
    <t>Sekretaris Daerah Kota Banjarmasin</t>
  </si>
  <si>
    <t>Perihal</t>
  </si>
  <si>
    <t>Laporan Kemajuan Pelaksanaan Program</t>
  </si>
  <si>
    <t>c.q. Kepala Bagian Administrasi Pembangunan</t>
  </si>
  <si>
    <t xml:space="preserve">Kegiatan Dinas </t>
  </si>
  <si>
    <t xml:space="preserve">       Sekretariat Daerah Kota Banjarmasin</t>
  </si>
  <si>
    <t>Bulan  Januari Tahun 2023</t>
  </si>
  <si>
    <t xml:space="preserve">di - </t>
  </si>
  <si>
    <t xml:space="preserve">          Banjarmasin</t>
  </si>
  <si>
    <t xml:space="preserve">Bersama ini dengan hormat disampaikan Laporan Kemajuan Pelaksanaan Kegiatan </t>
  </si>
  <si>
    <t>dengan lampiran sebagai  berikut :</t>
  </si>
  <si>
    <t>1.</t>
  </si>
  <si>
    <t>Laporan Realisasi Fisik dan Keuangan ( Form-RFK ) :</t>
  </si>
  <si>
    <t>NO</t>
  </si>
  <si>
    <t>URAIAN</t>
  </si>
  <si>
    <t>KEUANGAN</t>
  </si>
  <si>
    <t>FISIK</t>
  </si>
  <si>
    <t>( % )</t>
  </si>
  <si>
    <t>Rencana</t>
  </si>
  <si>
    <t>Realisasi</t>
  </si>
  <si>
    <t xml:space="preserve">Capaian </t>
  </si>
  <si>
    <t>2.</t>
  </si>
  <si>
    <t xml:space="preserve">Laporan Permasalahan ( Form-M )                           </t>
  </si>
  <si>
    <t>Demikian laporan ini disampaikan sebagai bahan evaluasi.</t>
  </si>
  <si>
    <t>Kepala SKPD</t>
  </si>
  <si>
    <t>NURYADI, S.Pd., MA</t>
  </si>
  <si>
    <t>PEMBINA TINGKAT I (IV/b)</t>
  </si>
  <si>
    <t>NIP. 19670413 198804 1 004</t>
  </si>
  <si>
    <t>REKAPITULASI LAPORAN REALISASI PENGADAAN BARANG DAN JASA</t>
  </si>
  <si>
    <t>FORM-PBJ</t>
  </si>
  <si>
    <t>SKPD</t>
  </si>
  <si>
    <t>KONDISI S/D TGL.</t>
  </si>
  <si>
    <t>URAIAN KEGIATAN</t>
  </si>
  <si>
    <t>NILAI DPA ( Rp )</t>
  </si>
  <si>
    <t>BARANG</t>
  </si>
  <si>
    <t>JASA KONSULTANSI</t>
  </si>
  <si>
    <t>PEKERJAAN KONSTRUKSI</t>
  </si>
  <si>
    <t>JASA LAINNYA</t>
  </si>
  <si>
    <t>JUMLAH</t>
  </si>
  <si>
    <t xml:space="preserve">BELUM </t>
  </si>
  <si>
    <t>SEDANG</t>
  </si>
  <si>
    <t>SELESAI</t>
  </si>
  <si>
    <t>Contoh :</t>
  </si>
  <si>
    <t>A</t>
  </si>
  <si>
    <t>B</t>
  </si>
  <si>
    <t>Jumlah</t>
  </si>
  <si>
    <t>Banjarmasin,                                     2017</t>
  </si>
  <si>
    <t>.......................................................</t>
  </si>
  <si>
    <t>NIP.  .............................................</t>
  </si>
  <si>
    <t>REKAPITULASI LAPORAN SISA TENDER</t>
  </si>
  <si>
    <t>FORM-ST</t>
  </si>
  <si>
    <t>OPD</t>
  </si>
  <si>
    <t>URAIAN PAKET PEKERJAAN</t>
  </si>
  <si>
    <t>NILAI DPA                   ( Rp )</t>
  </si>
  <si>
    <t>NILAI HPS PENGADAAN BJ                   ( Rp )</t>
  </si>
  <si>
    <t>NILAI KONTRAK                        ( Rp )</t>
  </si>
  <si>
    <t>SISA TENDER                             ( Rp )</t>
  </si>
  <si>
    <t>NAMA PENYEDIA JASA</t>
  </si>
  <si>
    <t>NOMOR , TANGGAL KONTRAK DAN MASA KONTRAK</t>
  </si>
  <si>
    <t>6 = 4-5</t>
  </si>
  <si>
    <t>Program ..................</t>
  </si>
  <si>
    <t>CV. FFFFFFFFFFFFF</t>
  </si>
  <si>
    <t>No. ........................</t>
  </si>
  <si>
    <t>Tgl. .......................</t>
  </si>
  <si>
    <t>Tgl. 00-00-2017 s/d 00-00-2017</t>
  </si>
  <si>
    <t>Kepala OPD</t>
  </si>
  <si>
    <t xml:space="preserve">REKAPITULASI LAPORAN REALISASI FISIK DAN KEUANGAN </t>
  </si>
  <si>
    <t>FORM-RFK</t>
  </si>
  <si>
    <t>: Dinas Pendidikan Kota Banjarmasin</t>
  </si>
  <si>
    <t>: 31-01-2023</t>
  </si>
  <si>
    <t>NILAI DPA</t>
  </si>
  <si>
    <t>FISIK ( % )</t>
  </si>
  <si>
    <t>Rp</t>
  </si>
  <si>
    <t>%</t>
  </si>
  <si>
    <t>RENCANA</t>
  </si>
  <si>
    <t>REALISASI</t>
  </si>
  <si>
    <t xml:space="preserve">CAPAIAN </t>
  </si>
  <si>
    <t>SISA ANGGARAN           ( Rp )</t>
  </si>
  <si>
    <t>CAPAIAN</t>
  </si>
  <si>
    <t>% KUM</t>
  </si>
  <si>
    <t>% TTB</t>
  </si>
  <si>
    <t>KUM</t>
  </si>
  <si>
    <t>TTB</t>
  </si>
  <si>
    <t>Program Penunjang Urusan Pemerintahan Daerah Kabupaten/Kota</t>
  </si>
  <si>
    <t xml:space="preserve">KegiatanPerencanaan, Penganggaran, dan Evaluasi Kinerja Perangkat Daerah </t>
  </si>
  <si>
    <t>Subkegiatan Penyusunan Dokumen
Perencanaan Perangkat
Daerah</t>
  </si>
  <si>
    <t xml:space="preserve">Sub kegiatan Koordinasi dan Penyusunan Laporan Capaian Kinerja dan Ikhtisar Realisasi Kinerja SKPD
</t>
  </si>
  <si>
    <t xml:space="preserve">Subkegiatan Evaluasi Kinerja Perangkat Daerah
Evaluasi Kinerja
Perangkat Daerah
</t>
  </si>
  <si>
    <t>Administrasi Barang Milik Daerah pada Perangkat Daerah</t>
  </si>
  <si>
    <t>Pengamanan Barang Milik Daerah SKPD</t>
  </si>
  <si>
    <t>Pembinaan, Pengawasan, dan Pengendalian Barang Milik Daerah pada SKPD (Dinas Pendidikan Kota Banjarmasin)</t>
  </si>
  <si>
    <t>Penatausahaan Barang Milik Daerah pada SKPD (Dinas Pendidikan Kota Banjarmasin)</t>
  </si>
  <si>
    <t xml:space="preserve">Administrasi Kepegawaian Perangkat Daerah </t>
  </si>
  <si>
    <t>Peningkatan Sarana dan Prasarana Disiplin Pegawai</t>
  </si>
  <si>
    <t>Administrasi Umum Perangkat Daerah</t>
  </si>
  <si>
    <t>Penyediaan Komponen Instalasi Listrik/Penerangan Bangunan Kantor</t>
  </si>
  <si>
    <t>Penyediaan Peralatan dan Perlengkapan Kantor</t>
  </si>
  <si>
    <t>Penyediaan Peralatan Rumah Tangga</t>
  </si>
  <si>
    <t>Penyediaan Bahan Logistik Kantor</t>
  </si>
  <si>
    <t>Penyediaan Barang Cetakan dan Penggandaan</t>
  </si>
  <si>
    <t>Penyediaan Bahan Bacaan dan Peraturan Perundang-undangan</t>
  </si>
  <si>
    <t>Fasilitasi Kunjungan Tamu</t>
  </si>
  <si>
    <t>Penyelenggaraan Rapat Koordinasi dan Konsultasi SKPD</t>
  </si>
  <si>
    <t>Pengadaan Barang Milik Daerah Penunjang Urusan Pemerintah Daerah</t>
  </si>
  <si>
    <t>Pengadaan Peralatan dan Mesin Lainnya</t>
  </si>
  <si>
    <t>Pengadaan Gedung Kantor atau Bangunan Lainnya</t>
  </si>
  <si>
    <t>Penyediaan Jasa Penunjang Urusan Pemerintahan Daerah</t>
  </si>
  <si>
    <t>Penyediaan Jasa Surat Menyurat</t>
  </si>
  <si>
    <t>Penyediaan Jasa Komunikasi, Sumber Daya Air dan Listrik</t>
  </si>
  <si>
    <t>Penyediaan Jasa Pelayanan Umum Kantor</t>
  </si>
  <si>
    <t>Pemeliharaan Barang Milik Daerah Penunjang Urusan Pemerintahan Daerah</t>
  </si>
  <si>
    <t>Penyediaan Jasa Pemeliharaan, Biaya Pemeliharaan, dan Pajak Kendaraan Perorangan Dinas atau Kendaraan Dinas Jabatan</t>
  </si>
  <si>
    <t>Penyediaan Jasa Pemeliharaan, Biaya Pemeliharaan, Pajak dan Perizinan Kendaraan Dinas Operasional atau Lapangan</t>
  </si>
  <si>
    <t>Pemeliharaan Peralatan dan Mesin Lainnya</t>
  </si>
  <si>
    <t>Pemeliharaan/Rehabilitasi Gedung Kantor dan Bangunan Lainnya</t>
  </si>
  <si>
    <t xml:space="preserve">Pemeliharaan/Rehabilitasi Sarana dan Prasarana Gedung Kantor atau Bangunan Lainnya
</t>
  </si>
  <si>
    <t>Pemeliharaan/Rehabilitasi Sarana dan Prasarana Pendukung Gedung Kantor atau Bangunan Lainnya</t>
  </si>
  <si>
    <t>PROGRAM PENGELOLAAN PENDIDIKAN</t>
  </si>
  <si>
    <t xml:space="preserve">Pengelolaan Pendidikan Sekolah Dasar </t>
  </si>
  <si>
    <t xml:space="preserve">Penambahan Ruang Kelas Baru
</t>
  </si>
  <si>
    <t>Pembangunan Ruang Guru/Kepala Sekolah/TU</t>
  </si>
  <si>
    <t>Pembangunan Ruang Unit Kesehatan Sekolah</t>
  </si>
  <si>
    <t>Pembangunan Perpustakaan Sekolah</t>
  </si>
  <si>
    <t>Pembangunan Sarana, Prasarana dan Utilitas Sekolah</t>
  </si>
  <si>
    <t xml:space="preserve"> Rehabilitasi Sedang/Berat Ruang Kelas
</t>
  </si>
  <si>
    <t>Rehabilitasi Sedang/Berat Ruang Guru/Kepala Sekolah/TU</t>
  </si>
  <si>
    <t xml:space="preserve">Pengadaan Mebel Sekolah
</t>
  </si>
  <si>
    <t xml:space="preserve">Pengadaan Perlengkapan Sekolah
</t>
  </si>
  <si>
    <t>Pengadaan Perlengkapan Siswa</t>
  </si>
  <si>
    <t>Pemeliharaan Rutin Sarana, Prasarana dan Utilitas Sekolah</t>
  </si>
  <si>
    <t>Penyelenggaraan Proses Belajar dan Ujian bagi Peserta Didik</t>
  </si>
  <si>
    <t>Penyiapan dan Tindak Lanjut Evaluasi Satuan Pendidikan Dasar</t>
  </si>
  <si>
    <t>Pembinaan Minat, Bakat dan Kreativitas Siswa</t>
  </si>
  <si>
    <t>Penyediaan Pendidik dan Tenaga Kependidikan bagi Satuan Pendidikan Sekolah Dasar</t>
  </si>
  <si>
    <t xml:space="preserve"> Pengembangan Karir Pendidik dan Tenaga Kependidikan pada Satuan Pendidikan Sekolah Dasar</t>
  </si>
  <si>
    <t>Pembinaan Kelembagaan dan Manajemen Sekolah</t>
  </si>
  <si>
    <t>Peningkatan Kapasitas Pengelolaan Dana BOS Sekolah Dasar</t>
  </si>
  <si>
    <t>Pengelolaan Pendidikan Sekolah Menengah Pertama</t>
  </si>
  <si>
    <t>Penambahan Ruang Kelas Baru</t>
  </si>
  <si>
    <t>Pembangunan Fasilitas Parkir</t>
  </si>
  <si>
    <t>Rehabilitasi Sedang/Berat Ruang Kelas Sekolah</t>
  </si>
  <si>
    <t>Rehabilitasi Sedang/Berat Ruang Guru Sekolah</t>
  </si>
  <si>
    <t>Rehabilitasi Sedang/Berat Perpustakaan Sekolah</t>
  </si>
  <si>
    <t>Rehabilitasi Sedang/Berat Laboratorium</t>
  </si>
  <si>
    <t>Rehabilitasi Sedang/Berat Sarana, Prasarana dan Utilitas Sekolah</t>
  </si>
  <si>
    <t>Pengadaan Mebel Sekolah</t>
  </si>
  <si>
    <t>Pengadaan Alat Praktik dan Peraga Siswa</t>
  </si>
  <si>
    <t>Penyiapan dan Tindak Lanjut Evaluasi Satuan Pendidikan Sekolah Menengah Pertama</t>
  </si>
  <si>
    <t>Penyediaan Pendidik danTenaga Kependidikanbagi Satuan PendidikanSekolah MenengahPertama</t>
  </si>
  <si>
    <t>Pengembangan Karir Pendidik dan Tenaga Kependidikan pada Satuan Pendidikan Sekolah MenengahPertama</t>
  </si>
  <si>
    <t>Peningkatan Kapasitas Pengelolaan Dana BOS Sekolah Menengah Pertama</t>
  </si>
  <si>
    <t>Pengelolaan Pendidikan Anak Usia Dini (PAUD)</t>
  </si>
  <si>
    <t>PembangunanGedung/RuangKelas/Ruang Guru PAUD</t>
  </si>
  <si>
    <t>Pembangunan Sarana,Prasarana dan Utilitas PAUD</t>
  </si>
  <si>
    <t>Rehabilitasi Sedang/Berat Pembangunan Sarana,Prasarana dan Utilitas PAUD</t>
  </si>
  <si>
    <t>Pengadaan Alat Praktik dan Peraga Siswa PAUD</t>
  </si>
  <si>
    <t>Penyelenggaraan Proses Belajar PAUD</t>
  </si>
  <si>
    <t>Penyediaan Pendidik dan Tenaga Kependidikan bagi Satuan PAUD</t>
  </si>
  <si>
    <t>Pengembangan Karir Pendidik dan Tenaga Kependidikan pada Satuan Pendidikan PAUD</t>
  </si>
  <si>
    <t>Pengelolaan Dana BOP PAUD</t>
  </si>
  <si>
    <t>Peningkatan Kapasitas Pengelolaan Dana BOP PAUD</t>
  </si>
  <si>
    <t>Pengelolaan Pendidikan Nonformal/Kesetaraan</t>
  </si>
  <si>
    <t>Pengadaan Alat Praktik dan Peraga Siswa Nonformal / Kesetaraan</t>
  </si>
  <si>
    <t>Penyelenggaraan ProsesBelajar Nonformal/Kesetaraan</t>
  </si>
  <si>
    <t>Pembinaan Kelembagaan dan Manajemen Sekolah Nonformal/Kesetaraan</t>
  </si>
  <si>
    <t>Pengelolaan Dana BOP Sekolah Nonformal/Kesetaraan</t>
  </si>
  <si>
    <t>PROGRAM PENGEMBANGAN KURIKULUM</t>
  </si>
  <si>
    <t>Penetapan Kurikulum Muatan Lokal PendidikanDasar</t>
  </si>
  <si>
    <t>Penyusunan Kompetensi Dasar Muatan Lokal Pendidikan Dasar</t>
  </si>
  <si>
    <t>Penyusunan Silabus Muatan Lokal Pendidikan Dasar</t>
  </si>
  <si>
    <t>Penyediaan Buku Teks Pelajaran Muatan Lokal Pendidikan Dasar</t>
  </si>
  <si>
    <t>Pelatihan Penyusunan Kurikulum Muatan Lokal Pendidikan Dasar</t>
  </si>
  <si>
    <t>Penetapan Kurikulum Muatan Lokal Pendidikan Anak Usia Dini dan Pendidikan Nonformal</t>
  </si>
  <si>
    <t>Penyusunan Kompetensi Dasar Muatan Lokal Pendidikan Anak Usia Dini dan Pendidikan Nonformal</t>
  </si>
  <si>
    <t>Penyusunan Silabus Muatan Lokal Pendidikan Anak Usia Dini dan Pendidikan Nonformal</t>
  </si>
  <si>
    <t>Penyediaan Buku Teks Pelajaran Muatan Lokal Pendidikan Anak Usia Dini dan Pendidikan Nonformal</t>
  </si>
  <si>
    <t>PROGRAM PENDIDIK DAN TENAGA KEPENDIDIKAN</t>
  </si>
  <si>
    <t>Pemerataan Kuantitas dan Kualitas Pendidik dan Tenaga Kependidikan bagi Satuan Pendidikan Dasar,PAUD, dan Pendidikan Nonformal/Kesetaraan</t>
  </si>
  <si>
    <t>Perhitungan dan Pemetaan Pendidik danTenaga Kependidikan Satuan Pendidikan Dasar,PAUD, dan Pendidikan Nonformal/Kesetaraan</t>
  </si>
  <si>
    <t>Penataan Pendistribusian Pendidik dan Tenaga Kependidikan bagi Satuan Pendidikan Dasar,PAUD, dan Pendidikan Nonformal/Kesetaraan</t>
  </si>
  <si>
    <t>PROGRAM PENGENDALIAN PERIZINANPENDIDIKAN</t>
  </si>
  <si>
    <t>Penerbitan Izin Pendidikan Dasar yang Diselenggarakan oleh Masyarakat</t>
  </si>
  <si>
    <t>Penilaian Kelayakan Usul Perizinan Pendidikan Dasar yang Diselenggarakan oleh Masyarakat</t>
  </si>
  <si>
    <t>Pengendalian dan Pengawasan Perizinan Pendidikan Dasar yang Diselenggarakan oleh Masyarakat</t>
  </si>
  <si>
    <t>Penerbitan Izin PAUD dan Pendidikan Nonformal yang Diselenggarakan oleh Masyarakat</t>
  </si>
  <si>
    <t>Penilaian Kelayakan Usul Perizinan PAUD dan Pendidikan Nonformal yang Diselenggarakan oleh Masyarakat</t>
  </si>
  <si>
    <t>Pengendalian dan Pengawasan Perizinan PAUD dan Pendidikan Nonformal yang Diselenggarakan oleh Masyarakat</t>
  </si>
  <si>
    <t>Pembinaan PAUD dan Pendidikan Nonformal yang Diselenggarakan oleh Masyarakat</t>
  </si>
  <si>
    <t>Banjarmasin,    31-01-2023</t>
  </si>
  <si>
    <t>REKAPITULASI LAPORAN  PERMASALAHAN</t>
  </si>
  <si>
    <t>FORM-M</t>
  </si>
  <si>
    <t>PERMASALAHAN</t>
  </si>
  <si>
    <t>UPAYA PEMECAHAN MASALAH</t>
  </si>
  <si>
    <t>PIHAK YANG DIHARAPKAN DAPAT MEMBANTU PENYELESAIAN MASALAH</t>
  </si>
  <si>
    <t>Belum terealisasi</t>
  </si>
  <si>
    <t>Koordinasi dengan bidang/pihak terkait</t>
  </si>
  <si>
    <t>............................</t>
  </si>
  <si>
    <t>Belum Terealisasi</t>
  </si>
  <si>
    <t>Menyesuaikan Usulan dari Masing-Masing Bidang</t>
  </si>
  <si>
    <t xml:space="preserve">Menyesuaikan dengan permintaan </t>
  </si>
  <si>
    <t>Menyesuaikan Usulan Pemakaian Alat/Bahan dari Kantor</t>
  </si>
  <si>
    <t>Menyesuaikan Permintaan Cetakan dan Penggandaan</t>
  </si>
  <si>
    <t>Menyesuaikan Usulan dari Pemakai Kendaraan Dinas dan usulan kantor</t>
  </si>
  <si>
    <t>Menyesuaikan Usulan Belanja Paket / Pengiriman Surat Menyurat</t>
  </si>
  <si>
    <t xml:space="preserve">Belum Terealisasi </t>
  </si>
  <si>
    <t>Menyesuaikan Usulan dari Pemakai Kendaraan Dinas dan kegiatan kantor</t>
  </si>
  <si>
    <t>Menyesuaikan Usulan dari Pemakai Kendaraan Dinas</t>
  </si>
  <si>
    <t>Proses Perencanaan</t>
  </si>
  <si>
    <t>Menyesuaikan usulan belanja permintaan barang dan kordinasi dengan konsultan</t>
  </si>
  <si>
    <t>Menyesuaikan usulan dari pemakai alat dan bahan</t>
  </si>
  <si>
    <t xml:space="preserve">UP dari Bakeuda Belum Keluar jadi belum bisa dilaksanakan pencairan </t>
  </si>
  <si>
    <t>PPTK kordinasi dgn pihak terkait</t>
  </si>
  <si>
    <t>Bakeuda</t>
  </si>
  <si>
    <t>subkegiatan fisik di SMP</t>
  </si>
  <si>
    <t>Dalam masa penyusunan persiapan lelang</t>
  </si>
  <si>
    <t>Laporan Rencana Penyerapan Anggaran</t>
  </si>
  <si>
    <t>dan Pelaksanaan Kegiatan Dinas Pendidikan</t>
  </si>
  <si>
    <t>Tahun 2023</t>
  </si>
  <si>
    <t xml:space="preserve">Bersama ini dengan hormat disampaikan Laporan Rencana Penyerapan Anggaran dan </t>
  </si>
  <si>
    <t>Pelaksanaan Kegiatan Tahun 2023 dengan data per Triwulan sebagai  berikut :</t>
  </si>
  <si>
    <t>No</t>
  </si>
  <si>
    <t>Keterangan</t>
  </si>
  <si>
    <t>TW I</t>
  </si>
  <si>
    <t>TW II</t>
  </si>
  <si>
    <t>TW III</t>
  </si>
  <si>
    <t>TW IV</t>
  </si>
  <si>
    <t>Rencana Penyerapan Anggaran 
(Rencana Keuangan)</t>
  </si>
  <si>
    <t>Rencana Pelaksanaan Kegiatan
(Rencana Fisik)</t>
  </si>
  <si>
    <t>LAPORAN RENCANA PENYERAPAN ANGGARAN</t>
  </si>
  <si>
    <t>SKPD DINAS PENDIDIKAN KOTA BANJARMASIN</t>
  </si>
  <si>
    <t>TAHUN 2023</t>
  </si>
  <si>
    <t>Nama Subkegiatan</t>
  </si>
  <si>
    <t>Nilai DPA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</si>
  <si>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</si>
  <si>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</si>
  <si>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</si>
  <si>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</si>
  <si>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</si>
  <si>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</si>
  <si>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</si>
  <si>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</si>
  <si>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</si>
  <si>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</si>
  <si>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</si>
  <si>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</si>
  <si>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</si>
  <si>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Sub kegiatan Penyusunan Dokumen Perencanaan Perangkat
Daerah</t>
  </si>
  <si>
    <t xml:space="preserve"> - </t>
  </si>
  <si>
    <t xml:space="preserve">Pembinaan, Pengawasan, dan Pengendalian Barang Milik Daerah pada SKPD </t>
  </si>
  <si>
    <t xml:space="preserve"> -   </t>
  </si>
  <si>
    <t>Penyusunan SilabusMuatan Lokal PendidikanAnak Usia Dini danPendidikan Nonformal</t>
  </si>
  <si>
    <t>Akumulatif</t>
  </si>
  <si>
    <t>Akumulatif per Triwulan (Rp)</t>
  </si>
  <si>
    <t>Akumulatif per Triwulan (%)</t>
  </si>
  <si>
    <t>minimal 20%</t>
  </si>
  <si>
    <t>minimal 50%</t>
  </si>
  <si>
    <t>minimal 75%</t>
  </si>
  <si>
    <t>harus 100%</t>
  </si>
  <si>
    <t>Banjarmasin, dd-mm-yyyy</t>
  </si>
  <si>
    <t>TTD</t>
  </si>
  <si>
    <t>Nama</t>
  </si>
  <si>
    <t>Pangkat</t>
  </si>
  <si>
    <t>NIP</t>
  </si>
  <si>
    <t>LAPORAN RENCANA PELAKSANAAN KEGIATAN</t>
  </si>
  <si>
    <t>DINAS PENDIDIKAN KOTA BANJARMASIN</t>
  </si>
  <si>
    <t>Pagu</t>
  </si>
  <si>
    <t>ttb</t>
  </si>
  <si>
    <t>ttb pagu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</si>
  <si>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</si>
  <si>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</si>
  <si>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</si>
  <si>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</si>
  <si>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</si>
  <si>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</si>
  <si>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</si>
  <si>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</si>
  <si>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</si>
  <si>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</si>
  <si>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</si>
  <si>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</si>
  <si>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Akumulatif per Triwulan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</si>
</sst>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_-* #,##0.00\-;_-* &quot;-&quot;_-;_-@_-"/>
    <numFmt numFmtId="165" formatCode="_-* #,##0_-;_-* #,##0\-;_-* &quot;-&quot;_-;_-@_-"/>
    <numFmt numFmtId="166" formatCode="_-* #,##0_-;_-* #,##0\-;_-* &quot;-&quot;??_-;_-@_-"/>
    <numFmt numFmtId="167" formatCode="d\-mmm\-yyyy"/>
    <numFmt numFmtId="168" formatCode="_-* #,##0_-;\-#,##0_-;_-* &quot;-&quot;_-;_-@_-"/>
    <numFmt numFmtId="169" formatCode="_-* #,##0_-;_-* #,##0_-;_-* &quot;-&quot;_-;_-@_-"/>
    <numFmt numFmtId="170" formatCode="_-* #,##0.000_-;_-* #,##0.000\-;_-* &quot;-&quot;??_-;_-@_-"/>
    <numFmt numFmtId="171" formatCode="_-* #,##0.000_-;_-* #,##0.000_-;_-* &quot;-&quot;_-;_-@_-"/>
    <numFmt numFmtId="172" formatCode="_-* #,##0.000_-;\-#,##0.000_-;_-* &quot;-&quot;_-;_-@_-"/>
    <numFmt numFmtId="173" formatCode="_-* #,##0.00_-;_-* #,##0.00\-;_-* &quot;-&quot;??_-;_-@_-"/>
    <numFmt numFmtId="174" formatCode="[$-409]d\-mmm\-yy;@"/>
    <numFmt numFmtId="175" formatCode="_-* #,##0.0_-;_-* #,##0.0\-;_-* &quot;-&quot;??_-;_-@_-"/>
    <numFmt numFmtId="176" formatCode="_-* #,##0.00000000_-;_-* #,##0.00000000\-;_-* &quot;-&quot;??_-;_-@_-"/>
  </numFmts>
  <fonts count="29" x14ac:knownFonts="1">
    <font>
      <sz val="10"/>
      <color rgb="FF000000"/>
      <name val="Arial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sz val="10"/>
      <color rgb="FF000000"/>
      <name val="Tahoma"/>
      <family val="2"/>
    </font>
    <font>
      <sz val="16"/>
      <color rgb="FF000000"/>
      <name val="Arial"/>
      <family val="2"/>
    </font>
    <font>
      <b/>
      <sz val="10"/>
      <color rgb="FF000000"/>
      <name val="Tahoma"/>
      <family val="2"/>
    </font>
    <font>
      <sz val="16"/>
      <color rgb="FF000000"/>
      <name val="Bookman Old Style"/>
      <family val="1"/>
    </font>
    <font>
      <sz val="10"/>
      <color rgb="FF000000"/>
      <name val="Times New Roman"/>
      <family val="1"/>
    </font>
    <font>
      <i/>
      <sz val="8"/>
      <color rgb="FF000000"/>
      <name val="Bookman Old Style"/>
      <family val="1"/>
    </font>
    <font>
      <i/>
      <sz val="10"/>
      <color rgb="FF000000"/>
      <name val="Bookman Old Style"/>
      <family val="1"/>
    </font>
    <font>
      <sz val="9"/>
      <color rgb="FF000000"/>
      <name val="Bookman Old Style"/>
      <family val="1"/>
    </font>
    <font>
      <u/>
      <sz val="9"/>
      <color rgb="FF000000"/>
      <name val="Bookman Old Style"/>
      <family val="1"/>
    </font>
    <font>
      <sz val="14"/>
      <color rgb="FF000000"/>
      <name val="Bookman Old Style"/>
      <family val="1"/>
    </font>
    <font>
      <b/>
      <sz val="14"/>
      <color rgb="FF000000"/>
      <name val="Bookman Old Style"/>
      <family val="1"/>
    </font>
    <font>
      <b/>
      <i/>
      <sz val="9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8"/>
      <color rgb="FF000000"/>
      <name val="Bookman Old Style"/>
      <family val="1"/>
    </font>
    <font>
      <sz val="11"/>
      <color rgb="FF000000"/>
      <name val="Bookman Old Style"/>
      <family val="1"/>
    </font>
    <font>
      <sz val="9"/>
      <color rgb="FF000000"/>
      <name val="Tahoma"/>
      <family val="2"/>
    </font>
    <font>
      <sz val="9"/>
      <color rgb="FF000000"/>
      <name val="Arial"/>
      <family val="2"/>
    </font>
    <font>
      <i/>
      <sz val="12"/>
      <color rgb="FF000000"/>
      <name val="Bookman Old Style"/>
      <family val="1"/>
    </font>
    <font>
      <sz val="10"/>
      <color rgb="FFFFFFFF"/>
      <name val="Bookman Old Style"/>
      <family val="1"/>
    </font>
    <font>
      <sz val="9"/>
      <color rgb="FFFFFFFF"/>
      <name val="Bookman Old Style"/>
      <family val="1"/>
    </font>
    <font>
      <sz val="9"/>
      <color rgb="FFFFFFFF"/>
      <name val="Arial"/>
      <family val="2"/>
    </font>
    <font>
      <u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sz val="20"/>
      <color rgb="FF000000"/>
      <name val="Bookman Old Style"/>
      <family val="1"/>
    </font>
    <font>
      <b/>
      <sz val="10"/>
      <color rgb="FF000000"/>
      <name val="Arial"/>
      <family val="2"/>
    </font>
    <font>
      <sz val="9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CCCFF"/>
        <bgColor rgb="FF000000"/>
      </patternFill>
    </fill>
  </fills>
  <borders count="9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9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5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165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5" fontId="1" fillId="0" borderId="10" xfId="0" applyNumberFormat="1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164" fontId="1" fillId="0" borderId="13" xfId="0" applyNumberFormat="1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165" fontId="1" fillId="0" borderId="20" xfId="0" applyNumberFormat="1" applyFont="1" applyBorder="1"/>
    <xf numFmtId="0" fontId="1" fillId="0" borderId="21" xfId="0" applyFont="1" applyBorder="1"/>
    <xf numFmtId="164" fontId="1" fillId="0" borderId="22" xfId="0" applyNumberFormat="1" applyFont="1" applyBorder="1"/>
    <xf numFmtId="164" fontId="1" fillId="0" borderId="0" xfId="0" applyNumberFormat="1" applyFont="1" applyAlignment="1">
      <alignment horizontal="center"/>
    </xf>
    <xf numFmtId="165" fontId="1" fillId="0" borderId="11" xfId="0" applyNumberFormat="1" applyFont="1" applyBorder="1"/>
    <xf numFmtId="0" fontId="1" fillId="0" borderId="23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4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indent="15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top" wrapText="1"/>
    </xf>
    <xf numFmtId="0" fontId="8" fillId="2" borderId="31" xfId="0" applyFont="1" applyFill="1" applyBorder="1" applyAlignment="1">
      <alignment horizontal="center" vertical="top" wrapText="1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left" indent="1"/>
    </xf>
    <xf numFmtId="0" fontId="9" fillId="0" borderId="34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0" borderId="36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left" indent="1"/>
    </xf>
    <xf numFmtId="0" fontId="1" fillId="0" borderId="39" xfId="0" applyFont="1" applyBorder="1"/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40" xfId="0" applyFont="1" applyBorder="1"/>
    <xf numFmtId="0" fontId="8" fillId="2" borderId="28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11" xfId="0" applyFont="1" applyBorder="1"/>
    <xf numFmtId="0" fontId="1" fillId="0" borderId="46" xfId="0" applyFont="1" applyBorder="1" applyAlignment="1">
      <alignment horizontal="center"/>
    </xf>
    <xf numFmtId="0" fontId="14" fillId="0" borderId="47" xfId="0" applyFont="1" applyBorder="1" applyAlignment="1">
      <alignment horizontal="left" vertical="center"/>
    </xf>
    <xf numFmtId="0" fontId="14" fillId="0" borderId="48" xfId="0" applyFont="1" applyBorder="1" applyAlignment="1">
      <alignment horizontal="left" vertical="center"/>
    </xf>
    <xf numFmtId="0" fontId="1" fillId="0" borderId="49" xfId="0" applyFont="1" applyBorder="1"/>
    <xf numFmtId="165" fontId="10" fillId="0" borderId="49" xfId="0" applyNumberFormat="1" applyFont="1" applyBorder="1" applyAlignment="1">
      <alignment horizontal="right" vertical="center"/>
    </xf>
    <xf numFmtId="165" fontId="10" fillId="0" borderId="50" xfId="0" applyNumberFormat="1" applyFont="1" applyBorder="1" applyAlignment="1">
      <alignment horizontal="right" vertical="center"/>
    </xf>
    <xf numFmtId="0" fontId="1" fillId="0" borderId="51" xfId="0" applyFont="1" applyBorder="1" applyAlignment="1">
      <alignment horizontal="center"/>
    </xf>
    <xf numFmtId="0" fontId="10" fillId="0" borderId="52" xfId="0" applyFont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/>
    <xf numFmtId="165" fontId="10" fillId="0" borderId="49" xfId="0" applyNumberFormat="1" applyFont="1" applyBorder="1" applyAlignment="1">
      <alignment horizontal="center" vertical="center"/>
    </xf>
    <xf numFmtId="165" fontId="10" fillId="0" borderId="50" xfId="0" applyNumberFormat="1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5" fillId="0" borderId="48" xfId="0" applyFont="1" applyBorder="1" applyAlignment="1">
      <alignment horizontal="left" vertical="center"/>
    </xf>
    <xf numFmtId="0" fontId="10" fillId="0" borderId="48" xfId="0" applyFont="1" applyBorder="1" applyAlignment="1">
      <alignment vertical="center"/>
    </xf>
    <xf numFmtId="0" fontId="10" fillId="0" borderId="53" xfId="0" applyFont="1" applyBorder="1" applyAlignment="1">
      <alignment horizontal="center"/>
    </xf>
    <xf numFmtId="0" fontId="10" fillId="0" borderId="0" xfId="0" applyFont="1"/>
    <xf numFmtId="0" fontId="10" fillId="0" borderId="34" xfId="0" applyFont="1" applyBorder="1"/>
    <xf numFmtId="166" fontId="10" fillId="0" borderId="34" xfId="0" applyNumberFormat="1" applyFont="1" applyBorder="1"/>
    <xf numFmtId="166" fontId="10" fillId="0" borderId="35" xfId="0" applyNumberFormat="1" applyFont="1" applyBorder="1"/>
    <xf numFmtId="166" fontId="10" fillId="0" borderId="31" xfId="0" applyNumberFormat="1" applyFont="1" applyBorder="1" applyAlignment="1">
      <alignment vertical="center"/>
    </xf>
    <xf numFmtId="166" fontId="10" fillId="0" borderId="29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1" xfId="0" applyFont="1" applyBorder="1"/>
    <xf numFmtId="0" fontId="2" fillId="0" borderId="54" xfId="0" applyFont="1" applyBorder="1"/>
    <xf numFmtId="0" fontId="2" fillId="0" borderId="55" xfId="0" applyFont="1" applyBorder="1"/>
    <xf numFmtId="0" fontId="1" fillId="0" borderId="50" xfId="0" applyFont="1" applyBorder="1" applyAlignment="1">
      <alignment horizontal="left" vertical="center"/>
    </xf>
    <xf numFmtId="0" fontId="1" fillId="0" borderId="47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9" fillId="0" borderId="50" xfId="0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/>
    </xf>
    <xf numFmtId="0" fontId="10" fillId="0" borderId="47" xfId="0" applyFont="1" applyBorder="1" applyAlignment="1">
      <alignment vertical="center"/>
    </xf>
    <xf numFmtId="0" fontId="10" fillId="0" borderId="36" xfId="0" applyFont="1" applyBorder="1"/>
    <xf numFmtId="165" fontId="10" fillId="0" borderId="56" xfId="0" applyNumberFormat="1" applyFont="1" applyBorder="1" applyAlignment="1">
      <alignment horizontal="center" vertical="center"/>
    </xf>
    <xf numFmtId="165" fontId="10" fillId="0" borderId="47" xfId="0" applyNumberFormat="1" applyFont="1" applyBorder="1" applyAlignment="1">
      <alignment horizontal="center" vertical="center"/>
    </xf>
    <xf numFmtId="165" fontId="10" fillId="0" borderId="47" xfId="0" applyNumberFormat="1" applyFont="1" applyBorder="1" applyAlignment="1">
      <alignment horizontal="right" vertical="center"/>
    </xf>
    <xf numFmtId="166" fontId="10" fillId="0" borderId="33" xfId="0" applyNumberFormat="1" applyFont="1" applyBorder="1"/>
    <xf numFmtId="166" fontId="10" fillId="0" borderId="36" xfId="0" applyNumberFormat="1" applyFont="1" applyBorder="1"/>
    <xf numFmtId="166" fontId="10" fillId="0" borderId="57" xfId="0" applyNumberFormat="1" applyFont="1" applyBorder="1" applyAlignment="1">
      <alignment vertical="center"/>
    </xf>
    <xf numFmtId="166" fontId="10" fillId="0" borderId="58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54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168" fontId="10" fillId="0" borderId="50" xfId="0" applyNumberFormat="1" applyFont="1" applyBorder="1" applyAlignment="1">
      <alignment horizontal="center" vertical="center"/>
    </xf>
    <xf numFmtId="0" fontId="15" fillId="0" borderId="49" xfId="0" applyFont="1" applyBorder="1" applyAlignment="1">
      <alignment horizontal="left" vertical="center"/>
    </xf>
    <xf numFmtId="168" fontId="10" fillId="0" borderId="50" xfId="0" applyNumberFormat="1" applyFont="1" applyBorder="1" applyAlignment="1">
      <alignment vertical="center"/>
    </xf>
    <xf numFmtId="0" fontId="10" fillId="0" borderId="49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169" fontId="10" fillId="0" borderId="34" xfId="0" applyNumberFormat="1" applyFont="1" applyBorder="1" applyAlignment="1">
      <alignment vertical="center"/>
    </xf>
    <xf numFmtId="168" fontId="10" fillId="0" borderId="35" xfId="0" applyNumberFormat="1" applyFont="1" applyBorder="1" applyAlignment="1">
      <alignment vertical="center"/>
    </xf>
    <xf numFmtId="169" fontId="10" fillId="0" borderId="31" xfId="0" applyNumberFormat="1" applyFont="1" applyBorder="1" applyAlignment="1">
      <alignment vertical="center"/>
    </xf>
    <xf numFmtId="15" fontId="1" fillId="0" borderId="0" xfId="0" applyNumberFormat="1" applyFont="1" applyAlignment="1">
      <alignment vertical="center"/>
    </xf>
    <xf numFmtId="170" fontId="17" fillId="0" borderId="0" xfId="0" applyNumberFormat="1" applyFont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10" fillId="0" borderId="63" xfId="0" applyFont="1" applyBorder="1" applyAlignment="1">
      <alignment vertical="center"/>
    </xf>
    <xf numFmtId="0" fontId="10" fillId="0" borderId="64" xfId="0" applyFont="1" applyBorder="1" applyAlignment="1">
      <alignment vertical="center"/>
    </xf>
    <xf numFmtId="168" fontId="10" fillId="0" borderId="65" xfId="0" applyNumberFormat="1" applyFont="1" applyBorder="1" applyAlignment="1">
      <alignment vertical="center"/>
    </xf>
    <xf numFmtId="168" fontId="10" fillId="0" borderId="62" xfId="0" applyNumberFormat="1" applyFont="1" applyBorder="1" applyAlignment="1">
      <alignment vertical="center"/>
    </xf>
    <xf numFmtId="169" fontId="10" fillId="0" borderId="58" xfId="0" applyNumberFormat="1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170" fontId="0" fillId="0" borderId="0" xfId="0" applyNumberFormat="1"/>
    <xf numFmtId="166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1" fillId="0" borderId="0" xfId="0" applyNumberFormat="1" applyFont="1" applyAlignment="1">
      <alignment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65" fontId="10" fillId="0" borderId="41" xfId="0" applyNumberFormat="1" applyFont="1" applyBorder="1" applyAlignment="1">
      <alignment horizontal="right" vertical="center"/>
    </xf>
    <xf numFmtId="4" fontId="10" fillId="0" borderId="41" xfId="0" applyNumberFormat="1" applyFont="1" applyBorder="1" applyAlignment="1">
      <alignment horizontal="right" vertical="center"/>
    </xf>
    <xf numFmtId="165" fontId="10" fillId="3" borderId="41" xfId="0" applyNumberFormat="1" applyFont="1" applyFill="1" applyBorder="1" applyAlignment="1">
      <alignment horizontal="right" vertical="center"/>
    </xf>
    <xf numFmtId="170" fontId="1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8" fillId="0" borderId="0" xfId="0" applyFont="1"/>
    <xf numFmtId="166" fontId="1" fillId="0" borderId="0" xfId="0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72" fontId="1" fillId="0" borderId="0" xfId="0" applyNumberFormat="1" applyFont="1" applyAlignment="1">
      <alignment vertical="center"/>
    </xf>
    <xf numFmtId="0" fontId="1" fillId="0" borderId="17" xfId="0" applyFont="1" applyBorder="1" applyAlignment="1">
      <alignment horizontal="center" vertical="center"/>
    </xf>
    <xf numFmtId="173" fontId="10" fillId="2" borderId="39" xfId="0" applyNumberFormat="1" applyFont="1" applyFill="1" applyBorder="1" applyAlignment="1">
      <alignment vertical="center"/>
    </xf>
    <xf numFmtId="173" fontId="10" fillId="2" borderId="41" xfId="0" applyNumberFormat="1" applyFont="1" applyFill="1" applyBorder="1" applyAlignment="1">
      <alignment horizontal="right" vertical="center"/>
    </xf>
    <xf numFmtId="166" fontId="10" fillId="0" borderId="0" xfId="0" applyNumberFormat="1" applyFont="1" applyAlignment="1">
      <alignment vertical="center"/>
    </xf>
    <xf numFmtId="171" fontId="10" fillId="0" borderId="0" xfId="0" applyNumberFormat="1" applyFont="1" applyAlignment="1">
      <alignment vertical="center"/>
    </xf>
    <xf numFmtId="172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4" fontId="16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174" fontId="15" fillId="0" borderId="0" xfId="0" applyNumberFormat="1" applyFont="1" applyAlignment="1">
      <alignment vertical="center"/>
    </xf>
    <xf numFmtId="166" fontId="19" fillId="0" borderId="0" xfId="0" applyNumberFormat="1" applyFont="1"/>
    <xf numFmtId="0" fontId="19" fillId="0" borderId="0" xfId="0" applyFont="1"/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9" xfId="0" applyFont="1" applyBorder="1" applyAlignment="1">
      <alignment horizontal="left" vertical="center"/>
    </xf>
    <xf numFmtId="4" fontId="20" fillId="0" borderId="66" xfId="0" applyNumberFormat="1" applyFont="1" applyBorder="1" applyAlignment="1">
      <alignment horizontal="right" vertical="center"/>
    </xf>
    <xf numFmtId="4" fontId="20" fillId="0" borderId="67" xfId="0" applyNumberFormat="1" applyFont="1" applyBorder="1" applyAlignment="1">
      <alignment horizontal="right" vertical="center"/>
    </xf>
    <xf numFmtId="0" fontId="2" fillId="0" borderId="40" xfId="0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4" fontId="20" fillId="0" borderId="41" xfId="0" applyNumberFormat="1" applyFont="1" applyBorder="1" applyAlignment="1">
      <alignment horizontal="right" vertical="center"/>
    </xf>
    <xf numFmtId="4" fontId="20" fillId="0" borderId="62" xfId="0" applyNumberFormat="1" applyFont="1" applyBorder="1" applyAlignment="1">
      <alignment horizontal="right" vertical="center"/>
    </xf>
    <xf numFmtId="0" fontId="2" fillId="0" borderId="53" xfId="0" applyFont="1" applyBorder="1" applyAlignment="1">
      <alignment vertical="center"/>
    </xf>
    <xf numFmtId="4" fontId="20" fillId="0" borderId="42" xfId="0" applyNumberFormat="1" applyFont="1" applyBorder="1" applyAlignment="1">
      <alignment horizontal="right" vertical="center"/>
    </xf>
    <xf numFmtId="174" fontId="15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166" fontId="16" fillId="0" borderId="1" xfId="0" applyNumberFormat="1" applyFont="1" applyBorder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6" fontId="8" fillId="2" borderId="29" xfId="0" applyNumberFormat="1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0" fillId="0" borderId="1" xfId="0" applyNumberFormat="1" applyBorder="1"/>
    <xf numFmtId="166" fontId="1" fillId="0" borderId="1" xfId="0" applyNumberFormat="1" applyFont="1" applyBorder="1"/>
    <xf numFmtId="166" fontId="10" fillId="0" borderId="41" xfId="0" applyNumberFormat="1" applyFont="1" applyBorder="1" applyAlignment="1">
      <alignment horizontal="right" vertical="center"/>
    </xf>
    <xf numFmtId="0" fontId="10" fillId="0" borderId="15" xfId="0" applyFont="1" applyBorder="1" applyAlignment="1">
      <alignment vertical="center"/>
    </xf>
    <xf numFmtId="166" fontId="1" fillId="0" borderId="7" xfId="0" applyNumberFormat="1" applyFont="1" applyBorder="1"/>
    <xf numFmtId="166" fontId="1" fillId="0" borderId="10" xfId="0" applyNumberFormat="1" applyFont="1" applyBorder="1"/>
    <xf numFmtId="166" fontId="1" fillId="0" borderId="13" xfId="0" applyNumberFormat="1" applyFont="1" applyBorder="1"/>
    <xf numFmtId="166" fontId="1" fillId="0" borderId="23" xfId="0" applyNumberFormat="1" applyFont="1" applyBorder="1"/>
    <xf numFmtId="166" fontId="1" fillId="0" borderId="17" xfId="0" applyNumberFormat="1" applyFont="1" applyBorder="1"/>
    <xf numFmtId="166" fontId="1" fillId="0" borderId="0" xfId="0" applyNumberFormat="1" applyFont="1"/>
    <xf numFmtId="165" fontId="1" fillId="0" borderId="70" xfId="0" applyNumberFormat="1" applyFont="1" applyBorder="1"/>
    <xf numFmtId="3" fontId="1" fillId="0" borderId="3" xfId="0" applyNumberFormat="1" applyFont="1" applyBorder="1"/>
    <xf numFmtId="173" fontId="1" fillId="0" borderId="5" xfId="0" applyNumberFormat="1" applyFont="1" applyBorder="1"/>
    <xf numFmtId="0" fontId="1" fillId="0" borderId="3" xfId="0" applyFont="1" applyBorder="1" applyAlignment="1">
      <alignment wrapText="1"/>
    </xf>
    <xf numFmtId="166" fontId="1" fillId="2" borderId="1" xfId="0" applyNumberFormat="1" applyFont="1" applyFill="1" applyBorder="1" applyAlignment="1">
      <alignment horizontal="center" vertical="center"/>
    </xf>
    <xf numFmtId="175" fontId="1" fillId="0" borderId="5" xfId="0" applyNumberFormat="1" applyFont="1" applyBorder="1"/>
    <xf numFmtId="3" fontId="1" fillId="0" borderId="5" xfId="0" applyNumberFormat="1" applyFont="1" applyBorder="1"/>
    <xf numFmtId="173" fontId="1" fillId="0" borderId="0" xfId="0" applyNumberFormat="1" applyFont="1"/>
    <xf numFmtId="165" fontId="1" fillId="0" borderId="5" xfId="0" applyNumberFormat="1" applyFont="1" applyBorder="1" applyAlignment="1">
      <alignment vertical="top"/>
    </xf>
    <xf numFmtId="166" fontId="1" fillId="0" borderId="5" xfId="0" applyNumberFormat="1" applyFont="1" applyBorder="1"/>
    <xf numFmtId="175" fontId="1" fillId="0" borderId="0" xfId="0" applyNumberFormat="1" applyFont="1"/>
    <xf numFmtId="175" fontId="1" fillId="2" borderId="1" xfId="0" applyNumberFormat="1" applyFont="1" applyFill="1" applyBorder="1" applyAlignment="1">
      <alignment horizontal="center" vertical="center"/>
    </xf>
    <xf numFmtId="175" fontId="1" fillId="2" borderId="1" xfId="0" applyNumberFormat="1" applyFont="1" applyFill="1" applyBorder="1" applyAlignment="1">
      <alignment horizontal="center"/>
    </xf>
    <xf numFmtId="175" fontId="1" fillId="0" borderId="3" xfId="0" applyNumberFormat="1" applyFont="1" applyBorder="1"/>
    <xf numFmtId="175" fontId="1" fillId="0" borderId="11" xfId="0" applyNumberFormat="1" applyFont="1" applyBorder="1"/>
    <xf numFmtId="175" fontId="1" fillId="0" borderId="5" xfId="0" applyNumberFormat="1" applyFont="1" applyBorder="1" applyAlignment="1">
      <alignment vertical="top"/>
    </xf>
    <xf numFmtId="175" fontId="1" fillId="0" borderId="8" xfId="0" applyNumberFormat="1" applyFont="1" applyBorder="1"/>
    <xf numFmtId="175" fontId="1" fillId="0" borderId="13" xfId="0" applyNumberFormat="1" applyFont="1" applyBorder="1"/>
    <xf numFmtId="166" fontId="1" fillId="2" borderId="1" xfId="0" applyNumberFormat="1" applyFont="1" applyFill="1" applyBorder="1" applyAlignment="1">
      <alignment horizontal="center"/>
    </xf>
    <xf numFmtId="166" fontId="1" fillId="0" borderId="3" xfId="0" applyNumberFormat="1" applyFont="1" applyBorder="1"/>
    <xf numFmtId="166" fontId="1" fillId="0" borderId="11" xfId="0" applyNumberFormat="1" applyFont="1" applyBorder="1"/>
    <xf numFmtId="166" fontId="1" fillId="0" borderId="5" xfId="0" applyNumberFormat="1" applyFont="1" applyBorder="1" applyAlignment="1">
      <alignment vertical="top"/>
    </xf>
    <xf numFmtId="166" fontId="1" fillId="0" borderId="8" xfId="0" applyNumberFormat="1" applyFont="1" applyBorder="1"/>
    <xf numFmtId="173" fontId="1" fillId="2" borderId="18" xfId="0" applyNumberFormat="1" applyFont="1" applyFill="1" applyBorder="1" applyAlignment="1">
      <alignment horizontal="center" vertical="center"/>
    </xf>
    <xf numFmtId="173" fontId="1" fillId="2" borderId="18" xfId="0" applyNumberFormat="1" applyFont="1" applyFill="1" applyBorder="1" applyAlignment="1">
      <alignment horizontal="center"/>
    </xf>
    <xf numFmtId="173" fontId="1" fillId="0" borderId="19" xfId="0" applyNumberFormat="1" applyFont="1" applyBorder="1"/>
    <xf numFmtId="173" fontId="1" fillId="0" borderId="64" xfId="0" applyNumberFormat="1" applyFont="1" applyBorder="1"/>
    <xf numFmtId="173" fontId="1" fillId="0" borderId="20" xfId="0" applyNumberFormat="1" applyFont="1" applyBorder="1"/>
    <xf numFmtId="173" fontId="1" fillId="0" borderId="20" xfId="0" applyNumberFormat="1" applyFont="1" applyBorder="1" applyAlignment="1">
      <alignment vertical="top"/>
    </xf>
    <xf numFmtId="173" fontId="1" fillId="0" borderId="21" xfId="0" applyNumberFormat="1" applyFont="1" applyBorder="1"/>
    <xf numFmtId="173" fontId="1" fillId="0" borderId="22" xfId="0" applyNumberFormat="1" applyFont="1" applyBorder="1"/>
    <xf numFmtId="173" fontId="1" fillId="0" borderId="7" xfId="0" applyNumberFormat="1" applyFont="1" applyBorder="1"/>
    <xf numFmtId="165" fontId="1" fillId="0" borderId="0" xfId="0" applyNumberFormat="1" applyFont="1"/>
    <xf numFmtId="166" fontId="1" fillId="4" borderId="1" xfId="0" applyNumberFormat="1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165" fontId="1" fillId="4" borderId="5" xfId="0" applyNumberFormat="1" applyFont="1" applyFill="1" applyBorder="1"/>
    <xf numFmtId="165" fontId="1" fillId="4" borderId="7" xfId="0" applyNumberFormat="1" applyFont="1" applyFill="1" applyBorder="1"/>
    <xf numFmtId="165" fontId="1" fillId="4" borderId="70" xfId="0" applyNumberFormat="1" applyFont="1" applyFill="1" applyBorder="1"/>
    <xf numFmtId="165" fontId="1" fillId="4" borderId="0" xfId="0" applyNumberFormat="1" applyFont="1" applyFill="1"/>
    <xf numFmtId="164" fontId="1" fillId="4" borderId="0" xfId="0" applyNumberFormat="1" applyFont="1" applyFill="1"/>
    <xf numFmtId="0" fontId="1" fillId="4" borderId="0" xfId="0" applyFont="1" applyFill="1"/>
    <xf numFmtId="0" fontId="1" fillId="4" borderId="2" xfId="0" applyFont="1" applyFill="1" applyBorder="1"/>
    <xf numFmtId="166" fontId="1" fillId="4" borderId="5" xfId="0" applyNumberFormat="1" applyFont="1" applyFill="1" applyBorder="1"/>
    <xf numFmtId="175" fontId="1" fillId="4" borderId="5" xfId="0" applyNumberFormat="1" applyFont="1" applyFill="1" applyBorder="1"/>
    <xf numFmtId="173" fontId="1" fillId="4" borderId="20" xfId="0" applyNumberFormat="1" applyFont="1" applyFill="1" applyBorder="1"/>
    <xf numFmtId="166" fontId="1" fillId="4" borderId="0" xfId="0" applyNumberFormat="1" applyFont="1" applyFill="1"/>
    <xf numFmtId="166" fontId="1" fillId="4" borderId="22" xfId="0" applyNumberFormat="1" applyFont="1" applyFill="1" applyBorder="1"/>
    <xf numFmtId="166" fontId="1" fillId="4" borderId="13" xfId="0" applyNumberFormat="1" applyFont="1" applyFill="1" applyBorder="1"/>
    <xf numFmtId="165" fontId="1" fillId="4" borderId="64" xfId="0" applyNumberFormat="1" applyFont="1" applyFill="1" applyBorder="1"/>
    <xf numFmtId="165" fontId="1" fillId="4" borderId="11" xfId="0" applyNumberFormat="1" applyFont="1" applyFill="1" applyBorder="1"/>
    <xf numFmtId="166" fontId="1" fillId="4" borderId="64" xfId="0" applyNumberFormat="1" applyFont="1" applyFill="1" applyBorder="1"/>
    <xf numFmtId="166" fontId="1" fillId="4" borderId="11" xfId="0" applyNumberFormat="1" applyFont="1" applyFill="1" applyBorder="1"/>
    <xf numFmtId="165" fontId="1" fillId="4" borderId="54" xfId="0" applyNumberFormat="1" applyFont="1" applyFill="1" applyBorder="1"/>
    <xf numFmtId="173" fontId="1" fillId="4" borderId="7" xfId="0" applyNumberFormat="1" applyFont="1" applyFill="1" applyBorder="1"/>
    <xf numFmtId="173" fontId="1" fillId="4" borderId="70" xfId="0" applyNumberFormat="1" applyFont="1" applyFill="1" applyBorder="1"/>
    <xf numFmtId="3" fontId="1" fillId="4" borderId="5" xfId="0" applyNumberFormat="1" applyFont="1" applyFill="1" applyBorder="1"/>
    <xf numFmtId="0" fontId="1" fillId="0" borderId="5" xfId="0" applyFont="1" applyBorder="1" applyAlignment="1">
      <alignment horizontal="left"/>
    </xf>
    <xf numFmtId="166" fontId="21" fillId="5" borderId="1" xfId="0" applyNumberFormat="1" applyFont="1" applyFill="1" applyBorder="1"/>
    <xf numFmtId="4" fontId="22" fillId="5" borderId="1" xfId="0" applyNumberFormat="1" applyFont="1" applyFill="1" applyBorder="1" applyAlignment="1">
      <alignment horizontal="right" vertical="center"/>
    </xf>
    <xf numFmtId="165" fontId="22" fillId="5" borderId="1" xfId="0" applyNumberFormat="1" applyFont="1" applyFill="1" applyBorder="1" applyAlignment="1">
      <alignment horizontal="center" vertical="center"/>
    </xf>
    <xf numFmtId="164" fontId="22" fillId="5" borderId="1" xfId="0" applyNumberFormat="1" applyFont="1" applyFill="1" applyBorder="1" applyAlignment="1">
      <alignment horizontal="center" vertical="center"/>
    </xf>
    <xf numFmtId="4" fontId="21" fillId="5" borderId="1" xfId="0" applyNumberFormat="1" applyFont="1" applyFill="1" applyBorder="1" applyAlignment="1">
      <alignment horizontal="right" vertical="center"/>
    </xf>
    <xf numFmtId="3" fontId="22" fillId="5" borderId="1" xfId="0" applyNumberFormat="1" applyFont="1" applyFill="1" applyBorder="1" applyAlignment="1">
      <alignment horizontal="right" vertical="center"/>
    </xf>
    <xf numFmtId="166" fontId="23" fillId="5" borderId="0" xfId="0" applyNumberFormat="1" applyFont="1" applyFill="1"/>
    <xf numFmtId="0" fontId="9" fillId="0" borderId="33" xfId="0" applyFont="1" applyBorder="1" applyAlignment="1">
      <alignment horizontal="center" vertical="top" wrapText="1"/>
    </xf>
    <xf numFmtId="0" fontId="7" fillId="0" borderId="34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center" vertical="top" wrapText="1"/>
    </xf>
    <xf numFmtId="0" fontId="7" fillId="0" borderId="3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9" fillId="6" borderId="33" xfId="0" applyFont="1" applyFill="1" applyBorder="1" applyAlignment="1">
      <alignment horizontal="left" indent="1"/>
    </xf>
    <xf numFmtId="0" fontId="9" fillId="7" borderId="33" xfId="0" applyFont="1" applyFill="1" applyBorder="1" applyAlignment="1">
      <alignment horizontal="left" indent="1"/>
    </xf>
    <xf numFmtId="0" fontId="7" fillId="0" borderId="34" xfId="0" applyFont="1" applyBorder="1" applyAlignment="1">
      <alignment horizontal="left" vertical="top" wrapText="1"/>
    </xf>
    <xf numFmtId="166" fontId="1" fillId="5" borderId="0" xfId="0" applyNumberFormat="1" applyFont="1" applyFill="1" applyAlignment="1">
      <alignment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166" fontId="16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right" vertical="center"/>
    </xf>
    <xf numFmtId="4" fontId="10" fillId="5" borderId="41" xfId="0" applyNumberFormat="1" applyFont="1" applyFill="1" applyBorder="1" applyAlignment="1">
      <alignment horizontal="right" vertical="center"/>
    </xf>
    <xf numFmtId="166" fontId="10" fillId="5" borderId="0" xfId="0" applyNumberFormat="1" applyFont="1" applyFill="1" applyAlignment="1">
      <alignment vertical="center"/>
    </xf>
    <xf numFmtId="173" fontId="10" fillId="5" borderId="0" xfId="0" applyNumberFormat="1" applyFont="1" applyFill="1" applyAlignment="1">
      <alignment vertical="center"/>
    </xf>
    <xf numFmtId="166" fontId="0" fillId="5" borderId="0" xfId="0" applyNumberFormat="1" applyFill="1"/>
    <xf numFmtId="0" fontId="0" fillId="5" borderId="0" xfId="0" applyFill="1"/>
    <xf numFmtId="0" fontId="10" fillId="5" borderId="1" xfId="0" applyFont="1" applyFill="1" applyBorder="1" applyAlignment="1">
      <alignment horizontal="center" vertical="center"/>
    </xf>
    <xf numFmtId="166" fontId="0" fillId="5" borderId="1" xfId="0" applyNumberFormat="1" applyFill="1" applyBorder="1"/>
    <xf numFmtId="4" fontId="10" fillId="5" borderId="1" xfId="0" applyNumberFormat="1" applyFont="1" applyFill="1" applyBorder="1" applyAlignment="1">
      <alignment horizontal="right" vertical="center"/>
    </xf>
    <xf numFmtId="165" fontId="10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3" fontId="10" fillId="5" borderId="1" xfId="0" applyNumberFormat="1" applyFont="1" applyFill="1" applyBorder="1" applyAlignment="1">
      <alignment horizontal="right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/>
    <xf numFmtId="166" fontId="19" fillId="5" borderId="0" xfId="0" applyNumberFormat="1" applyFont="1" applyFill="1"/>
    <xf numFmtId="0" fontId="19" fillId="5" borderId="0" xfId="0" applyFont="1" applyFill="1"/>
    <xf numFmtId="0" fontId="10" fillId="5" borderId="1" xfId="0" applyFont="1" applyFill="1" applyBorder="1" applyAlignment="1">
      <alignment horizontal="left" vertical="center"/>
    </xf>
    <xf numFmtId="166" fontId="1" fillId="5" borderId="1" xfId="0" applyNumberFormat="1" applyFont="1" applyFill="1" applyBorder="1" applyAlignment="1">
      <alignment horizontal="right" wrapText="1"/>
    </xf>
    <xf numFmtId="166" fontId="1" fillId="5" borderId="1" xfId="0" applyNumberFormat="1" applyFont="1" applyFill="1" applyBorder="1" applyAlignment="1">
      <alignment horizontal="right" vertical="top"/>
    </xf>
    <xf numFmtId="165" fontId="10" fillId="5" borderId="1" xfId="0" applyNumberFormat="1" applyFont="1" applyFill="1" applyBorder="1" applyAlignment="1">
      <alignment horizontal="left" vertical="center"/>
    </xf>
    <xf numFmtId="164" fontId="10" fillId="5" borderId="1" xfId="0" applyNumberFormat="1" applyFont="1" applyFill="1" applyBorder="1" applyAlignment="1">
      <alignment horizontal="left" vertical="center"/>
    </xf>
    <xf numFmtId="166" fontId="19" fillId="5" borderId="0" xfId="0" applyNumberFormat="1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23" fillId="5" borderId="0" xfId="0" applyFont="1" applyFill="1"/>
    <xf numFmtId="166" fontId="1" fillId="5" borderId="1" xfId="0" applyNumberFormat="1" applyFont="1" applyFill="1" applyBorder="1" applyAlignment="1">
      <alignment wrapText="1"/>
    </xf>
    <xf numFmtId="166" fontId="1" fillId="5" borderId="1" xfId="0" applyNumberFormat="1" applyFont="1" applyFill="1" applyBorder="1" applyAlignment="1">
      <alignment horizontal="right"/>
    </xf>
    <xf numFmtId="165" fontId="28" fillId="5" borderId="3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0" fontId="2" fillId="0" borderId="15" xfId="0" applyNumberFormat="1" applyFont="1" applyBorder="1" applyAlignment="1">
      <alignment horizontal="center" vertical="center"/>
    </xf>
    <xf numFmtId="170" fontId="2" fillId="0" borderId="73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8" fillId="2" borderId="57" xfId="0" applyFont="1" applyFill="1" applyBorder="1" applyAlignment="1">
      <alignment horizontal="center"/>
    </xf>
    <xf numFmtId="0" fontId="8" fillId="2" borderId="72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58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left" vertical="center" wrapText="1"/>
    </xf>
    <xf numFmtId="0" fontId="10" fillId="5" borderId="73" xfId="0" applyFont="1" applyFill="1" applyBorder="1" applyAlignment="1">
      <alignment horizontal="left" vertical="center" wrapText="1"/>
    </xf>
    <xf numFmtId="0" fontId="15" fillId="5" borderId="15" xfId="0" applyFont="1" applyFill="1" applyBorder="1" applyAlignment="1">
      <alignment horizontal="left" vertical="center" wrapText="1"/>
    </xf>
    <xf numFmtId="0" fontId="15" fillId="5" borderId="73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center" vertical="center"/>
    </xf>
    <xf numFmtId="0" fontId="10" fillId="5" borderId="7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0" fillId="5" borderId="73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left" vertical="center"/>
    </xf>
    <xf numFmtId="0" fontId="10" fillId="5" borderId="73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vertical="center"/>
    </xf>
    <xf numFmtId="0" fontId="10" fillId="5" borderId="73" xfId="0" applyFont="1" applyFill="1" applyBorder="1" applyAlignment="1">
      <alignment vertical="center"/>
    </xf>
    <xf numFmtId="0" fontId="10" fillId="0" borderId="76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6" fontId="1" fillId="0" borderId="79" xfId="0" applyNumberFormat="1" applyFont="1" applyBorder="1" applyAlignment="1">
      <alignment horizontal="center" vertical="center" wrapText="1"/>
    </xf>
    <xf numFmtId="166" fontId="1" fillId="0" borderId="41" xfId="0" applyNumberFormat="1" applyFont="1" applyBorder="1" applyAlignment="1">
      <alignment horizontal="center" vertical="center" wrapText="1"/>
    </xf>
    <xf numFmtId="170" fontId="10" fillId="0" borderId="79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0" fillId="0" borderId="78" xfId="0" applyFont="1" applyBorder="1" applyAlignment="1">
      <alignment horizontal="center" vertical="center"/>
    </xf>
    <xf numFmtId="0" fontId="10" fillId="5" borderId="15" xfId="0" applyFont="1" applyFill="1" applyBorder="1" applyAlignment="1">
      <alignment vertical="center" wrapText="1"/>
    </xf>
    <xf numFmtId="0" fontId="10" fillId="5" borderId="73" xfId="0" applyFont="1" applyFill="1" applyBorder="1" applyAlignment="1">
      <alignment vertical="center" wrapText="1"/>
    </xf>
    <xf numFmtId="0" fontId="27" fillId="5" borderId="15" xfId="0" applyFont="1" applyFill="1" applyBorder="1" applyAlignment="1">
      <alignment horizontal="left" wrapText="1"/>
    </xf>
    <xf numFmtId="0" fontId="27" fillId="5" borderId="73" xfId="0" applyFont="1" applyFill="1" applyBorder="1" applyAlignment="1">
      <alignment horizontal="left" wrapText="1"/>
    </xf>
    <xf numFmtId="0" fontId="8" fillId="2" borderId="5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8" fillId="2" borderId="57" xfId="0" applyFont="1" applyFill="1" applyBorder="1" applyAlignment="1">
      <alignment horizontal="center" vertical="top" wrapText="1"/>
    </xf>
    <xf numFmtId="0" fontId="8" fillId="2" borderId="31" xfId="0" applyFont="1" applyFill="1" applyBorder="1" applyAlignment="1">
      <alignment horizontal="center" vertical="top" wrapText="1"/>
    </xf>
    <xf numFmtId="0" fontId="8" fillId="2" borderId="58" xfId="0" applyFont="1" applyFill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center" vertical="top" wrapText="1"/>
    </xf>
    <xf numFmtId="0" fontId="9" fillId="5" borderId="33" xfId="0" applyFont="1" applyFill="1" applyBorder="1" applyAlignment="1">
      <alignment horizontal="left"/>
    </xf>
    <xf numFmtId="0" fontId="9" fillId="5" borderId="34" xfId="0" applyFont="1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3" fontId="1" fillId="0" borderId="90" xfId="0" applyNumberFormat="1" applyFont="1" applyBorder="1" applyAlignment="1">
      <alignment horizontal="center"/>
    </xf>
    <xf numFmtId="3" fontId="1" fillId="0" borderId="91" xfId="0" applyNumberFormat="1" applyFont="1" applyBorder="1" applyAlignment="1">
      <alignment horizontal="center"/>
    </xf>
    <xf numFmtId="3" fontId="1" fillId="0" borderId="92" xfId="0" applyNumberFormat="1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1" fillId="0" borderId="96" xfId="0" applyFont="1" applyBorder="1" applyAlignment="1">
      <alignment horizontal="center"/>
    </xf>
    <xf numFmtId="3" fontId="1" fillId="0" borderId="87" xfId="0" applyNumberFormat="1" applyFont="1" applyBorder="1" applyAlignment="1">
      <alignment horizontal="center"/>
    </xf>
    <xf numFmtId="3" fontId="1" fillId="0" borderId="88" xfId="0" applyNumberFormat="1" applyFont="1" applyBorder="1" applyAlignment="1">
      <alignment horizontal="center"/>
    </xf>
    <xf numFmtId="3" fontId="1" fillId="0" borderId="89" xfId="0" applyNumberFormat="1" applyFont="1" applyBorder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2" borderId="25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2" borderId="8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85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center"/>
    </xf>
    <xf numFmtId="0" fontId="1" fillId="2" borderId="8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97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176" fontId="1" fillId="0" borderId="87" xfId="0" applyNumberFormat="1" applyFont="1" applyBorder="1" applyAlignment="1">
      <alignment horizontal="center"/>
    </xf>
    <xf numFmtId="176" fontId="1" fillId="0" borderId="88" xfId="0" applyNumberFormat="1" applyFont="1" applyBorder="1" applyAlignment="1">
      <alignment horizontal="center"/>
    </xf>
    <xf numFmtId="176" fontId="1" fillId="0" borderId="98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561733</xdr:colOff>
      <xdr:row>0</xdr:row>
      <xdr:rowOff>114598</xdr:rowOff>
    </xdr:from>
    <xdr:ext cx="723900" cy="942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561733</xdr:colOff>
      <xdr:row>0</xdr:row>
      <xdr:rowOff>114598</xdr:rowOff>
    </xdr:from>
    <xdr:ext cx="723900" cy="942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8"/>
  <sheetViews>
    <sheetView showGridLines="0" tabSelected="1" workbookViewId="0">
      <selection activeCell="E31" sqref="E31"/>
    </sheetView>
  </sheetViews>
  <sheetFormatPr baseColWidth="10" defaultColWidth="8.6640625" defaultRowHeight="12.75" customHeight="1" x14ac:dyDescent="0.15"/>
  <cols>
    <col min="1" max="1" width="9.5" customWidth="1"/>
    <col min="2" max="2" width="1.6640625" customWidth="1"/>
    <col min="3" max="3" width="5.5" customWidth="1"/>
    <col min="4" max="4" width="14.1640625" customWidth="1"/>
    <col min="5" max="5" width="34.5" customWidth="1"/>
    <col min="6" max="7" width="24.6640625" customWidth="1"/>
    <col min="8" max="8" width="7.83203125" customWidth="1"/>
  </cols>
  <sheetData>
    <row r="1" spans="1:10" s="36" customFormat="1" ht="15" customHeight="1" x14ac:dyDescent="0.15">
      <c r="A1" s="355" t="s">
        <v>0</v>
      </c>
      <c r="B1" s="355"/>
      <c r="C1" s="355"/>
      <c r="D1" s="355"/>
      <c r="E1" s="355"/>
      <c r="F1" s="355"/>
      <c r="G1" s="355"/>
      <c r="H1" s="355"/>
      <c r="I1" s="355"/>
      <c r="J1" s="50"/>
    </row>
    <row r="2" spans="1:10" s="36" customFormat="1" ht="21" customHeight="1" x14ac:dyDescent="0.15">
      <c r="A2" s="355"/>
      <c r="B2" s="355"/>
      <c r="C2" s="355"/>
      <c r="D2" s="355"/>
      <c r="E2" s="355"/>
      <c r="F2" s="355"/>
      <c r="G2" s="355"/>
      <c r="H2" s="355"/>
      <c r="I2" s="355"/>
      <c r="J2" s="51"/>
    </row>
    <row r="3" spans="1:10" s="36" customFormat="1" ht="21.75" customHeight="1" x14ac:dyDescent="0.15">
      <c r="A3" s="356" t="s">
        <v>1</v>
      </c>
      <c r="B3" s="356"/>
      <c r="C3" s="356"/>
      <c r="D3" s="356"/>
      <c r="E3" s="356"/>
      <c r="F3" s="356"/>
      <c r="G3" s="356"/>
      <c r="H3" s="356"/>
      <c r="I3" s="356"/>
      <c r="J3" s="51"/>
    </row>
    <row r="4" spans="1:10" s="36" customFormat="1" ht="15" customHeight="1" x14ac:dyDescent="0.15">
      <c r="A4" s="357" t="s">
        <v>2</v>
      </c>
      <c r="B4" s="357"/>
      <c r="C4" s="357"/>
      <c r="D4" s="357"/>
      <c r="E4" s="357"/>
      <c r="F4" s="357"/>
      <c r="G4" s="357"/>
      <c r="H4" s="357"/>
      <c r="I4" s="357"/>
      <c r="J4" s="51"/>
    </row>
    <row r="5" spans="1:10" s="36" customFormat="1" ht="15" customHeight="1" x14ac:dyDescent="0.15">
      <c r="A5" s="357" t="s">
        <v>3</v>
      </c>
      <c r="B5" s="357"/>
      <c r="C5" s="357"/>
      <c r="D5" s="357"/>
      <c r="E5" s="357"/>
      <c r="F5" s="357"/>
      <c r="G5" s="357"/>
      <c r="H5" s="357"/>
      <c r="I5" s="357"/>
      <c r="J5" s="52"/>
    </row>
    <row r="6" spans="1:10" s="36" customFormat="1" ht="15" customHeight="1" x14ac:dyDescent="0.15">
      <c r="A6" s="37"/>
      <c r="B6" s="37"/>
      <c r="C6" s="37"/>
      <c r="D6" s="37"/>
      <c r="E6" s="37"/>
      <c r="F6" s="37"/>
      <c r="G6" s="37"/>
      <c r="H6" s="37"/>
      <c r="I6" s="37"/>
      <c r="J6" s="50"/>
    </row>
    <row r="7" spans="1:10" s="36" customFormat="1" ht="1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50"/>
    </row>
    <row r="8" spans="1:10" s="36" customFormat="1" ht="15" customHeight="1" x14ac:dyDescent="0.15">
      <c r="A8" s="38"/>
      <c r="B8" s="39"/>
      <c r="C8" s="39"/>
      <c r="D8" s="39"/>
      <c r="E8" s="39"/>
      <c r="F8" s="353" t="s">
        <v>4</v>
      </c>
      <c r="G8" s="353"/>
      <c r="H8" s="37"/>
      <c r="I8" s="37"/>
    </row>
    <row r="9" spans="1:10" s="36" customFormat="1" ht="15" customHeight="1" x14ac:dyDescent="0.15">
      <c r="A9" s="38"/>
      <c r="B9" s="39"/>
      <c r="C9" s="39"/>
      <c r="D9" s="39"/>
      <c r="E9" s="39"/>
      <c r="F9" s="40"/>
      <c r="G9" s="40"/>
      <c r="H9" s="37"/>
      <c r="I9" s="37"/>
    </row>
    <row r="10" spans="1:10" s="36" customFormat="1" ht="15" customHeight="1" x14ac:dyDescent="0.15">
      <c r="A10" s="39" t="s">
        <v>5</v>
      </c>
      <c r="B10" s="39" t="s">
        <v>6</v>
      </c>
      <c r="C10" s="37"/>
      <c r="D10" s="39"/>
      <c r="E10" s="39"/>
      <c r="F10" s="38" t="s">
        <v>7</v>
      </c>
      <c r="G10" s="38"/>
      <c r="H10" s="37"/>
      <c r="I10" s="37"/>
    </row>
    <row r="11" spans="1:10" s="36" customFormat="1" ht="15" customHeight="1" x14ac:dyDescent="0.15">
      <c r="A11" s="39" t="s">
        <v>8</v>
      </c>
      <c r="B11" s="39" t="s">
        <v>6</v>
      </c>
      <c r="C11" s="39" t="s">
        <v>9</v>
      </c>
      <c r="D11" s="37"/>
      <c r="E11" s="39"/>
      <c r="F11" s="38" t="s">
        <v>10</v>
      </c>
      <c r="G11" s="38"/>
      <c r="H11" s="37"/>
      <c r="I11" s="37"/>
    </row>
    <row r="12" spans="1:10" s="36" customFormat="1" ht="15" customHeight="1" x14ac:dyDescent="0.15">
      <c r="A12" s="39" t="s">
        <v>11</v>
      </c>
      <c r="B12" s="39" t="s">
        <v>6</v>
      </c>
      <c r="C12" s="39" t="s">
        <v>12</v>
      </c>
      <c r="D12" s="37"/>
      <c r="E12" s="39"/>
      <c r="F12" s="38" t="s">
        <v>13</v>
      </c>
      <c r="G12" s="38"/>
      <c r="H12" s="37"/>
      <c r="I12" s="37"/>
    </row>
    <row r="13" spans="1:10" s="36" customFormat="1" ht="15" customHeight="1" x14ac:dyDescent="0.15">
      <c r="A13" s="39"/>
      <c r="B13" s="39"/>
      <c r="C13" s="39" t="s">
        <v>14</v>
      </c>
      <c r="D13" s="37"/>
      <c r="E13" s="39"/>
      <c r="F13" s="38" t="s">
        <v>15</v>
      </c>
      <c r="G13" s="38"/>
      <c r="H13" s="37"/>
      <c r="I13" s="37"/>
    </row>
    <row r="14" spans="1:10" s="36" customFormat="1" ht="15" customHeight="1" x14ac:dyDescent="0.15">
      <c r="A14" s="39"/>
      <c r="B14" s="39"/>
      <c r="C14" s="39" t="s">
        <v>16</v>
      </c>
      <c r="D14" s="37"/>
      <c r="E14" s="39"/>
      <c r="F14" s="38" t="s">
        <v>17</v>
      </c>
      <c r="G14" s="38"/>
      <c r="H14" s="37"/>
      <c r="I14" s="37"/>
    </row>
    <row r="15" spans="1:10" s="36" customFormat="1" ht="15" customHeight="1" x14ac:dyDescent="0.15">
      <c r="A15" s="39"/>
      <c r="B15" s="39"/>
      <c r="C15" s="39"/>
      <c r="D15" s="39"/>
      <c r="E15" s="38"/>
      <c r="F15" s="38" t="s">
        <v>18</v>
      </c>
      <c r="G15" s="38"/>
      <c r="H15" s="37"/>
      <c r="I15" s="37"/>
    </row>
    <row r="16" spans="1:10" s="36" customFormat="1" ht="15" customHeight="1" x14ac:dyDescent="0.15">
      <c r="A16" s="39"/>
      <c r="B16" s="39"/>
      <c r="C16" s="39"/>
      <c r="D16" s="39"/>
      <c r="E16" s="38"/>
      <c r="F16" s="38"/>
      <c r="G16" s="38"/>
      <c r="H16" s="37"/>
      <c r="I16" s="37"/>
    </row>
    <row r="17" spans="1:9" s="36" customFormat="1" ht="15" customHeight="1" x14ac:dyDescent="0.15">
      <c r="A17" s="39"/>
      <c r="B17" s="39"/>
      <c r="C17" s="39"/>
      <c r="D17" s="39"/>
      <c r="E17" s="38"/>
      <c r="F17" s="38"/>
      <c r="G17" s="38"/>
      <c r="H17" s="37"/>
      <c r="I17" s="37"/>
    </row>
    <row r="18" spans="1:9" s="36" customFormat="1" ht="15" customHeight="1" x14ac:dyDescent="0.15">
      <c r="A18" s="39"/>
      <c r="B18" s="39"/>
      <c r="C18" s="39" t="s">
        <v>19</v>
      </c>
      <c r="D18" s="37"/>
      <c r="E18" s="39"/>
      <c r="F18" s="38"/>
      <c r="G18" s="38"/>
      <c r="H18" s="37"/>
      <c r="I18" s="37"/>
    </row>
    <row r="19" spans="1:9" s="36" customFormat="1" ht="15" customHeight="1" x14ac:dyDescent="0.15">
      <c r="A19" s="39"/>
      <c r="B19" s="39"/>
      <c r="C19" s="39" t="s">
        <v>20</v>
      </c>
      <c r="D19" s="37"/>
      <c r="E19" s="39"/>
      <c r="F19" s="38"/>
      <c r="G19" s="38"/>
      <c r="H19" s="37"/>
      <c r="I19" s="37"/>
    </row>
    <row r="20" spans="1:9" s="36" customFormat="1" ht="15" customHeight="1" x14ac:dyDescent="0.15">
      <c r="A20" s="39"/>
      <c r="B20" s="39"/>
      <c r="C20" s="39"/>
      <c r="D20" s="39"/>
      <c r="E20" s="39"/>
      <c r="F20" s="38"/>
      <c r="G20" s="38"/>
      <c r="H20" s="37"/>
      <c r="I20" s="37"/>
    </row>
    <row r="21" spans="1:9" s="36" customFormat="1" ht="15" customHeight="1" x14ac:dyDescent="0.15">
      <c r="A21" s="37"/>
      <c r="B21" s="37"/>
      <c r="C21" s="39" t="s">
        <v>21</v>
      </c>
      <c r="D21" s="39" t="s">
        <v>22</v>
      </c>
      <c r="E21" s="39"/>
      <c r="F21" s="38"/>
      <c r="G21" s="38"/>
      <c r="H21" s="37"/>
      <c r="I21" s="37"/>
    </row>
    <row r="22" spans="1:9" s="36" customFormat="1" ht="15" customHeight="1" x14ac:dyDescent="0.15">
      <c r="A22" s="39"/>
      <c r="B22" s="39"/>
      <c r="C22" s="38"/>
      <c r="D22" s="39"/>
      <c r="E22" s="39"/>
      <c r="F22" s="38"/>
      <c r="G22" s="38"/>
      <c r="H22" s="37"/>
      <c r="I22" s="37"/>
    </row>
    <row r="23" spans="1:9" s="36" customFormat="1" ht="17.25" customHeight="1" x14ac:dyDescent="0.15">
      <c r="A23" s="39"/>
      <c r="B23" s="39"/>
      <c r="C23" s="359" t="s">
        <v>23</v>
      </c>
      <c r="D23" s="361" t="s">
        <v>24</v>
      </c>
      <c r="E23" s="362"/>
      <c r="F23" s="210" t="s">
        <v>25</v>
      </c>
      <c r="G23" s="211" t="s">
        <v>26</v>
      </c>
      <c r="H23" s="37"/>
      <c r="I23" s="37"/>
    </row>
    <row r="24" spans="1:9" s="36" customFormat="1" ht="18" customHeight="1" x14ac:dyDescent="0.15">
      <c r="A24" s="39"/>
      <c r="B24" s="39"/>
      <c r="C24" s="360"/>
      <c r="D24" s="363"/>
      <c r="E24" s="364"/>
      <c r="F24" s="213" t="s">
        <v>27</v>
      </c>
      <c r="G24" s="214" t="s">
        <v>27</v>
      </c>
      <c r="H24" s="37"/>
      <c r="I24" s="37"/>
    </row>
    <row r="25" spans="1:9" s="36" customFormat="1" ht="20" customHeight="1" x14ac:dyDescent="0.15">
      <c r="A25" s="39"/>
      <c r="B25" s="39"/>
      <c r="C25" s="41">
        <v>1</v>
      </c>
      <c r="D25" s="215" t="s">
        <v>28</v>
      </c>
      <c r="E25" s="216"/>
      <c r="F25" s="217">
        <f>RFK!H119</f>
        <v>0.59754894940276826</v>
      </c>
      <c r="G25" s="218">
        <f>RFK!O119</f>
        <v>0.59791654975959896</v>
      </c>
      <c r="H25" s="37"/>
      <c r="I25" s="37"/>
    </row>
    <row r="26" spans="1:9" s="36" customFormat="1" ht="20" customHeight="1" x14ac:dyDescent="0.15">
      <c r="A26" s="39"/>
      <c r="B26" s="39"/>
      <c r="C26" s="212">
        <v>2</v>
      </c>
      <c r="D26" s="219" t="s">
        <v>29</v>
      </c>
      <c r="E26" s="220"/>
      <c r="F26" s="221">
        <f>RFK!K119</f>
        <v>1.3152605042499948E-2</v>
      </c>
      <c r="G26" s="222">
        <f>RFK!Q119</f>
        <v>1.3149702396903534E-2</v>
      </c>
      <c r="H26" s="37"/>
      <c r="I26" s="37"/>
    </row>
    <row r="27" spans="1:9" s="36" customFormat="1" ht="20" customHeight="1" x14ac:dyDescent="0.15">
      <c r="A27" s="39"/>
      <c r="B27" s="39"/>
      <c r="C27" s="223"/>
      <c r="D27" s="219" t="s">
        <v>30</v>
      </c>
      <c r="E27" s="220"/>
      <c r="F27" s="221">
        <f>RFK!L119</f>
        <v>2.201092488848917</v>
      </c>
      <c r="G27" s="224">
        <f>RFK!R119</f>
        <v>2.1992537925552593</v>
      </c>
      <c r="H27" s="37"/>
      <c r="I27" s="37"/>
    </row>
    <row r="28" spans="1:9" s="36" customFormat="1" ht="15" customHeight="1" x14ac:dyDescent="0.15">
      <c r="A28" s="39"/>
      <c r="B28" s="39"/>
      <c r="C28" s="38"/>
      <c r="D28" s="39"/>
      <c r="E28" s="39"/>
      <c r="F28" s="38"/>
      <c r="G28" s="38"/>
      <c r="H28" s="37"/>
      <c r="I28" s="37"/>
    </row>
    <row r="29" spans="1:9" s="36" customFormat="1" ht="15" customHeight="1" x14ac:dyDescent="0.15">
      <c r="A29" s="39"/>
      <c r="B29" s="39"/>
      <c r="C29" s="39" t="s">
        <v>31</v>
      </c>
      <c r="D29" s="39" t="s">
        <v>32</v>
      </c>
      <c r="E29" s="39"/>
      <c r="F29" s="38"/>
      <c r="G29" s="38"/>
      <c r="H29" s="37"/>
      <c r="I29" s="37"/>
    </row>
    <row r="30" spans="1:9" s="36" customFormat="1" ht="15" customHeight="1" x14ac:dyDescent="0.15">
      <c r="A30" s="39"/>
      <c r="B30" s="39"/>
      <c r="C30" s="39"/>
      <c r="D30" s="39"/>
      <c r="E30" s="39"/>
      <c r="F30" s="38"/>
      <c r="G30" s="38"/>
      <c r="H30" s="37"/>
      <c r="I30" s="37"/>
    </row>
    <row r="31" spans="1:9" s="36" customFormat="1" ht="15" customHeight="1" x14ac:dyDescent="0.15">
      <c r="A31" s="39"/>
      <c r="B31" s="39"/>
      <c r="C31" s="39"/>
      <c r="D31" s="39"/>
      <c r="E31" s="39"/>
      <c r="F31" s="38"/>
      <c r="G31" s="38"/>
      <c r="H31" s="37"/>
      <c r="I31" s="37"/>
    </row>
    <row r="32" spans="1:9" s="36" customFormat="1" ht="15" customHeight="1" x14ac:dyDescent="0.15">
      <c r="A32" s="37"/>
      <c r="B32" s="39"/>
      <c r="C32" s="39" t="s">
        <v>33</v>
      </c>
      <c r="D32" s="39"/>
      <c r="E32" s="39"/>
      <c r="F32" s="38"/>
      <c r="G32" s="38"/>
      <c r="H32" s="37"/>
      <c r="I32" s="37"/>
    </row>
    <row r="33" spans="1:9" s="36" customFormat="1" ht="15" customHeight="1" x14ac:dyDescent="0.15">
      <c r="A33" s="39"/>
      <c r="B33" s="39"/>
      <c r="C33" s="39"/>
      <c r="D33" s="39"/>
      <c r="E33" s="39"/>
      <c r="F33" s="38"/>
      <c r="G33" s="38"/>
      <c r="H33" s="37"/>
      <c r="I33" s="37"/>
    </row>
    <row r="34" spans="1:9" s="36" customFormat="1" ht="15" customHeight="1" x14ac:dyDescent="0.15">
      <c r="A34" s="39"/>
      <c r="B34" s="39"/>
      <c r="C34" s="39"/>
      <c r="D34" s="39"/>
      <c r="E34" s="39"/>
      <c r="F34" s="38"/>
      <c r="G34" s="38"/>
      <c r="H34" s="37"/>
      <c r="I34" s="37"/>
    </row>
    <row r="35" spans="1:9" s="36" customFormat="1" ht="15" customHeight="1" x14ac:dyDescent="0.15">
      <c r="A35" s="39"/>
      <c r="B35" s="39"/>
      <c r="C35" s="39"/>
      <c r="D35" s="39"/>
      <c r="E35" s="39"/>
      <c r="F35" s="354" t="s">
        <v>34</v>
      </c>
      <c r="G35" s="354"/>
      <c r="H35" s="37"/>
      <c r="I35" s="37"/>
    </row>
    <row r="36" spans="1:9" s="36" customFormat="1" ht="15" customHeight="1" x14ac:dyDescent="0.15">
      <c r="A36" s="39"/>
      <c r="B36" s="39"/>
      <c r="C36" s="39"/>
      <c r="D36" s="39"/>
      <c r="E36" s="39"/>
      <c r="F36" s="38"/>
      <c r="G36" s="38"/>
      <c r="H36" s="37"/>
      <c r="I36" s="37"/>
    </row>
    <row r="37" spans="1:9" s="36" customFormat="1" ht="15" customHeight="1" x14ac:dyDescent="0.15">
      <c r="A37" s="39"/>
      <c r="B37" s="39"/>
      <c r="C37" s="39"/>
      <c r="D37" s="39"/>
      <c r="E37" s="39"/>
      <c r="F37" s="38"/>
      <c r="G37" s="38"/>
      <c r="H37" s="37"/>
      <c r="I37" s="37"/>
    </row>
    <row r="38" spans="1:9" s="36" customFormat="1" ht="15" customHeight="1" x14ac:dyDescent="0.15">
      <c r="A38" s="39"/>
      <c r="B38" s="39"/>
      <c r="C38" s="39"/>
      <c r="D38" s="39"/>
      <c r="E38" s="39"/>
      <c r="F38" s="38"/>
      <c r="G38" s="38"/>
      <c r="H38" s="37"/>
      <c r="I38" s="37"/>
    </row>
    <row r="39" spans="1:9" s="36" customFormat="1" ht="15" customHeight="1" x14ac:dyDescent="0.15">
      <c r="A39" s="39"/>
      <c r="B39" s="39"/>
      <c r="C39" s="39"/>
      <c r="D39" s="39"/>
      <c r="E39" s="39"/>
      <c r="F39" s="358" t="s">
        <v>35</v>
      </c>
      <c r="G39" s="358"/>
      <c r="H39" s="37"/>
      <c r="I39" s="37"/>
    </row>
    <row r="40" spans="1:9" s="36" customFormat="1" ht="15" customHeight="1" x14ac:dyDescent="0.15">
      <c r="A40" s="39"/>
      <c r="B40" s="39"/>
      <c r="C40" s="39"/>
      <c r="D40" s="39"/>
      <c r="E40" s="39"/>
      <c r="F40" s="354" t="s">
        <v>36</v>
      </c>
      <c r="G40" s="354"/>
      <c r="H40" s="37"/>
      <c r="I40" s="37"/>
    </row>
    <row r="41" spans="1:9" s="36" customFormat="1" ht="15" customHeight="1" x14ac:dyDescent="0.15">
      <c r="A41" s="39"/>
      <c r="B41" s="39"/>
      <c r="C41" s="39"/>
      <c r="D41" s="39"/>
      <c r="E41" s="39"/>
      <c r="F41" s="354" t="s">
        <v>37</v>
      </c>
      <c r="G41" s="354"/>
      <c r="H41" s="37"/>
      <c r="I41" s="37"/>
    </row>
    <row r="42" spans="1:9" s="36" customFormat="1" ht="15" customHeight="1" x14ac:dyDescent="0.15">
      <c r="A42" s="39"/>
      <c r="B42" s="39"/>
      <c r="C42" s="39"/>
      <c r="D42" s="39"/>
      <c r="E42" s="39"/>
      <c r="F42" s="38"/>
      <c r="G42" s="38"/>
      <c r="H42" s="37"/>
      <c r="I42" s="37"/>
    </row>
    <row r="43" spans="1:9" s="36" customFormat="1" ht="15" customHeight="1" x14ac:dyDescent="0.15">
      <c r="A43" s="39"/>
      <c r="B43" s="39"/>
      <c r="C43" s="39"/>
      <c r="D43" s="39"/>
      <c r="E43" s="39"/>
      <c r="F43" s="38"/>
      <c r="G43" s="38"/>
      <c r="H43" s="37"/>
      <c r="I43" s="37"/>
    </row>
    <row r="44" spans="1:9" s="36" customFormat="1" ht="15" customHeight="1" x14ac:dyDescent="0.15">
      <c r="A44" s="39"/>
      <c r="B44" s="39"/>
      <c r="C44" s="39"/>
      <c r="D44" s="39"/>
      <c r="E44" s="39"/>
      <c r="F44" s="38"/>
      <c r="G44" s="38"/>
      <c r="H44" s="37"/>
      <c r="I44" s="37"/>
    </row>
    <row r="45" spans="1:9" s="36" customFormat="1" ht="15" customHeight="1" x14ac:dyDescent="0.15">
      <c r="A45" s="49"/>
      <c r="B45" s="49"/>
      <c r="C45" s="49"/>
      <c r="D45" s="49"/>
      <c r="E45" s="49"/>
      <c r="F45" s="37"/>
      <c r="G45" s="37"/>
      <c r="H45" s="37"/>
      <c r="I45" s="37"/>
    </row>
    <row r="46" spans="1:9" s="36" customFormat="1" ht="15" customHeight="1" x14ac:dyDescent="0.15">
      <c r="A46" s="49"/>
      <c r="B46" s="49"/>
      <c r="C46" s="49"/>
      <c r="D46" s="49"/>
      <c r="E46" s="49"/>
      <c r="F46" s="37"/>
      <c r="G46" s="37"/>
      <c r="H46" s="37"/>
      <c r="I46" s="37"/>
    </row>
    <row r="47" spans="1:9" s="36" customFormat="1" ht="15" customHeight="1" x14ac:dyDescent="0.15">
      <c r="A47" s="49"/>
      <c r="B47" s="49"/>
      <c r="C47" s="49"/>
      <c r="D47" s="49"/>
      <c r="E47" s="49"/>
      <c r="F47" s="37"/>
      <c r="G47" s="37"/>
      <c r="H47" s="37"/>
      <c r="I47" s="37"/>
    </row>
    <row r="48" spans="1:9" s="36" customFormat="1" ht="15" customHeight="1" x14ac:dyDescent="0.15">
      <c r="A48" s="49"/>
      <c r="B48" s="49"/>
      <c r="C48" s="49"/>
      <c r="D48" s="49"/>
      <c r="E48" s="49"/>
      <c r="F48" s="37"/>
      <c r="G48" s="37"/>
      <c r="H48" s="37"/>
      <c r="I48" s="37"/>
    </row>
    <row r="49" spans="1:9" s="36" customFormat="1" ht="15" customHeight="1" x14ac:dyDescent="0.15">
      <c r="A49" s="49"/>
      <c r="B49" s="49"/>
      <c r="C49" s="49"/>
      <c r="D49" s="49"/>
      <c r="E49" s="49"/>
      <c r="F49" s="37"/>
      <c r="G49" s="37"/>
      <c r="H49" s="37"/>
      <c r="I49" s="37"/>
    </row>
    <row r="50" spans="1:9" s="36" customFormat="1" ht="15" customHeight="1" x14ac:dyDescent="0.15">
      <c r="A50" s="49"/>
      <c r="B50" s="49"/>
      <c r="C50" s="49"/>
      <c r="D50" s="49"/>
      <c r="E50" s="49"/>
      <c r="F50" s="37"/>
      <c r="G50" s="37"/>
      <c r="H50" s="37"/>
      <c r="I50" s="37"/>
    </row>
    <row r="51" spans="1:9" s="36" customFormat="1" ht="15" customHeight="1" x14ac:dyDescent="0.15">
      <c r="A51" s="49"/>
      <c r="B51" s="49"/>
      <c r="C51" s="49"/>
      <c r="D51" s="49"/>
      <c r="E51" s="49"/>
      <c r="F51" s="37"/>
      <c r="G51" s="37"/>
      <c r="H51" s="37"/>
      <c r="I51" s="37"/>
    </row>
    <row r="52" spans="1:9" s="36" customFormat="1" ht="15" customHeight="1" x14ac:dyDescent="0.15">
      <c r="A52" s="49"/>
      <c r="B52" s="49"/>
      <c r="C52" s="49"/>
      <c r="D52" s="49"/>
      <c r="E52" s="49"/>
      <c r="F52" s="37"/>
      <c r="G52" s="37"/>
      <c r="H52" s="37"/>
      <c r="I52" s="37"/>
    </row>
    <row r="53" spans="1:9" s="36" customFormat="1" ht="15" customHeight="1" x14ac:dyDescent="0.15">
      <c r="A53" s="49"/>
      <c r="B53" s="49"/>
      <c r="C53" s="49"/>
      <c r="D53" s="49"/>
      <c r="E53" s="49"/>
      <c r="F53" s="37"/>
      <c r="G53" s="37"/>
      <c r="H53" s="37"/>
      <c r="I53" s="37"/>
    </row>
    <row r="54" spans="1:9" s="36" customFormat="1" ht="15" customHeight="1" x14ac:dyDescent="0.15">
      <c r="A54" s="49"/>
      <c r="B54" s="49"/>
      <c r="C54" s="49"/>
      <c r="D54" s="49"/>
      <c r="E54" s="49"/>
      <c r="F54" s="37"/>
      <c r="G54" s="37"/>
      <c r="H54" s="37"/>
      <c r="I54" s="37"/>
    </row>
    <row r="55" spans="1:9" s="36" customFormat="1" ht="15" customHeight="1" x14ac:dyDescent="0.15">
      <c r="A55" s="49"/>
      <c r="B55" s="49"/>
      <c r="C55" s="49"/>
      <c r="D55" s="49"/>
      <c r="E55" s="49"/>
      <c r="F55" s="37"/>
      <c r="G55" s="37"/>
      <c r="H55" s="37"/>
      <c r="I55" s="37"/>
    </row>
    <row r="56" spans="1:9" s="36" customFormat="1" ht="15" customHeight="1" x14ac:dyDescent="0.15">
      <c r="A56" s="49"/>
      <c r="B56" s="49"/>
      <c r="C56" s="49"/>
      <c r="D56" s="49"/>
      <c r="E56" s="49"/>
      <c r="F56" s="37"/>
      <c r="G56" s="37"/>
      <c r="H56" s="37"/>
      <c r="I56" s="37"/>
    </row>
    <row r="57" spans="1:9" s="36" customFormat="1" ht="15" customHeight="1" x14ac:dyDescent="0.15">
      <c r="A57" s="357"/>
      <c r="B57" s="357"/>
      <c r="C57" s="357"/>
      <c r="D57" s="357"/>
      <c r="E57" s="357"/>
      <c r="F57" s="357"/>
      <c r="G57" s="357"/>
      <c r="H57" s="37"/>
      <c r="I57" s="37"/>
    </row>
    <row r="58" spans="1:9" s="36" customFormat="1" ht="15" customHeight="1" x14ac:dyDescent="0.15">
      <c r="A58" s="357"/>
      <c r="B58" s="357"/>
      <c r="C58" s="357"/>
      <c r="D58" s="357"/>
      <c r="E58" s="357"/>
      <c r="F58" s="357"/>
      <c r="G58" s="357"/>
      <c r="H58" s="37"/>
      <c r="I58" s="37"/>
    </row>
    <row r="59" spans="1:9" s="36" customFormat="1" ht="15" customHeight="1" x14ac:dyDescent="0.15">
      <c r="A59" s="49"/>
      <c r="B59" s="49"/>
      <c r="C59" s="49"/>
      <c r="D59" s="49"/>
      <c r="E59" s="49"/>
      <c r="F59" s="37"/>
      <c r="G59" s="37"/>
      <c r="H59" s="37"/>
      <c r="I59" s="37"/>
    </row>
    <row r="60" spans="1:9" ht="15" customHeight="1" x14ac:dyDescent="0.15">
      <c r="A60" s="3"/>
      <c r="B60" s="1"/>
      <c r="C60" s="1"/>
      <c r="D60" s="1"/>
      <c r="E60" s="1"/>
      <c r="F60" s="1"/>
      <c r="G60" s="1"/>
      <c r="H60" s="1"/>
      <c r="I60" s="1"/>
    </row>
    <row r="61" spans="1:9" ht="15" customHeight="1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ht="15" customHeight="1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ht="15" customHeight="1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ht="15" customHeight="1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ht="15" customHeight="1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ht="15" customHeight="1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ht="15" customHeight="1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ht="15" customHeight="1" x14ac:dyDescent="0.15">
      <c r="A68" s="1"/>
      <c r="B68" s="1"/>
      <c r="C68" s="1"/>
      <c r="D68" s="1"/>
      <c r="E68" s="1"/>
      <c r="F68" s="1"/>
      <c r="G68" s="1"/>
      <c r="H68" s="1"/>
      <c r="I68" s="1"/>
    </row>
    <row r="69" spans="1:9" ht="15" customHeight="1" x14ac:dyDescent="0.15">
      <c r="A69" s="1"/>
      <c r="B69" s="1"/>
      <c r="C69" s="1"/>
      <c r="D69" s="1"/>
      <c r="E69" s="1"/>
      <c r="F69" s="1"/>
      <c r="G69" s="1"/>
      <c r="H69" s="1"/>
      <c r="I69" s="1"/>
    </row>
    <row r="70" spans="1:9" ht="15" customHeight="1" x14ac:dyDescent="0.15">
      <c r="A70" s="1"/>
      <c r="B70" s="1"/>
      <c r="C70" s="1"/>
      <c r="D70" s="1"/>
      <c r="E70" s="1"/>
      <c r="F70" s="1"/>
      <c r="G70" s="1"/>
      <c r="H70" s="1"/>
      <c r="I70" s="1"/>
    </row>
    <row r="71" spans="1:9" ht="15" customHeight="1" x14ac:dyDescent="0.15">
      <c r="A71" s="1"/>
      <c r="B71" s="1"/>
      <c r="C71" s="1"/>
      <c r="D71" s="1"/>
      <c r="E71" s="1"/>
      <c r="F71" s="1"/>
      <c r="G71" s="1"/>
      <c r="H71" s="1"/>
      <c r="I71" s="1"/>
    </row>
    <row r="72" spans="1:9" ht="15" customHeight="1" x14ac:dyDescent="0.15">
      <c r="A72" s="1"/>
      <c r="B72" s="1"/>
      <c r="C72" s="1"/>
      <c r="D72" s="1"/>
      <c r="E72" s="1"/>
      <c r="F72" s="1"/>
      <c r="G72" s="1"/>
      <c r="H72" s="1"/>
      <c r="I72" s="1"/>
    </row>
    <row r="73" spans="1:9" ht="15" customHeight="1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9" ht="15" customHeight="1" x14ac:dyDescent="0.15">
      <c r="A74" s="1"/>
      <c r="B74" s="1"/>
      <c r="C74" s="1"/>
      <c r="D74" s="1"/>
      <c r="E74" s="1"/>
      <c r="F74" s="1"/>
      <c r="G74" s="1"/>
      <c r="H74" s="1"/>
      <c r="I74" s="1"/>
    </row>
    <row r="75" spans="1:9" ht="15" customHeight="1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9" ht="15" customHeight="1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9" ht="15" customHeight="1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9" ht="15" customHeight="1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9" ht="15" customHeight="1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9" ht="15" customHeight="1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ht="15" customHeight="1" x14ac:dyDescent="0.15">
      <c r="A81" s="1"/>
      <c r="B81" s="1"/>
      <c r="C81" s="1"/>
      <c r="D81" s="1"/>
      <c r="E81" s="1"/>
      <c r="F81" s="1"/>
      <c r="G81" s="1"/>
      <c r="H81" s="1"/>
      <c r="I81" s="1"/>
    </row>
    <row r="82" spans="1:9" ht="15" customHeight="1" x14ac:dyDescent="0.15">
      <c r="A82" s="1"/>
      <c r="B82" s="1"/>
      <c r="C82" s="1"/>
      <c r="D82" s="1"/>
      <c r="E82" s="1"/>
      <c r="F82" s="1"/>
      <c r="G82" s="1"/>
      <c r="H82" s="1"/>
      <c r="I82" s="1"/>
    </row>
    <row r="83" spans="1:9" ht="15" customHeight="1" x14ac:dyDescent="0.15">
      <c r="A83" s="1"/>
      <c r="B83" s="1"/>
      <c r="C83" s="1"/>
      <c r="D83" s="1"/>
      <c r="E83" s="1"/>
      <c r="F83" s="1"/>
      <c r="G83" s="1"/>
      <c r="H83" s="1"/>
      <c r="I83" s="1"/>
    </row>
    <row r="84" spans="1:9" ht="15" customHeight="1" x14ac:dyDescent="0.15">
      <c r="A84" s="1"/>
      <c r="B84" s="1"/>
      <c r="C84" s="1"/>
      <c r="D84" s="1"/>
      <c r="E84" s="1"/>
      <c r="F84" s="1"/>
      <c r="G84" s="1"/>
      <c r="H84" s="1"/>
      <c r="I84" s="1"/>
    </row>
    <row r="85" spans="1:9" ht="15" customHeight="1" x14ac:dyDescent="0.15">
      <c r="A85" s="1"/>
      <c r="B85" s="1"/>
      <c r="C85" s="1"/>
      <c r="D85" s="1"/>
      <c r="E85" s="1"/>
      <c r="F85" s="1"/>
      <c r="G85" s="1"/>
      <c r="H85" s="1"/>
      <c r="I85" s="1"/>
    </row>
    <row r="86" spans="1:9" ht="15" customHeight="1" x14ac:dyDescent="0.15">
      <c r="A86" s="1"/>
      <c r="B86" s="1"/>
      <c r="C86" s="1"/>
      <c r="D86" s="1"/>
      <c r="E86" s="1"/>
      <c r="F86" s="1"/>
      <c r="G86" s="1"/>
      <c r="H86" s="1"/>
      <c r="I86" s="1"/>
    </row>
    <row r="87" spans="1:9" ht="15" customHeight="1" x14ac:dyDescent="0.15">
      <c r="A87" s="1"/>
      <c r="B87" s="1"/>
      <c r="C87" s="1"/>
      <c r="D87" s="1"/>
      <c r="E87" s="1"/>
      <c r="F87" s="1"/>
      <c r="G87" s="1"/>
      <c r="H87" s="1"/>
      <c r="I87" s="1"/>
    </row>
    <row r="88" spans="1:9" ht="15" customHeight="1" x14ac:dyDescent="0.15">
      <c r="A88" s="1"/>
      <c r="B88" s="1"/>
      <c r="C88" s="1"/>
      <c r="D88" s="1"/>
      <c r="E88" s="1"/>
      <c r="F88" s="1"/>
      <c r="G88" s="1"/>
      <c r="H88" s="1"/>
      <c r="I88" s="1"/>
    </row>
    <row r="89" spans="1:9" ht="15" customHeight="1" x14ac:dyDescent="0.15">
      <c r="A89" s="1"/>
      <c r="B89" s="1"/>
      <c r="C89" s="1"/>
      <c r="D89" s="1"/>
      <c r="E89" s="1"/>
      <c r="F89" s="1"/>
      <c r="G89" s="1"/>
      <c r="H89" s="1"/>
      <c r="I89" s="1"/>
    </row>
    <row r="90" spans="1:9" ht="15" customHeight="1" x14ac:dyDescent="0.15">
      <c r="A90" s="1"/>
      <c r="B90" s="1"/>
      <c r="C90" s="1"/>
      <c r="D90" s="1"/>
      <c r="E90" s="1"/>
      <c r="F90" s="1"/>
      <c r="G90" s="1"/>
      <c r="H90" s="1"/>
      <c r="I90" s="1"/>
    </row>
    <row r="91" spans="1:9" ht="15" customHeight="1" x14ac:dyDescent="0.15">
      <c r="A91" s="1"/>
      <c r="B91" s="1"/>
      <c r="C91" s="1"/>
      <c r="D91" s="1"/>
      <c r="E91" s="1"/>
      <c r="F91" s="1"/>
      <c r="G91" s="1"/>
      <c r="H91" s="1"/>
      <c r="I91" s="1"/>
    </row>
    <row r="92" spans="1:9" ht="15" customHeight="1" x14ac:dyDescent="0.15">
      <c r="A92" s="1"/>
      <c r="B92" s="1"/>
      <c r="C92" s="1"/>
      <c r="D92" s="1"/>
      <c r="E92" s="1"/>
      <c r="F92" s="1"/>
      <c r="G92" s="1"/>
      <c r="H92" s="1"/>
      <c r="I92" s="1"/>
    </row>
    <row r="93" spans="1:9" ht="15" customHeight="1" x14ac:dyDescent="0.15">
      <c r="A93" s="1"/>
      <c r="B93" s="1"/>
      <c r="C93" s="1"/>
      <c r="D93" s="1"/>
      <c r="E93" s="1"/>
      <c r="F93" s="1"/>
      <c r="G93" s="1"/>
      <c r="H93" s="1"/>
      <c r="I93" s="1"/>
    </row>
    <row r="94" spans="1:9" ht="15" customHeight="1" x14ac:dyDescent="0.15">
      <c r="A94" s="1"/>
      <c r="B94" s="1"/>
      <c r="C94" s="1"/>
      <c r="D94" s="1"/>
      <c r="E94" s="1"/>
      <c r="F94" s="1"/>
      <c r="G94" s="1"/>
      <c r="H94" s="1"/>
      <c r="I94" s="1"/>
    </row>
    <row r="95" spans="1:9" ht="12.75" customHeight="1" x14ac:dyDescent="0.15">
      <c r="A95" s="56"/>
      <c r="B95" s="56"/>
      <c r="C95" s="56"/>
      <c r="D95" s="56"/>
      <c r="E95" s="56"/>
      <c r="F95" s="56"/>
      <c r="G95" s="56"/>
    </row>
    <row r="96" spans="1:9" ht="12.75" customHeight="1" x14ac:dyDescent="0.15">
      <c r="A96" s="56"/>
      <c r="B96" s="56"/>
      <c r="C96" s="56"/>
      <c r="D96" s="56"/>
      <c r="E96" s="56"/>
      <c r="F96" s="56"/>
      <c r="G96" s="56"/>
    </row>
    <row r="97" spans="1:7" ht="12.75" customHeight="1" x14ac:dyDescent="0.15">
      <c r="A97" s="56"/>
      <c r="B97" s="56"/>
      <c r="C97" s="56"/>
      <c r="D97" s="56"/>
      <c r="E97" s="56"/>
      <c r="F97" s="56"/>
      <c r="G97" s="56"/>
    </row>
    <row r="98" spans="1:7" ht="12.75" customHeight="1" x14ac:dyDescent="0.15">
      <c r="A98" s="56"/>
      <c r="B98" s="56"/>
      <c r="C98" s="56"/>
      <c r="D98" s="56"/>
      <c r="E98" s="56"/>
      <c r="F98" s="56"/>
      <c r="G98" s="56"/>
    </row>
    <row r="99" spans="1:7" ht="12.75" customHeight="1" x14ac:dyDescent="0.15">
      <c r="A99" s="56"/>
      <c r="B99" s="56"/>
      <c r="C99" s="56"/>
      <c r="D99" s="56"/>
      <c r="E99" s="56"/>
      <c r="F99" s="56"/>
      <c r="G99" s="56"/>
    </row>
    <row r="100" spans="1:7" ht="12.75" customHeight="1" x14ac:dyDescent="0.15">
      <c r="A100" s="56"/>
      <c r="B100" s="56"/>
      <c r="C100" s="56"/>
      <c r="D100" s="56"/>
      <c r="E100" s="56"/>
      <c r="F100" s="56"/>
      <c r="G100" s="56"/>
    </row>
    <row r="101" spans="1:7" ht="12.75" customHeight="1" x14ac:dyDescent="0.15">
      <c r="A101" s="56"/>
      <c r="B101" s="56"/>
      <c r="C101" s="56"/>
      <c r="D101" s="56"/>
      <c r="E101" s="56"/>
      <c r="F101" s="56"/>
      <c r="G101" s="56"/>
    </row>
    <row r="102" spans="1:7" ht="12.75" customHeight="1" x14ac:dyDescent="0.15">
      <c r="A102" s="56"/>
      <c r="B102" s="56"/>
      <c r="C102" s="56"/>
      <c r="D102" s="56"/>
      <c r="E102" s="56"/>
      <c r="F102" s="56"/>
      <c r="G102" s="56"/>
    </row>
    <row r="103" spans="1:7" ht="12.75" customHeight="1" x14ac:dyDescent="0.15">
      <c r="A103" s="56"/>
      <c r="B103" s="56"/>
      <c r="C103" s="56"/>
      <c r="D103" s="56"/>
      <c r="E103" s="56"/>
      <c r="F103" s="56"/>
      <c r="G103" s="56"/>
    </row>
    <row r="104" spans="1:7" ht="12.75" customHeight="1" x14ac:dyDescent="0.15">
      <c r="A104" s="56"/>
      <c r="B104" s="56"/>
      <c r="C104" s="56"/>
      <c r="D104" s="56"/>
      <c r="E104" s="56"/>
      <c r="F104" s="56"/>
      <c r="G104" s="56"/>
    </row>
    <row r="105" spans="1:7" ht="12.75" customHeight="1" x14ac:dyDescent="0.15">
      <c r="A105" s="56"/>
      <c r="B105" s="56"/>
      <c r="C105" s="56"/>
      <c r="D105" s="56"/>
      <c r="E105" s="56"/>
      <c r="F105" s="56"/>
      <c r="G105" s="56"/>
    </row>
    <row r="106" spans="1:7" ht="12.75" customHeight="1" x14ac:dyDescent="0.15">
      <c r="A106" s="56"/>
      <c r="B106" s="56"/>
      <c r="C106" s="56"/>
      <c r="D106" s="56"/>
      <c r="E106" s="56"/>
      <c r="F106" s="56"/>
      <c r="G106" s="56"/>
    </row>
    <row r="107" spans="1:7" ht="12.75" customHeight="1" x14ac:dyDescent="0.15">
      <c r="A107" s="56"/>
      <c r="B107" s="56"/>
      <c r="C107" s="56"/>
      <c r="D107" s="56"/>
      <c r="E107" s="56"/>
      <c r="F107" s="56"/>
      <c r="G107" s="56"/>
    </row>
    <row r="108" spans="1:7" ht="12.75" customHeight="1" x14ac:dyDescent="0.15">
      <c r="A108" s="56"/>
      <c r="B108" s="56"/>
      <c r="C108" s="56"/>
      <c r="D108" s="56"/>
      <c r="E108" s="56"/>
      <c r="F108" s="56"/>
      <c r="G108" s="56"/>
    </row>
    <row r="109" spans="1:7" ht="12.75" customHeight="1" x14ac:dyDescent="0.15">
      <c r="A109" s="56"/>
      <c r="B109" s="56"/>
      <c r="C109" s="56"/>
      <c r="D109" s="56"/>
      <c r="E109" s="56"/>
      <c r="F109" s="56"/>
      <c r="G109" s="56"/>
    </row>
    <row r="110" spans="1:7" ht="12.75" customHeight="1" x14ac:dyDescent="0.15">
      <c r="A110" s="56"/>
      <c r="B110" s="56"/>
      <c r="C110" s="56"/>
      <c r="D110" s="56"/>
      <c r="E110" s="56"/>
      <c r="F110" s="56"/>
      <c r="G110" s="56"/>
    </row>
    <row r="111" spans="1:7" ht="12.75" customHeight="1" x14ac:dyDescent="0.15">
      <c r="A111" s="56"/>
      <c r="B111" s="56"/>
      <c r="C111" s="56"/>
      <c r="D111" s="56"/>
      <c r="E111" s="56"/>
      <c r="F111" s="56"/>
      <c r="G111" s="56"/>
    </row>
    <row r="112" spans="1:7" ht="12.75" customHeight="1" x14ac:dyDescent="0.15">
      <c r="A112" s="56"/>
      <c r="B112" s="56"/>
      <c r="C112" s="56"/>
      <c r="D112" s="56"/>
      <c r="E112" s="56"/>
      <c r="F112" s="56"/>
      <c r="G112" s="56"/>
    </row>
    <row r="113" spans="1:7" ht="12.75" customHeight="1" x14ac:dyDescent="0.15">
      <c r="A113" s="56"/>
      <c r="B113" s="56"/>
      <c r="C113" s="56"/>
      <c r="D113" s="56"/>
      <c r="E113" s="56"/>
      <c r="F113" s="56"/>
      <c r="G113" s="56"/>
    </row>
    <row r="114" spans="1:7" ht="12.75" customHeight="1" x14ac:dyDescent="0.15">
      <c r="A114" s="56"/>
      <c r="B114" s="56"/>
      <c r="C114" s="56"/>
      <c r="D114" s="56"/>
      <c r="E114" s="56"/>
      <c r="F114" s="56"/>
      <c r="G114" s="56"/>
    </row>
    <row r="115" spans="1:7" ht="12.75" customHeight="1" x14ac:dyDescent="0.15">
      <c r="A115" s="56"/>
      <c r="B115" s="56"/>
      <c r="C115" s="56"/>
      <c r="D115" s="56"/>
      <c r="E115" s="56"/>
      <c r="F115" s="56"/>
      <c r="G115" s="56"/>
    </row>
    <row r="116" spans="1:7" ht="12.75" customHeight="1" x14ac:dyDescent="0.15">
      <c r="A116" s="56"/>
      <c r="B116" s="56"/>
      <c r="C116" s="56"/>
      <c r="D116" s="56"/>
      <c r="E116" s="56"/>
      <c r="F116" s="56"/>
      <c r="G116" s="56"/>
    </row>
    <row r="117" spans="1:7" ht="12.75" customHeight="1" x14ac:dyDescent="0.15">
      <c r="A117" s="56"/>
      <c r="B117" s="56"/>
      <c r="C117" s="56"/>
      <c r="D117" s="56"/>
      <c r="E117" s="56"/>
      <c r="F117" s="56"/>
      <c r="G117" s="56"/>
    </row>
    <row r="118" spans="1:7" ht="12.75" customHeight="1" x14ac:dyDescent="0.15">
      <c r="A118" s="56"/>
      <c r="B118" s="56"/>
      <c r="C118" s="56"/>
      <c r="D118" s="56"/>
      <c r="E118" s="56"/>
      <c r="F118" s="56"/>
      <c r="G118" s="56"/>
    </row>
  </sheetData>
  <mergeCells count="13">
    <mergeCell ref="F39:G39"/>
    <mergeCell ref="F40:G40"/>
    <mergeCell ref="F41:G41"/>
    <mergeCell ref="A57:G57"/>
    <mergeCell ref="A58:G58"/>
    <mergeCell ref="F8:G8"/>
    <mergeCell ref="F35:G35"/>
    <mergeCell ref="A1:I2"/>
    <mergeCell ref="A3:I3"/>
    <mergeCell ref="A4:I4"/>
    <mergeCell ref="A5:I5"/>
    <mergeCell ref="C23:C24"/>
    <mergeCell ref="D23:E24"/>
  </mergeCells>
  <printOptions horizontalCentered="1"/>
  <pageMargins left="0.71" right="0.36" top="0.78740157480314998" bottom="1.1811023622047001" header="0.43307086614173002" footer="0.31496062992126"/>
  <pageSetup paperSize="14" scale="8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2"/>
  <sheetViews>
    <sheetView showGridLines="0" workbookViewId="0">
      <selection activeCell="F26" sqref="F26"/>
    </sheetView>
  </sheetViews>
  <sheetFormatPr baseColWidth="10" defaultColWidth="9.1640625" defaultRowHeight="12.75" customHeight="1" x14ac:dyDescent="0.15"/>
  <cols>
    <col min="1" max="1" width="3.5" style="56" customWidth="1"/>
    <col min="2" max="2" width="14.5" style="56" customWidth="1"/>
    <col min="3" max="3" width="30.83203125" style="56" customWidth="1"/>
    <col min="4" max="4" width="18" style="56" customWidth="1"/>
    <col min="5" max="19" width="8.6640625" style="56" customWidth="1"/>
    <col min="20" max="20" width="9.1640625" style="56"/>
  </cols>
  <sheetData>
    <row r="1" spans="1:19" ht="20" customHeight="1" x14ac:dyDescent="0.15">
      <c r="A1" s="89" t="s">
        <v>38</v>
      </c>
      <c r="B1" s="14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20" customHeight="1" x14ac:dyDescent="0.15">
      <c r="A2" s="147"/>
      <c r="B2" s="14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1" t="s">
        <v>39</v>
      </c>
      <c r="S2" s="382"/>
    </row>
    <row r="3" spans="1:19" ht="15" customHeight="1" x14ac:dyDescent="0.15">
      <c r="A3" s="37" t="s">
        <v>40</v>
      </c>
      <c r="B3" s="146"/>
      <c r="C3" s="37" t="str">
        <f>+RFK!C3</f>
        <v>: Dinas Pendidikan Kota Banjarmasin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172"/>
      <c r="S3" s="172"/>
    </row>
    <row r="4" spans="1:19" ht="13" customHeight="1" x14ac:dyDescent="0.15">
      <c r="A4" s="37" t="s">
        <v>41</v>
      </c>
      <c r="B4" s="37"/>
      <c r="C4" s="37" t="str">
        <f>+RFK!C4</f>
        <v>: 31-01-2023</v>
      </c>
      <c r="D4" s="148"/>
      <c r="E4" s="37"/>
      <c r="F4" s="37"/>
      <c r="G4" s="37"/>
      <c r="H4" s="37"/>
      <c r="I4" s="37"/>
      <c r="J4" s="1"/>
      <c r="K4" s="1"/>
      <c r="L4" s="1"/>
      <c r="M4" s="1"/>
      <c r="N4" s="1"/>
      <c r="O4" s="85"/>
      <c r="P4" s="37"/>
      <c r="Q4" s="37"/>
      <c r="R4" s="171">
        <f>RFK!R4</f>
        <v>0</v>
      </c>
      <c r="S4" s="171"/>
    </row>
    <row r="5" spans="1:19" ht="13" customHeight="1" x14ac:dyDescent="0.1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1:19" ht="18.75" customHeight="1" x14ac:dyDescent="0.15">
      <c r="A6" s="373" t="s">
        <v>23</v>
      </c>
      <c r="B6" s="377" t="s">
        <v>42</v>
      </c>
      <c r="C6" s="378"/>
      <c r="D6" s="375" t="s">
        <v>43</v>
      </c>
      <c r="E6" s="383" t="s">
        <v>44</v>
      </c>
      <c r="F6" s="383"/>
      <c r="G6" s="383"/>
      <c r="H6" s="383" t="s">
        <v>45</v>
      </c>
      <c r="I6" s="383"/>
      <c r="J6" s="383"/>
      <c r="K6" s="384" t="s">
        <v>46</v>
      </c>
      <c r="L6" s="385"/>
      <c r="M6" s="386"/>
      <c r="N6" s="384" t="s">
        <v>47</v>
      </c>
      <c r="O6" s="385"/>
      <c r="P6" s="386"/>
      <c r="Q6" s="365" t="s">
        <v>48</v>
      </c>
      <c r="R6" s="366"/>
      <c r="S6" s="367"/>
    </row>
    <row r="7" spans="1:19" ht="19.5" customHeight="1" x14ac:dyDescent="0.15">
      <c r="A7" s="374"/>
      <c r="B7" s="379"/>
      <c r="C7" s="380"/>
      <c r="D7" s="376"/>
      <c r="E7" s="149" t="s">
        <v>49</v>
      </c>
      <c r="F7" s="149" t="s">
        <v>50</v>
      </c>
      <c r="G7" s="149" t="s">
        <v>51</v>
      </c>
      <c r="H7" s="149" t="s">
        <v>49</v>
      </c>
      <c r="I7" s="149" t="s">
        <v>50</v>
      </c>
      <c r="J7" s="149" t="s">
        <v>51</v>
      </c>
      <c r="K7" s="149" t="s">
        <v>49</v>
      </c>
      <c r="L7" s="149" t="s">
        <v>50</v>
      </c>
      <c r="M7" s="149" t="s">
        <v>51</v>
      </c>
      <c r="N7" s="149" t="s">
        <v>49</v>
      </c>
      <c r="O7" s="149" t="s">
        <v>50</v>
      </c>
      <c r="P7" s="149" t="s">
        <v>51</v>
      </c>
      <c r="Q7" s="149" t="s">
        <v>49</v>
      </c>
      <c r="R7" s="149" t="s">
        <v>50</v>
      </c>
      <c r="S7" s="173" t="s">
        <v>51</v>
      </c>
    </row>
    <row r="8" spans="1:19" ht="13" customHeight="1" x14ac:dyDescent="0.15">
      <c r="A8" s="150">
        <v>1</v>
      </c>
      <c r="B8" s="368">
        <v>2</v>
      </c>
      <c r="C8" s="369"/>
      <c r="D8" s="151">
        <v>3</v>
      </c>
      <c r="E8" s="151">
        <v>4</v>
      </c>
      <c r="F8" s="151">
        <v>5</v>
      </c>
      <c r="G8" s="151">
        <v>6</v>
      </c>
      <c r="H8" s="151">
        <v>7</v>
      </c>
      <c r="I8" s="151">
        <v>8</v>
      </c>
      <c r="J8" s="151">
        <v>9</v>
      </c>
      <c r="K8" s="151">
        <v>10</v>
      </c>
      <c r="L8" s="151">
        <v>11</v>
      </c>
      <c r="M8" s="151">
        <v>12</v>
      </c>
      <c r="N8" s="151">
        <v>13</v>
      </c>
      <c r="O8" s="151">
        <v>14</v>
      </c>
      <c r="P8" s="151">
        <v>15</v>
      </c>
      <c r="Q8" s="151">
        <v>16</v>
      </c>
      <c r="R8" s="151">
        <v>17</v>
      </c>
      <c r="S8" s="174">
        <v>18</v>
      </c>
    </row>
    <row r="9" spans="1:19" ht="13" customHeight="1" x14ac:dyDescent="0.15">
      <c r="A9" s="152"/>
      <c r="B9" s="153"/>
      <c r="C9" s="154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75"/>
    </row>
    <row r="10" spans="1:19" ht="13" customHeight="1" x14ac:dyDescent="0.15">
      <c r="A10" s="107"/>
      <c r="B10" s="101" t="s">
        <v>52</v>
      </c>
      <c r="C10" s="156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76"/>
    </row>
    <row r="11" spans="1:19" ht="13" customHeight="1" x14ac:dyDescent="0.15">
      <c r="A11" s="107"/>
      <c r="B11" s="158"/>
      <c r="C11" s="156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76"/>
    </row>
    <row r="12" spans="1:19" ht="13" customHeight="1" x14ac:dyDescent="0.15">
      <c r="A12" s="159" t="s">
        <v>53</v>
      </c>
      <c r="B12" s="108" t="str">
        <f>+RFK!B10</f>
        <v>Program Penunjang Urusan Pemerintahan Daerah Kabupaten/Kota</v>
      </c>
      <c r="C12" s="160"/>
      <c r="D12" s="104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3"/>
      <c r="R12" s="163"/>
      <c r="S12" s="177"/>
    </row>
    <row r="13" spans="1:19" ht="13" customHeight="1" x14ac:dyDescent="0.15">
      <c r="A13" s="113">
        <v>1</v>
      </c>
      <c r="B13" s="108" t="str">
        <f>+RFK!B12</f>
        <v>Subkegiatan Penyusunan Dokumen
Perencanaan Perangkat
Daerah</v>
      </c>
      <c r="C13" s="162"/>
      <c r="D13" s="111">
        <f>+RFK!D12</f>
        <v>239390400</v>
      </c>
      <c r="E13" s="161">
        <v>0</v>
      </c>
      <c r="F13" s="161">
        <v>0</v>
      </c>
      <c r="G13" s="161">
        <v>2</v>
      </c>
      <c r="H13" s="161">
        <v>0</v>
      </c>
      <c r="I13" s="161">
        <v>0</v>
      </c>
      <c r="J13" s="161">
        <v>0</v>
      </c>
      <c r="K13" s="161">
        <v>0</v>
      </c>
      <c r="L13" s="161">
        <v>0</v>
      </c>
      <c r="M13" s="161">
        <v>0</v>
      </c>
      <c r="N13" s="161">
        <v>0</v>
      </c>
      <c r="O13" s="161">
        <v>0</v>
      </c>
      <c r="P13" s="161">
        <v>0</v>
      </c>
      <c r="Q13" s="163">
        <f>+E13+H13+K13+N13</f>
        <v>0</v>
      </c>
      <c r="R13" s="163">
        <f>+F13+I13+L13+O13</f>
        <v>0</v>
      </c>
      <c r="S13" s="177">
        <f>+G13+J13+M13+P13</f>
        <v>2</v>
      </c>
    </row>
    <row r="14" spans="1:19" ht="13" customHeight="1" x14ac:dyDescent="0.15">
      <c r="A14" s="113"/>
      <c r="B14" s="108"/>
      <c r="C14" s="162"/>
      <c r="D14" s="11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3"/>
      <c r="R14" s="163"/>
      <c r="S14" s="177"/>
    </row>
    <row r="15" spans="1:19" ht="13" customHeight="1" x14ac:dyDescent="0.15">
      <c r="A15" s="159" t="s">
        <v>54</v>
      </c>
      <c r="B15" s="108" t="e">
        <v>#REF!</v>
      </c>
      <c r="C15" s="162"/>
      <c r="D15" s="111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77"/>
    </row>
    <row r="16" spans="1:19" ht="13" customHeight="1" x14ac:dyDescent="0.15">
      <c r="A16" s="113">
        <v>2</v>
      </c>
      <c r="B16" s="108" t="e">
        <v>#REF!</v>
      </c>
      <c r="C16" s="162"/>
      <c r="D16" s="111" t="e">
        <v>#REF!</v>
      </c>
      <c r="E16" s="161">
        <v>0</v>
      </c>
      <c r="F16" s="161">
        <v>0</v>
      </c>
      <c r="G16" s="161">
        <v>0</v>
      </c>
      <c r="H16" s="161">
        <v>0</v>
      </c>
      <c r="I16" s="161">
        <v>0</v>
      </c>
      <c r="J16" s="161">
        <v>1</v>
      </c>
      <c r="K16" s="161">
        <v>0</v>
      </c>
      <c r="L16" s="161">
        <v>0</v>
      </c>
      <c r="M16" s="161">
        <v>2</v>
      </c>
      <c r="N16" s="161">
        <v>0</v>
      </c>
      <c r="O16" s="161">
        <v>0</v>
      </c>
      <c r="P16" s="161">
        <v>0</v>
      </c>
      <c r="Q16" s="163">
        <f t="shared" ref="Q16:S19" si="0">+E16+H16+K16+N16</f>
        <v>0</v>
      </c>
      <c r="R16" s="163">
        <f t="shared" si="0"/>
        <v>0</v>
      </c>
      <c r="S16" s="177">
        <f t="shared" si="0"/>
        <v>3</v>
      </c>
    </row>
    <row r="17" spans="1:19" ht="13" customHeight="1" x14ac:dyDescent="0.15">
      <c r="A17" s="113">
        <v>3</v>
      </c>
      <c r="B17" s="108" t="e">
        <v>#REF!</v>
      </c>
      <c r="C17" s="162"/>
      <c r="D17" s="111" t="e">
        <v>#REF!</v>
      </c>
      <c r="E17" s="161">
        <v>0</v>
      </c>
      <c r="F17" s="161">
        <v>0</v>
      </c>
      <c r="G17" s="161">
        <v>0</v>
      </c>
      <c r="H17" s="161">
        <v>0</v>
      </c>
      <c r="I17" s="161">
        <v>0</v>
      </c>
      <c r="J17" s="161">
        <v>1</v>
      </c>
      <c r="K17" s="161">
        <v>0</v>
      </c>
      <c r="L17" s="161">
        <v>0</v>
      </c>
      <c r="M17" s="161">
        <v>1</v>
      </c>
      <c r="N17" s="161">
        <v>0</v>
      </c>
      <c r="O17" s="161">
        <v>0</v>
      </c>
      <c r="P17" s="161">
        <v>0</v>
      </c>
      <c r="Q17" s="163">
        <f t="shared" si="0"/>
        <v>0</v>
      </c>
      <c r="R17" s="163">
        <f t="shared" si="0"/>
        <v>0</v>
      </c>
      <c r="S17" s="177">
        <f t="shared" si="0"/>
        <v>2</v>
      </c>
    </row>
    <row r="18" spans="1:19" ht="13" customHeight="1" x14ac:dyDescent="0.15">
      <c r="A18" s="113">
        <v>4</v>
      </c>
      <c r="B18" s="108" t="e">
        <v>#REF!</v>
      </c>
      <c r="C18" s="162"/>
      <c r="D18" s="111" t="e">
        <v>#REF!</v>
      </c>
      <c r="E18" s="161">
        <v>0</v>
      </c>
      <c r="F18" s="161">
        <v>0</v>
      </c>
      <c r="G18" s="161">
        <v>0</v>
      </c>
      <c r="H18" s="161">
        <v>0</v>
      </c>
      <c r="I18" s="161">
        <v>0</v>
      </c>
      <c r="J18" s="161">
        <v>1</v>
      </c>
      <c r="K18" s="161">
        <v>0</v>
      </c>
      <c r="L18" s="161">
        <v>0</v>
      </c>
      <c r="M18" s="161">
        <v>2</v>
      </c>
      <c r="N18" s="161">
        <v>0</v>
      </c>
      <c r="O18" s="161">
        <v>0</v>
      </c>
      <c r="P18" s="161">
        <v>0</v>
      </c>
      <c r="Q18" s="163">
        <f t="shared" si="0"/>
        <v>0</v>
      </c>
      <c r="R18" s="163">
        <f t="shared" si="0"/>
        <v>0</v>
      </c>
      <c r="S18" s="177">
        <f t="shared" si="0"/>
        <v>3</v>
      </c>
    </row>
    <row r="19" spans="1:19" ht="13" customHeight="1" x14ac:dyDescent="0.15">
      <c r="A19" s="113">
        <v>5</v>
      </c>
      <c r="B19" s="108" t="e">
        <v>#REF!</v>
      </c>
      <c r="C19" s="164"/>
      <c r="D19" s="111" t="e">
        <v>#REF!</v>
      </c>
      <c r="E19" s="161">
        <v>0</v>
      </c>
      <c r="F19" s="161">
        <v>0</v>
      </c>
      <c r="G19" s="161">
        <v>0</v>
      </c>
      <c r="H19" s="161">
        <v>0</v>
      </c>
      <c r="I19" s="161">
        <v>0</v>
      </c>
      <c r="J19" s="161">
        <v>1</v>
      </c>
      <c r="K19" s="161">
        <v>0</v>
      </c>
      <c r="L19" s="161">
        <v>0</v>
      </c>
      <c r="M19" s="161">
        <v>1</v>
      </c>
      <c r="N19" s="161">
        <v>0</v>
      </c>
      <c r="O19" s="161">
        <v>0</v>
      </c>
      <c r="P19" s="161">
        <v>0</v>
      </c>
      <c r="Q19" s="163">
        <f t="shared" si="0"/>
        <v>0</v>
      </c>
      <c r="R19" s="163">
        <f t="shared" si="0"/>
        <v>0</v>
      </c>
      <c r="S19" s="177">
        <f t="shared" si="0"/>
        <v>2</v>
      </c>
    </row>
    <row r="20" spans="1:19" ht="13" customHeight="1" x14ac:dyDescent="0.15">
      <c r="A20" s="165"/>
      <c r="B20" s="166"/>
      <c r="C20" s="167"/>
      <c r="D20" s="168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78"/>
    </row>
    <row r="21" spans="1:19" ht="20" customHeight="1" x14ac:dyDescent="0.15">
      <c r="A21" s="370" t="s">
        <v>55</v>
      </c>
      <c r="B21" s="371"/>
      <c r="C21" s="372"/>
      <c r="D21" s="170" t="e">
        <f t="shared" ref="D21:S21" si="1">SUM(D12:D20)</f>
        <v>#REF!</v>
      </c>
      <c r="E21" s="170">
        <f t="shared" si="1"/>
        <v>0</v>
      </c>
      <c r="F21" s="170">
        <f t="shared" si="1"/>
        <v>0</v>
      </c>
      <c r="G21" s="170">
        <f t="shared" si="1"/>
        <v>2</v>
      </c>
      <c r="H21" s="170">
        <f t="shared" si="1"/>
        <v>0</v>
      </c>
      <c r="I21" s="170">
        <f t="shared" si="1"/>
        <v>0</v>
      </c>
      <c r="J21" s="170">
        <f t="shared" si="1"/>
        <v>4</v>
      </c>
      <c r="K21" s="170">
        <f t="shared" si="1"/>
        <v>0</v>
      </c>
      <c r="L21" s="170">
        <f t="shared" si="1"/>
        <v>0</v>
      </c>
      <c r="M21" s="170">
        <f t="shared" si="1"/>
        <v>6</v>
      </c>
      <c r="N21" s="170">
        <f t="shared" si="1"/>
        <v>0</v>
      </c>
      <c r="O21" s="170">
        <f t="shared" si="1"/>
        <v>0</v>
      </c>
      <c r="P21" s="170">
        <f t="shared" si="1"/>
        <v>0</v>
      </c>
      <c r="Q21" s="170">
        <f t="shared" si="1"/>
        <v>0</v>
      </c>
      <c r="R21" s="170">
        <f t="shared" si="1"/>
        <v>0</v>
      </c>
      <c r="S21" s="179">
        <f t="shared" si="1"/>
        <v>12</v>
      </c>
    </row>
    <row r="22" spans="1:19" ht="13" customHeight="1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180"/>
      <c r="R22" s="37"/>
      <c r="S22" s="37"/>
    </row>
    <row r="23" spans="1:19" ht="13" customHeight="1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180"/>
      <c r="R23" s="37"/>
      <c r="S23" s="37"/>
    </row>
    <row r="24" spans="1:19" ht="13" customHeight="1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171"/>
      <c r="K24" s="1"/>
      <c r="L24" s="171"/>
      <c r="M24" s="148"/>
      <c r="N24" s="85" t="s">
        <v>56</v>
      </c>
      <c r="O24" s="148"/>
      <c r="P24" s="148"/>
      <c r="Q24" s="148"/>
      <c r="R24" s="37"/>
      <c r="S24" s="37"/>
    </row>
    <row r="25" spans="1:19" ht="13" customHeight="1" x14ac:dyDescent="0.15">
      <c r="A25" s="37"/>
      <c r="B25" s="1"/>
      <c r="C25" s="85"/>
      <c r="D25" s="37"/>
      <c r="E25" s="37"/>
      <c r="F25" s="37"/>
      <c r="G25" s="37"/>
      <c r="H25" s="37"/>
      <c r="I25" s="37"/>
      <c r="J25" s="37"/>
      <c r="K25" s="1"/>
      <c r="L25" s="37"/>
      <c r="M25" s="37"/>
      <c r="N25" s="85" t="s">
        <v>34</v>
      </c>
      <c r="O25" s="37"/>
      <c r="P25" s="37"/>
      <c r="Q25" s="37"/>
      <c r="R25" s="37"/>
      <c r="S25" s="37"/>
    </row>
    <row r="26" spans="1:19" ht="13" customHeight="1" x14ac:dyDescent="0.15">
      <c r="A26" s="37"/>
      <c r="B26" s="1"/>
      <c r="C26" s="85"/>
      <c r="D26" s="37"/>
      <c r="E26" s="37"/>
      <c r="F26" s="37"/>
      <c r="G26" s="37"/>
      <c r="H26" s="37"/>
      <c r="I26" s="37"/>
      <c r="J26" s="37"/>
      <c r="K26" s="1"/>
      <c r="L26" s="37"/>
      <c r="M26" s="37"/>
      <c r="N26" s="85"/>
      <c r="O26" s="37"/>
      <c r="P26" s="37"/>
      <c r="Q26" s="37"/>
      <c r="R26" s="37"/>
      <c r="S26" s="37"/>
    </row>
    <row r="27" spans="1:19" ht="13" customHeight="1" x14ac:dyDescent="0.15">
      <c r="A27" s="37"/>
      <c r="B27" s="1"/>
      <c r="C27" s="85"/>
      <c r="D27" s="37"/>
      <c r="E27" s="37"/>
      <c r="F27" s="37"/>
      <c r="G27" s="37"/>
      <c r="H27" s="37"/>
      <c r="I27" s="37"/>
      <c r="J27" s="37"/>
      <c r="K27" s="1"/>
      <c r="L27" s="37"/>
      <c r="M27" s="37"/>
      <c r="N27" s="85"/>
      <c r="O27" s="37"/>
      <c r="P27" s="37"/>
      <c r="Q27" s="37"/>
      <c r="R27" s="37"/>
      <c r="S27" s="37"/>
    </row>
    <row r="28" spans="1:19" ht="13" customHeight="1" x14ac:dyDescent="0.15">
      <c r="A28" s="37"/>
      <c r="B28" s="1"/>
      <c r="C28" s="85"/>
      <c r="D28" s="37"/>
      <c r="E28" s="37"/>
      <c r="F28" s="37"/>
      <c r="G28" s="37"/>
      <c r="H28" s="37"/>
      <c r="I28" s="37"/>
      <c r="J28" s="37"/>
      <c r="K28" s="1"/>
      <c r="L28" s="37"/>
      <c r="M28" s="37"/>
      <c r="N28" s="85"/>
      <c r="O28" s="37"/>
      <c r="P28" s="37"/>
      <c r="Q28" s="37"/>
      <c r="R28" s="37"/>
      <c r="S28" s="37"/>
    </row>
    <row r="29" spans="1:19" ht="13" customHeight="1" x14ac:dyDescent="0.15">
      <c r="A29" s="37"/>
      <c r="B29" s="1"/>
      <c r="C29" s="85"/>
      <c r="D29" s="37"/>
      <c r="E29" s="37"/>
      <c r="F29" s="37"/>
      <c r="G29" s="37"/>
      <c r="H29" s="37"/>
      <c r="I29" s="37"/>
      <c r="J29" s="37"/>
      <c r="K29" s="1"/>
      <c r="L29" s="37"/>
      <c r="M29" s="37"/>
      <c r="N29" s="37"/>
      <c r="O29" s="37"/>
      <c r="P29" s="37"/>
      <c r="Q29" s="37"/>
      <c r="R29" s="37"/>
      <c r="S29" s="37"/>
    </row>
    <row r="30" spans="1:19" ht="13" customHeight="1" x14ac:dyDescent="0.15">
      <c r="A30" s="37"/>
      <c r="B30" s="1"/>
      <c r="C30" s="87"/>
      <c r="D30" s="37"/>
      <c r="E30" s="37"/>
      <c r="F30" s="37"/>
      <c r="G30" s="37"/>
      <c r="H30" s="37"/>
      <c r="I30" s="37"/>
      <c r="J30" s="37"/>
      <c r="K30" s="1"/>
      <c r="L30" s="37"/>
      <c r="M30" s="37"/>
      <c r="N30" s="87" t="s">
        <v>57</v>
      </c>
      <c r="O30" s="37"/>
      <c r="P30" s="37"/>
      <c r="Q30" s="37"/>
      <c r="R30" s="37"/>
      <c r="S30" s="37"/>
    </row>
    <row r="31" spans="1:19" ht="13" customHeight="1" x14ac:dyDescent="0.15">
      <c r="A31" s="37"/>
      <c r="B31" s="1"/>
      <c r="C31" s="85"/>
      <c r="D31" s="37"/>
      <c r="E31" s="37"/>
      <c r="F31" s="37"/>
      <c r="G31" s="37"/>
      <c r="H31" s="37"/>
      <c r="I31" s="37"/>
      <c r="J31" s="37"/>
      <c r="K31" s="1"/>
      <c r="L31" s="37"/>
      <c r="M31" s="37"/>
      <c r="N31" s="85" t="s">
        <v>57</v>
      </c>
      <c r="O31" s="37"/>
      <c r="P31" s="37"/>
      <c r="Q31" s="37"/>
      <c r="R31" s="37"/>
      <c r="S31" s="37"/>
    </row>
    <row r="32" spans="1:19" ht="13" customHeight="1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85" t="s">
        <v>58</v>
      </c>
      <c r="O32" s="37"/>
      <c r="P32" s="37"/>
      <c r="Q32" s="37"/>
      <c r="R32" s="37"/>
      <c r="S32" s="37"/>
    </row>
    <row r="33" spans="1:19" ht="1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2.75" customHeight="1" x14ac:dyDescent="0.1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</row>
    <row r="38" spans="1:19" ht="12.75" customHeight="1" x14ac:dyDescent="0.1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</row>
    <row r="39" spans="1:19" ht="12.75" customHeight="1" x14ac:dyDescent="0.1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</row>
    <row r="40" spans="1:19" ht="12.75" customHeight="1" x14ac:dyDescent="0.1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</row>
    <row r="41" spans="1:19" ht="12.75" customHeight="1" x14ac:dyDescent="0.1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</row>
    <row r="42" spans="1:19" ht="12.75" customHeight="1" x14ac:dyDescent="0.1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</row>
  </sheetData>
  <mergeCells count="11">
    <mergeCell ref="R2:S2"/>
    <mergeCell ref="E6:G6"/>
    <mergeCell ref="H6:J6"/>
    <mergeCell ref="K6:M6"/>
    <mergeCell ref="N6:P6"/>
    <mergeCell ref="Q6:S6"/>
    <mergeCell ref="B8:C8"/>
    <mergeCell ref="A21:C21"/>
    <mergeCell ref="A6:A7"/>
    <mergeCell ref="D6:D7"/>
    <mergeCell ref="B6:C7"/>
  </mergeCells>
  <pageMargins left="0.55000000000000004" right="1.75" top="0.56999999999999995" bottom="0.51181102362205" header="0.31496062992126" footer="0.23622047244093999"/>
  <pageSetup paperSize="5" scale="77" orientation="landscape"/>
  <headerFooter>
    <oddFooter>&amp;C&amp;"Arial Narrow,Regular"&amp;8[&amp;F] - &amp;A&amp;R&amp;P/&amp;N</oddFooter>
    <evenFooter>&amp;C&amp;"Arial Narrow,Regular"&amp;8[&amp;F] - &amp;A&amp;R&amp;P/&amp;N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3"/>
  <sheetViews>
    <sheetView showGridLines="0" workbookViewId="0">
      <selection activeCell="F26" sqref="F26"/>
    </sheetView>
  </sheetViews>
  <sheetFormatPr baseColWidth="10" defaultColWidth="9.1640625" defaultRowHeight="12.75" customHeight="1" x14ac:dyDescent="0.15"/>
  <cols>
    <col min="1" max="1" width="4.1640625" style="56" customWidth="1"/>
    <col min="2" max="2" width="14.5" style="56" customWidth="1"/>
    <col min="3" max="3" width="4.83203125" style="56" customWidth="1"/>
    <col min="4" max="4" width="24.6640625" style="56" customWidth="1"/>
    <col min="5" max="8" width="15.6640625" style="56" customWidth="1"/>
    <col min="9" max="9" width="21.33203125" style="56" customWidth="1"/>
    <col min="10" max="10" width="14.33203125" style="56" customWidth="1"/>
    <col min="11" max="11" width="17.1640625" style="56" customWidth="1"/>
    <col min="12" max="12" width="9.1640625" style="56"/>
    <col min="13" max="13" width="20.5" style="56" customWidth="1"/>
    <col min="14" max="14" width="9.1640625" style="56"/>
  </cols>
  <sheetData>
    <row r="1" spans="1:13" ht="20" customHeight="1" x14ac:dyDescent="0.2">
      <c r="A1" s="89" t="s">
        <v>59</v>
      </c>
      <c r="B1" s="90"/>
      <c r="C1" s="90"/>
      <c r="D1" s="91"/>
      <c r="E1" s="1"/>
      <c r="F1" s="1"/>
      <c r="G1" s="1"/>
      <c r="H1" s="1"/>
      <c r="I1" s="1"/>
      <c r="J1" s="1"/>
      <c r="K1" s="1"/>
      <c r="L1" s="1"/>
      <c r="M1" s="1"/>
    </row>
    <row r="2" spans="1:13" ht="20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61" t="s">
        <v>60</v>
      </c>
      <c r="L2" s="1"/>
      <c r="M2" s="1"/>
    </row>
    <row r="3" spans="1:13" ht="13" customHeight="1" x14ac:dyDescent="0.15">
      <c r="A3" s="37" t="s">
        <v>61</v>
      </c>
      <c r="B3" s="1"/>
      <c r="C3" s="1" t="str">
        <f>+PBJ!C3</f>
        <v>: Dinas Pendidikan Kota Banjarmasin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3" customHeight="1" x14ac:dyDescent="0.15">
      <c r="A4" s="37" t="s">
        <v>41</v>
      </c>
      <c r="B4" s="1"/>
      <c r="C4" s="1" t="str">
        <f>+PBJ!C4</f>
        <v>: 31-01-2023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3" customHeight="1" x14ac:dyDescent="0.1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1"/>
      <c r="M5" s="1"/>
    </row>
    <row r="6" spans="1:13" ht="17.25" customHeight="1" x14ac:dyDescent="0.15">
      <c r="A6" s="387" t="s">
        <v>23</v>
      </c>
      <c r="B6" s="391" t="s">
        <v>62</v>
      </c>
      <c r="C6" s="392"/>
      <c r="D6" s="393"/>
      <c r="E6" s="375" t="s">
        <v>63</v>
      </c>
      <c r="F6" s="375" t="s">
        <v>64</v>
      </c>
      <c r="G6" s="375" t="s">
        <v>65</v>
      </c>
      <c r="H6" s="375" t="s">
        <v>66</v>
      </c>
      <c r="I6" s="389" t="s">
        <v>67</v>
      </c>
      <c r="J6" s="397" t="s">
        <v>68</v>
      </c>
      <c r="K6" s="398"/>
      <c r="L6" s="1"/>
      <c r="M6" s="1"/>
    </row>
    <row r="7" spans="1:13" ht="27.75" customHeight="1" x14ac:dyDescent="0.15">
      <c r="A7" s="388"/>
      <c r="B7" s="394"/>
      <c r="C7" s="395"/>
      <c r="D7" s="396"/>
      <c r="E7" s="376"/>
      <c r="F7" s="376"/>
      <c r="G7" s="376"/>
      <c r="H7" s="376"/>
      <c r="I7" s="390"/>
      <c r="J7" s="399"/>
      <c r="K7" s="400"/>
      <c r="L7" s="1"/>
      <c r="M7" s="1"/>
    </row>
    <row r="8" spans="1:13" ht="13" customHeight="1" x14ac:dyDescent="0.15">
      <c r="A8" s="93">
        <v>1</v>
      </c>
      <c r="B8" s="401">
        <v>2</v>
      </c>
      <c r="C8" s="402"/>
      <c r="D8" s="403"/>
      <c r="E8" s="94">
        <v>3</v>
      </c>
      <c r="F8" s="95">
        <v>4</v>
      </c>
      <c r="G8" s="95">
        <v>5</v>
      </c>
      <c r="H8" s="95" t="s">
        <v>69</v>
      </c>
      <c r="I8" s="95">
        <v>7</v>
      </c>
      <c r="J8" s="401">
        <v>8</v>
      </c>
      <c r="K8" s="404"/>
      <c r="L8" s="1"/>
      <c r="M8" s="1"/>
    </row>
    <row r="9" spans="1:13" ht="13" customHeight="1" x14ac:dyDescent="0.2">
      <c r="A9" s="96"/>
      <c r="B9" s="97"/>
      <c r="C9" s="97"/>
      <c r="D9" s="98"/>
      <c r="E9" s="98"/>
      <c r="F9" s="99"/>
      <c r="G9" s="99"/>
      <c r="H9" s="99"/>
      <c r="I9" s="128"/>
      <c r="J9" s="129"/>
      <c r="K9" s="130"/>
      <c r="L9" s="1"/>
      <c r="M9" s="1"/>
    </row>
    <row r="10" spans="1:13" ht="13" customHeight="1" x14ac:dyDescent="0.15">
      <c r="A10" s="100"/>
      <c r="B10" s="101" t="s">
        <v>52</v>
      </c>
      <c r="C10" s="102"/>
      <c r="D10" s="103"/>
      <c r="E10" s="104"/>
      <c r="F10" s="104"/>
      <c r="G10" s="104"/>
      <c r="H10" s="105"/>
      <c r="I10" s="131"/>
      <c r="J10" s="132"/>
      <c r="K10" s="133"/>
      <c r="L10" s="1"/>
      <c r="M10" s="1"/>
    </row>
    <row r="11" spans="1:13" ht="13" customHeight="1" x14ac:dyDescent="0.15">
      <c r="A11" s="106"/>
      <c r="B11" s="101"/>
      <c r="C11" s="102"/>
      <c r="D11" s="103"/>
      <c r="E11" s="104"/>
      <c r="F11" s="104"/>
      <c r="G11" s="104"/>
      <c r="H11" s="105"/>
      <c r="I11" s="131"/>
      <c r="J11" s="132"/>
      <c r="K11" s="133"/>
      <c r="L11" s="1"/>
      <c r="M11" s="1"/>
    </row>
    <row r="12" spans="1:13" ht="13" customHeight="1" x14ac:dyDescent="0.15">
      <c r="A12" s="107" t="s">
        <v>53</v>
      </c>
      <c r="B12" s="108" t="s">
        <v>70</v>
      </c>
      <c r="C12" s="109"/>
      <c r="D12" s="110"/>
      <c r="E12" s="104"/>
      <c r="F12" s="111"/>
      <c r="G12" s="111"/>
      <c r="H12" s="112"/>
      <c r="I12" s="134"/>
      <c r="J12" s="135"/>
      <c r="K12" s="133"/>
      <c r="L12" s="1"/>
      <c r="M12" s="1"/>
    </row>
    <row r="13" spans="1:13" ht="13" customHeight="1" x14ac:dyDescent="0.15">
      <c r="A13" s="113">
        <v>1</v>
      </c>
      <c r="B13" s="108" t="str">
        <f>+PBJ!B13</f>
        <v>Subkegiatan Penyusunan Dokumen
Perencanaan Perangkat
Daerah</v>
      </c>
      <c r="C13" s="114"/>
      <c r="D13" s="110"/>
      <c r="E13" s="111">
        <f>+PBJ!D13</f>
        <v>239390400</v>
      </c>
      <c r="F13" s="111">
        <v>17250000</v>
      </c>
      <c r="G13" s="111">
        <v>17000000</v>
      </c>
      <c r="H13" s="112">
        <f>+F13-G13</f>
        <v>250000</v>
      </c>
      <c r="I13" s="136" t="s">
        <v>71</v>
      </c>
      <c r="J13" s="137" t="s">
        <v>72</v>
      </c>
      <c r="K13" s="138"/>
      <c r="L13" s="1"/>
      <c r="M13" s="1"/>
    </row>
    <row r="14" spans="1:13" ht="13" customHeight="1" x14ac:dyDescent="0.15">
      <c r="A14" s="113"/>
      <c r="B14" s="108"/>
      <c r="C14" s="114"/>
      <c r="D14" s="110"/>
      <c r="E14" s="111"/>
      <c r="F14" s="111"/>
      <c r="G14" s="111"/>
      <c r="H14" s="112"/>
      <c r="I14" s="112"/>
      <c r="J14" s="137" t="s">
        <v>73</v>
      </c>
      <c r="K14" s="139"/>
      <c r="L14" s="1"/>
      <c r="M14" s="1"/>
    </row>
    <row r="15" spans="1:13" ht="13" customHeight="1" x14ac:dyDescent="0.15">
      <c r="A15" s="107"/>
      <c r="B15" s="108"/>
      <c r="C15" s="114"/>
      <c r="D15" s="110"/>
      <c r="E15" s="111"/>
      <c r="F15" s="111"/>
      <c r="G15" s="111"/>
      <c r="H15" s="112"/>
      <c r="I15" s="112"/>
      <c r="J15" s="108" t="s">
        <v>74</v>
      </c>
      <c r="K15" s="139"/>
      <c r="L15" s="1"/>
      <c r="M15" s="1"/>
    </row>
    <row r="16" spans="1:13" ht="13" customHeight="1" x14ac:dyDescent="0.15">
      <c r="A16" s="107"/>
      <c r="B16" s="108"/>
      <c r="C16" s="114"/>
      <c r="D16" s="110"/>
      <c r="E16" s="111"/>
      <c r="F16" s="111"/>
      <c r="G16" s="111"/>
      <c r="H16" s="112"/>
      <c r="I16" s="112"/>
      <c r="J16" s="140"/>
      <c r="K16" s="139"/>
      <c r="L16" s="1"/>
      <c r="M16" s="1"/>
    </row>
    <row r="17" spans="1:13" ht="13" customHeight="1" x14ac:dyDescent="0.15">
      <c r="A17" s="107" t="s">
        <v>54</v>
      </c>
      <c r="B17" s="108" t="s">
        <v>70</v>
      </c>
      <c r="C17" s="114"/>
      <c r="D17" s="110"/>
      <c r="E17" s="111"/>
      <c r="F17" s="111"/>
      <c r="G17" s="111"/>
      <c r="H17" s="112"/>
      <c r="I17" s="112"/>
      <c r="J17" s="140"/>
      <c r="K17" s="139"/>
      <c r="L17" s="1"/>
      <c r="M17" s="1"/>
    </row>
    <row r="18" spans="1:13" ht="13" customHeight="1" x14ac:dyDescent="0.15">
      <c r="A18" s="113">
        <v>2</v>
      </c>
      <c r="B18" s="108" t="e">
        <f>+PBJ!B16</f>
        <v>#REF!</v>
      </c>
      <c r="C18" s="114"/>
      <c r="D18" s="110"/>
      <c r="E18" s="111" t="e">
        <f>+PBJ!D16</f>
        <v>#REF!</v>
      </c>
      <c r="F18" s="111">
        <v>248000000</v>
      </c>
      <c r="G18" s="111">
        <v>245000000</v>
      </c>
      <c r="H18" s="112">
        <f>+F18-G18</f>
        <v>3000000</v>
      </c>
      <c r="I18" s="112"/>
      <c r="J18" s="140"/>
      <c r="K18" s="139"/>
      <c r="L18" s="1"/>
      <c r="M18" s="1"/>
    </row>
    <row r="19" spans="1:13" ht="13" customHeight="1" x14ac:dyDescent="0.15">
      <c r="A19" s="113">
        <v>3</v>
      </c>
      <c r="B19" s="108" t="e">
        <f>+PBJ!B17</f>
        <v>#REF!</v>
      </c>
      <c r="C19" s="114"/>
      <c r="D19" s="110"/>
      <c r="E19" s="111" t="e">
        <f>+PBJ!D17</f>
        <v>#REF!</v>
      </c>
      <c r="F19" s="111">
        <v>248000000</v>
      </c>
      <c r="G19" s="111">
        <v>245000000</v>
      </c>
      <c r="H19" s="112">
        <f>+F19-G19</f>
        <v>3000000</v>
      </c>
      <c r="I19" s="112"/>
      <c r="J19" s="140"/>
      <c r="K19" s="139"/>
      <c r="L19" s="1"/>
      <c r="M19" s="1"/>
    </row>
    <row r="20" spans="1:13" ht="13" customHeight="1" x14ac:dyDescent="0.15">
      <c r="A20" s="113">
        <v>4</v>
      </c>
      <c r="B20" s="108" t="e">
        <f>+PBJ!B18</f>
        <v>#REF!</v>
      </c>
      <c r="C20" s="114"/>
      <c r="D20" s="110"/>
      <c r="E20" s="111" t="e">
        <f>+PBJ!D18</f>
        <v>#REF!</v>
      </c>
      <c r="F20" s="111">
        <v>190000000</v>
      </c>
      <c r="G20" s="104">
        <v>175000000</v>
      </c>
      <c r="H20" s="112">
        <f>+F20-G20</f>
        <v>15000000</v>
      </c>
      <c r="I20" s="105"/>
      <c r="J20" s="141"/>
      <c r="K20" s="139"/>
      <c r="L20" s="1"/>
      <c r="M20" s="1"/>
    </row>
    <row r="21" spans="1:13" ht="13" customHeight="1" x14ac:dyDescent="0.15">
      <c r="A21" s="113">
        <v>5</v>
      </c>
      <c r="B21" s="108" t="e">
        <f>+PBJ!B19</f>
        <v>#REF!</v>
      </c>
      <c r="C21" s="115"/>
      <c r="D21" s="110"/>
      <c r="E21" s="111" t="e">
        <f>+PBJ!D19</f>
        <v>#REF!</v>
      </c>
      <c r="F21" s="111">
        <v>190000000</v>
      </c>
      <c r="G21" s="104">
        <v>175000000</v>
      </c>
      <c r="H21" s="112">
        <f>+F21-G21</f>
        <v>15000000</v>
      </c>
      <c r="I21" s="105"/>
      <c r="J21" s="141"/>
      <c r="K21" s="139"/>
      <c r="L21" s="1"/>
      <c r="M21" s="1"/>
    </row>
    <row r="22" spans="1:13" ht="13" customHeight="1" x14ac:dyDescent="0.15">
      <c r="A22" s="116"/>
      <c r="B22" s="117"/>
      <c r="C22" s="117"/>
      <c r="D22" s="118"/>
      <c r="E22" s="119"/>
      <c r="F22" s="120"/>
      <c r="G22" s="120"/>
      <c r="H22" s="120"/>
      <c r="I22" s="120"/>
      <c r="J22" s="142"/>
      <c r="K22" s="143"/>
      <c r="L22" s="1"/>
      <c r="M22" s="1"/>
    </row>
    <row r="23" spans="1:13" s="50" customFormat="1" ht="20" customHeight="1" x14ac:dyDescent="0.15">
      <c r="A23" s="370" t="str">
        <f>RFK!A119</f>
        <v>Jumlah</v>
      </c>
      <c r="B23" s="371"/>
      <c r="C23" s="371"/>
      <c r="D23" s="372"/>
      <c r="E23" s="121" t="e">
        <f>SUM(E9:E22)</f>
        <v>#REF!</v>
      </c>
      <c r="F23" s="122">
        <f>SUM(F9:F22)</f>
        <v>893250000</v>
      </c>
      <c r="G23" s="122">
        <f>SUM(G9:G22)</f>
        <v>857000000</v>
      </c>
      <c r="H23" s="122">
        <f>SUM(H9:H22)</f>
        <v>36250000</v>
      </c>
      <c r="I23" s="122"/>
      <c r="J23" s="144"/>
      <c r="K23" s="145"/>
      <c r="L23" s="37"/>
      <c r="M23" s="37"/>
    </row>
    <row r="24" spans="1:13" ht="13" customHeight="1" x14ac:dyDescent="0.15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3" customHeight="1" x14ac:dyDescent="0.1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" customHeight="1" x14ac:dyDescent="0.15">
      <c r="A26" s="123"/>
      <c r="B26" s="1"/>
      <c r="C26" s="1"/>
      <c r="D26" s="1"/>
      <c r="E26" s="1"/>
      <c r="F26" s="1"/>
      <c r="H26" s="85" t="s">
        <v>56</v>
      </c>
      <c r="I26" s="85"/>
      <c r="J26" s="85"/>
      <c r="K26" s="1"/>
      <c r="L26" s="1"/>
      <c r="M26" s="1"/>
    </row>
    <row r="27" spans="1:13" ht="13" customHeight="1" x14ac:dyDescent="0.15">
      <c r="A27" s="124"/>
      <c r="B27" s="125"/>
      <c r="C27" s="125"/>
      <c r="D27" s="82"/>
      <c r="E27" s="1"/>
      <c r="F27" s="1"/>
      <c r="H27" s="85" t="s">
        <v>75</v>
      </c>
      <c r="I27" s="85"/>
      <c r="J27" s="85"/>
      <c r="K27" s="1"/>
      <c r="L27" s="1"/>
      <c r="M27" s="1"/>
    </row>
    <row r="28" spans="1:13" ht="13" customHeight="1" x14ac:dyDescent="0.15">
      <c r="A28" s="3"/>
      <c r="B28" s="85"/>
      <c r="C28" s="85"/>
      <c r="D28" s="1"/>
      <c r="E28" s="1"/>
      <c r="F28" s="1"/>
      <c r="H28" s="85"/>
      <c r="I28" s="85"/>
      <c r="J28" s="85"/>
      <c r="K28" s="1"/>
      <c r="L28" s="1"/>
      <c r="M28" s="1"/>
    </row>
    <row r="29" spans="1:13" ht="13" customHeight="1" x14ac:dyDescent="0.15">
      <c r="A29" s="3"/>
      <c r="B29" s="85"/>
      <c r="C29" s="85"/>
      <c r="D29" s="1"/>
      <c r="E29" s="1"/>
      <c r="F29" s="1"/>
      <c r="H29" s="85"/>
      <c r="I29" s="85"/>
      <c r="J29" s="85"/>
      <c r="K29" s="1"/>
      <c r="L29" s="1"/>
      <c r="M29" s="1"/>
    </row>
    <row r="30" spans="1:13" ht="13" customHeight="1" x14ac:dyDescent="0.15">
      <c r="A30" s="3"/>
      <c r="B30" s="85"/>
      <c r="C30" s="85"/>
      <c r="D30" s="1"/>
      <c r="E30" s="1"/>
      <c r="F30" s="1"/>
      <c r="H30" s="85"/>
      <c r="I30" s="85"/>
      <c r="J30" s="85"/>
      <c r="K30" s="1"/>
      <c r="L30" s="1"/>
      <c r="M30" s="1"/>
    </row>
    <row r="31" spans="1:13" ht="13" customHeight="1" x14ac:dyDescent="0.15">
      <c r="A31" s="3"/>
      <c r="B31" s="85"/>
      <c r="C31" s="85"/>
      <c r="D31" s="1"/>
      <c r="E31" s="1"/>
      <c r="F31" s="1"/>
      <c r="H31" s="37"/>
      <c r="I31" s="37"/>
      <c r="J31" s="37"/>
      <c r="K31" s="1"/>
      <c r="L31" s="1"/>
      <c r="M31" s="1"/>
    </row>
    <row r="32" spans="1:13" ht="13" customHeight="1" x14ac:dyDescent="0.15">
      <c r="A32" s="3"/>
      <c r="B32" s="87"/>
      <c r="C32" s="87"/>
      <c r="D32" s="1"/>
      <c r="E32" s="1"/>
      <c r="F32" s="1"/>
      <c r="H32" s="87" t="s">
        <v>57</v>
      </c>
      <c r="I32" s="87"/>
      <c r="J32" s="87"/>
      <c r="K32" s="1"/>
      <c r="L32" s="1"/>
      <c r="M32" s="1"/>
    </row>
    <row r="33" spans="1:13" ht="13" customHeight="1" x14ac:dyDescent="0.15">
      <c r="A33" s="3"/>
      <c r="B33" s="85"/>
      <c r="C33" s="85"/>
      <c r="D33" s="1"/>
      <c r="E33" s="1"/>
      <c r="F33" s="1"/>
      <c r="H33" s="85" t="s">
        <v>57</v>
      </c>
      <c r="I33" s="85"/>
      <c r="J33" s="85"/>
      <c r="K33" s="1"/>
      <c r="L33" s="1"/>
      <c r="M33" s="1"/>
    </row>
    <row r="34" spans="1:13" ht="13" customHeight="1" x14ac:dyDescent="0.15">
      <c r="A34" s="3"/>
      <c r="B34" s="1"/>
      <c r="C34" s="1"/>
      <c r="D34" s="1"/>
      <c r="E34" s="1"/>
      <c r="F34" s="1"/>
      <c r="H34" s="85" t="s">
        <v>58</v>
      </c>
      <c r="I34" s="85"/>
      <c r="J34" s="85"/>
      <c r="K34" s="1"/>
      <c r="L34" s="1"/>
      <c r="M34" s="1"/>
    </row>
    <row r="35" spans="1:13" ht="13" customHeight="1" x14ac:dyDescent="0.1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3" customHeight="1" x14ac:dyDescent="0.1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" customHeight="1" x14ac:dyDescent="0.1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" customHeight="1" x14ac:dyDescent="0.1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" customHeight="1" x14ac:dyDescent="0.1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" customHeight="1" x14ac:dyDescent="0.1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" customHeight="1" x14ac:dyDescent="0.1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" customHeight="1" x14ac:dyDescent="0.15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" customHeight="1" x14ac:dyDescent="0.15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" customHeight="1" x14ac:dyDescent="0.15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" customHeight="1" x14ac:dyDescent="0.1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customHeight="1" x14ac:dyDescent="0.1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" customHeight="1" x14ac:dyDescent="0.1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" customHeight="1" x14ac:dyDescent="0.1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2.75" customHeight="1" x14ac:dyDescent="0.15">
      <c r="A54" s="126"/>
      <c r="B54" s="58"/>
      <c r="C54" s="58"/>
      <c r="D54" s="58"/>
      <c r="E54" s="58"/>
      <c r="F54" s="58"/>
      <c r="G54" s="58"/>
      <c r="H54" s="58"/>
      <c r="I54" s="58"/>
      <c r="J54" s="58"/>
      <c r="K54" s="58"/>
    </row>
    <row r="55" spans="1:13" ht="12.75" customHeight="1" x14ac:dyDescent="0.15">
      <c r="A55" s="126"/>
      <c r="B55" s="58"/>
      <c r="C55" s="58"/>
      <c r="D55" s="58"/>
      <c r="E55" s="58"/>
      <c r="F55" s="58"/>
      <c r="G55" s="58"/>
      <c r="H55" s="58"/>
      <c r="I55" s="58"/>
      <c r="J55" s="58"/>
      <c r="K55" s="58"/>
    </row>
    <row r="56" spans="1:13" ht="12.75" customHeight="1" x14ac:dyDescent="0.15">
      <c r="A56" s="126"/>
      <c r="B56" s="58"/>
      <c r="C56" s="58"/>
      <c r="D56" s="58"/>
      <c r="E56" s="58"/>
      <c r="F56" s="58"/>
      <c r="G56" s="58"/>
      <c r="H56" s="58"/>
      <c r="I56" s="58"/>
      <c r="J56" s="58"/>
      <c r="K56" s="58"/>
    </row>
    <row r="57" spans="1:13" ht="12.75" customHeight="1" x14ac:dyDescent="0.15">
      <c r="A57" s="126"/>
      <c r="B57" s="58"/>
      <c r="C57" s="58"/>
      <c r="D57" s="58"/>
      <c r="E57" s="58"/>
      <c r="F57" s="58"/>
      <c r="G57" s="58"/>
      <c r="H57" s="58"/>
      <c r="I57" s="58"/>
      <c r="J57" s="58"/>
      <c r="K57" s="58"/>
    </row>
    <row r="58" spans="1:13" ht="12.75" customHeight="1" x14ac:dyDescent="0.15">
      <c r="A58" s="126"/>
      <c r="B58" s="58"/>
      <c r="C58" s="58"/>
      <c r="D58" s="58"/>
      <c r="E58" s="58"/>
      <c r="F58" s="58"/>
      <c r="G58" s="58"/>
      <c r="H58" s="58"/>
      <c r="I58" s="58"/>
      <c r="J58" s="58"/>
      <c r="K58" s="58"/>
    </row>
    <row r="59" spans="1:13" ht="12.75" customHeight="1" x14ac:dyDescent="0.15">
      <c r="A59" s="126"/>
      <c r="B59" s="58"/>
      <c r="C59" s="58"/>
      <c r="D59" s="58"/>
      <c r="E59" s="58"/>
      <c r="F59" s="58"/>
      <c r="G59" s="58"/>
      <c r="H59" s="58"/>
      <c r="I59" s="58"/>
      <c r="J59" s="58"/>
      <c r="K59" s="58"/>
    </row>
    <row r="60" spans="1:13" ht="12.75" customHeight="1" x14ac:dyDescent="0.15">
      <c r="A60" s="126"/>
      <c r="B60" s="58"/>
      <c r="C60" s="58"/>
      <c r="D60" s="58"/>
      <c r="E60" s="58"/>
      <c r="F60" s="58"/>
      <c r="G60" s="58"/>
      <c r="H60" s="58"/>
      <c r="I60" s="58"/>
      <c r="J60" s="58"/>
      <c r="K60" s="58"/>
    </row>
    <row r="61" spans="1:13" ht="12.75" customHeight="1" x14ac:dyDescent="0.15">
      <c r="A61" s="126"/>
      <c r="B61" s="58"/>
      <c r="C61" s="58"/>
      <c r="D61" s="58"/>
      <c r="E61" s="58"/>
      <c r="F61" s="58"/>
      <c r="G61" s="58"/>
      <c r="H61" s="58"/>
      <c r="I61" s="58"/>
      <c r="J61" s="58"/>
      <c r="K61" s="58"/>
    </row>
    <row r="62" spans="1:13" ht="12.75" customHeight="1" x14ac:dyDescent="0.15">
      <c r="A62" s="127"/>
    </row>
    <row r="63" spans="1:13" ht="12.75" customHeight="1" x14ac:dyDescent="0.15">
      <c r="A63" s="127"/>
    </row>
  </sheetData>
  <mergeCells count="11">
    <mergeCell ref="H6:H7"/>
    <mergeCell ref="I6:I7"/>
    <mergeCell ref="B6:D7"/>
    <mergeCell ref="J6:K7"/>
    <mergeCell ref="B8:D8"/>
    <mergeCell ref="J8:K8"/>
    <mergeCell ref="A23:D23"/>
    <mergeCell ref="A6:A7"/>
    <mergeCell ref="E6:E7"/>
    <mergeCell ref="F6:F7"/>
    <mergeCell ref="G6:G7"/>
  </mergeCells>
  <pageMargins left="1.3779527559055" right="1.7322834645669001" top="0.74803149606299002" bottom="0.98425196850394003" header="0.31496062992126" footer="0.31496062992126"/>
  <pageSetup paperSize="5" scale="8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47"/>
  <sheetViews>
    <sheetView showGridLines="0" zoomScale="115" zoomScaleNormal="115" workbookViewId="0">
      <pane ySplit="9" topLeftCell="A10" activePane="bottomLeft" state="frozen"/>
      <selection pane="bottomLeft" activeCell="A10" sqref="A10"/>
    </sheetView>
  </sheetViews>
  <sheetFormatPr baseColWidth="10" defaultColWidth="8.6640625" defaultRowHeight="12.75" customHeight="1" x14ac:dyDescent="0.15"/>
  <cols>
    <col min="1" max="1" width="3.5" customWidth="1"/>
    <col min="2" max="2" width="14.83203125" customWidth="1"/>
    <col min="3" max="3" width="27" customWidth="1"/>
    <col min="4" max="4" width="19.83203125" style="182" customWidth="1"/>
    <col min="5" max="5" width="7.6640625" style="181" customWidth="1"/>
    <col min="6" max="6" width="16.5" style="181" customWidth="1"/>
    <col min="7" max="7" width="8.6640625" style="181"/>
    <col min="8" max="8" width="8.5" style="181" customWidth="1"/>
    <col min="9" max="9" width="15.6640625" style="182" customWidth="1"/>
    <col min="10" max="11" width="8.1640625" style="182" customWidth="1"/>
    <col min="12" max="12" width="11.5" style="329" customWidth="1"/>
    <col min="13" max="13" width="17.6640625" style="182" customWidth="1"/>
    <col min="14" max="14" width="7.6640625" style="183" customWidth="1"/>
    <col min="15" max="16" width="7.6640625" style="184" customWidth="1"/>
    <col min="17" max="17" width="7.6640625" style="181" customWidth="1"/>
    <col min="18" max="18" width="10" style="181" customWidth="1"/>
    <col min="19" max="19" width="7" style="182" customWidth="1"/>
    <col min="20" max="255" width="9.1640625" customWidth="1"/>
  </cols>
  <sheetData>
    <row r="1" spans="1:22" ht="20" customHeight="1" x14ac:dyDescent="0.15">
      <c r="A1" s="89" t="s">
        <v>76</v>
      </c>
      <c r="B1" s="146"/>
      <c r="C1" s="37"/>
      <c r="D1" s="195"/>
      <c r="E1" s="185"/>
      <c r="F1" s="185"/>
      <c r="G1" s="185"/>
      <c r="H1" s="185"/>
      <c r="I1" s="195"/>
      <c r="J1" s="195"/>
      <c r="K1" s="195"/>
      <c r="L1" s="320"/>
      <c r="M1" s="195"/>
      <c r="N1" s="196"/>
      <c r="O1" s="197"/>
      <c r="P1" s="197"/>
      <c r="Q1" s="185"/>
      <c r="R1" s="185"/>
    </row>
    <row r="2" spans="1:22" ht="20" customHeight="1" x14ac:dyDescent="0.15">
      <c r="A2" s="146"/>
      <c r="B2" s="146"/>
      <c r="C2" s="37"/>
      <c r="D2" s="195"/>
      <c r="E2" s="185"/>
      <c r="F2" s="185"/>
      <c r="G2" s="185"/>
      <c r="H2" s="185"/>
      <c r="I2" s="195"/>
      <c r="J2" s="195"/>
      <c r="K2" s="195"/>
      <c r="L2" s="320"/>
      <c r="M2" s="195"/>
      <c r="N2" s="196"/>
      <c r="O2" s="197"/>
      <c r="P2" s="381" t="s">
        <v>77</v>
      </c>
      <c r="Q2" s="382"/>
    </row>
    <row r="3" spans="1:22" ht="13" customHeight="1" x14ac:dyDescent="0.15">
      <c r="A3" s="37" t="s">
        <v>40</v>
      </c>
      <c r="B3" s="37"/>
      <c r="C3" s="37" t="s">
        <v>78</v>
      </c>
      <c r="D3" s="195"/>
      <c r="E3" s="185"/>
      <c r="F3" s="185"/>
      <c r="G3" s="185"/>
      <c r="H3" s="185"/>
      <c r="I3" s="195"/>
      <c r="J3" s="195"/>
      <c r="K3" s="195"/>
      <c r="L3" s="320"/>
      <c r="M3" s="195"/>
      <c r="N3" s="196"/>
      <c r="O3" s="197"/>
      <c r="P3" s="197"/>
      <c r="Q3" s="185"/>
      <c r="R3" s="185"/>
    </row>
    <row r="4" spans="1:22" ht="13" customHeight="1" x14ac:dyDescent="0.15">
      <c r="A4" s="37" t="s">
        <v>41</v>
      </c>
      <c r="B4" s="1"/>
      <c r="C4" s="37" t="s">
        <v>79</v>
      </c>
      <c r="D4" s="195"/>
      <c r="E4" s="185"/>
      <c r="F4" s="185"/>
      <c r="G4" s="185"/>
      <c r="H4" s="185"/>
      <c r="I4" s="195"/>
      <c r="J4" s="195"/>
      <c r="K4" s="195"/>
      <c r="L4" s="320"/>
      <c r="M4" s="195"/>
      <c r="N4" s="196"/>
      <c r="O4" s="197"/>
      <c r="P4" s="197"/>
      <c r="Q4" s="207"/>
      <c r="R4" s="225"/>
    </row>
    <row r="5" spans="1:22" ht="13" customHeight="1" x14ac:dyDescent="0.15">
      <c r="A5" s="37"/>
      <c r="B5" s="37"/>
      <c r="C5" s="37"/>
      <c r="D5" s="195"/>
      <c r="E5" s="185"/>
      <c r="F5" s="185"/>
      <c r="G5" s="185"/>
      <c r="H5" s="185"/>
      <c r="I5" s="195"/>
      <c r="J5" s="195"/>
      <c r="K5" s="195"/>
      <c r="L5" s="320"/>
      <c r="M5" s="195"/>
      <c r="N5" s="196"/>
      <c r="O5" s="197"/>
      <c r="P5" s="197"/>
      <c r="Q5" s="185"/>
      <c r="R5" s="185"/>
    </row>
    <row r="6" spans="1:22" ht="20" customHeight="1" x14ac:dyDescent="0.15">
      <c r="A6" s="373" t="s">
        <v>23</v>
      </c>
      <c r="B6" s="377" t="s">
        <v>42</v>
      </c>
      <c r="C6" s="378"/>
      <c r="D6" s="366" t="s">
        <v>80</v>
      </c>
      <c r="E6" s="417"/>
      <c r="F6" s="384" t="s">
        <v>25</v>
      </c>
      <c r="G6" s="385"/>
      <c r="H6" s="385"/>
      <c r="I6" s="385"/>
      <c r="J6" s="385"/>
      <c r="K6" s="385"/>
      <c r="L6" s="385"/>
      <c r="M6" s="386"/>
      <c r="N6" s="384" t="s">
        <v>81</v>
      </c>
      <c r="O6" s="385"/>
      <c r="P6" s="385"/>
      <c r="Q6" s="385"/>
      <c r="R6" s="385"/>
    </row>
    <row r="7" spans="1:22" ht="13" customHeight="1" x14ac:dyDescent="0.15">
      <c r="A7" s="433"/>
      <c r="B7" s="428"/>
      <c r="C7" s="429"/>
      <c r="D7" s="424" t="s">
        <v>82</v>
      </c>
      <c r="E7" s="426" t="s">
        <v>83</v>
      </c>
      <c r="F7" s="418" t="s">
        <v>84</v>
      </c>
      <c r="G7" s="419"/>
      <c r="H7" s="420"/>
      <c r="I7" s="418" t="s">
        <v>85</v>
      </c>
      <c r="J7" s="419"/>
      <c r="K7" s="420"/>
      <c r="L7" s="321" t="s">
        <v>86</v>
      </c>
      <c r="M7" s="427" t="s">
        <v>87</v>
      </c>
      <c r="N7" s="421" t="s">
        <v>84</v>
      </c>
      <c r="O7" s="422"/>
      <c r="P7" s="421" t="s">
        <v>85</v>
      </c>
      <c r="Q7" s="422"/>
      <c r="R7" s="423" t="s">
        <v>88</v>
      </c>
    </row>
    <row r="8" spans="1:22" ht="13" customHeight="1" x14ac:dyDescent="0.15">
      <c r="A8" s="374"/>
      <c r="B8" s="379"/>
      <c r="C8" s="380"/>
      <c r="D8" s="425"/>
      <c r="E8" s="390"/>
      <c r="F8" s="149" t="s">
        <v>82</v>
      </c>
      <c r="G8" s="149" t="s">
        <v>89</v>
      </c>
      <c r="H8" s="149" t="s">
        <v>90</v>
      </c>
      <c r="I8" s="149" t="s">
        <v>82</v>
      </c>
      <c r="J8" s="149" t="s">
        <v>89</v>
      </c>
      <c r="K8" s="149" t="s">
        <v>90</v>
      </c>
      <c r="L8" s="322" t="s">
        <v>83</v>
      </c>
      <c r="M8" s="390"/>
      <c r="N8" s="198" t="s">
        <v>91</v>
      </c>
      <c r="O8" s="198" t="s">
        <v>92</v>
      </c>
      <c r="P8" s="198" t="s">
        <v>91</v>
      </c>
      <c r="Q8" s="198" t="s">
        <v>92</v>
      </c>
      <c r="R8" s="394"/>
    </row>
    <row r="9" spans="1:22" ht="13" customHeight="1" x14ac:dyDescent="0.15">
      <c r="A9" s="186">
        <v>1</v>
      </c>
      <c r="B9" s="438">
        <v>2</v>
      </c>
      <c r="C9" s="439"/>
      <c r="D9" s="233">
        <v>3</v>
      </c>
      <c r="E9" s="187">
        <v>4</v>
      </c>
      <c r="F9" s="187">
        <v>5</v>
      </c>
      <c r="G9" s="187">
        <v>6</v>
      </c>
      <c r="H9" s="187">
        <v>7</v>
      </c>
      <c r="I9" s="187">
        <v>8</v>
      </c>
      <c r="J9" s="187">
        <v>9</v>
      </c>
      <c r="K9" s="187">
        <v>10</v>
      </c>
      <c r="L9" s="323">
        <v>11</v>
      </c>
      <c r="M9" s="187">
        <v>12</v>
      </c>
      <c r="N9" s="187">
        <v>13</v>
      </c>
      <c r="O9" s="187">
        <v>14</v>
      </c>
      <c r="P9" s="187">
        <v>15</v>
      </c>
      <c r="Q9" s="187">
        <v>16</v>
      </c>
      <c r="R9" s="187">
        <v>17</v>
      </c>
    </row>
    <row r="10" spans="1:22" ht="27.75" customHeight="1" x14ac:dyDescent="0.15">
      <c r="A10" s="229"/>
      <c r="B10" s="430" t="s">
        <v>93</v>
      </c>
      <c r="C10" s="430"/>
      <c r="D10" s="231"/>
      <c r="E10" s="229"/>
      <c r="F10" s="230"/>
      <c r="G10" s="230"/>
      <c r="H10" s="231"/>
      <c r="I10" s="230"/>
      <c r="J10" s="230"/>
      <c r="K10" s="231"/>
      <c r="L10" s="324"/>
      <c r="M10" s="231"/>
      <c r="N10" s="229"/>
      <c r="O10" s="229"/>
      <c r="P10" s="229"/>
      <c r="Q10" s="229"/>
      <c r="R10" s="229"/>
    </row>
    <row r="11" spans="1:22" ht="30" customHeight="1" x14ac:dyDescent="0.15">
      <c r="A11" s="226"/>
      <c r="B11" s="432" t="s">
        <v>94</v>
      </c>
      <c r="C11" s="432"/>
      <c r="D11" s="234"/>
      <c r="E11" s="227"/>
      <c r="F11" s="232"/>
      <c r="G11" s="232"/>
      <c r="H11" s="227"/>
      <c r="I11" s="232"/>
      <c r="J11" s="227"/>
      <c r="K11" s="227"/>
      <c r="L11" s="325"/>
      <c r="M11" s="228"/>
      <c r="N11" s="227"/>
      <c r="O11" s="227"/>
      <c r="P11" s="227"/>
      <c r="Q11" s="227"/>
      <c r="R11" s="227"/>
    </row>
    <row r="12" spans="1:22" s="330" customFormat="1" ht="24" customHeight="1" x14ac:dyDescent="0.15">
      <c r="A12" s="331">
        <v>1</v>
      </c>
      <c r="B12" s="431" t="s">
        <v>95</v>
      </c>
      <c r="C12" s="431"/>
      <c r="D12" s="332">
        <v>239390400</v>
      </c>
      <c r="E12" s="333">
        <f>D12/$D$119*100</f>
        <v>0.10114254840995844</v>
      </c>
      <c r="F12" s="334">
        <v>0</v>
      </c>
      <c r="G12" s="335">
        <f>+F12/D12*100</f>
        <v>0</v>
      </c>
      <c r="H12" s="333">
        <f>+(F12/D12*100)*E12/100</f>
        <v>0</v>
      </c>
      <c r="I12" s="334">
        <v>0</v>
      </c>
      <c r="J12" s="333">
        <f>+I12/D12*100</f>
        <v>0</v>
      </c>
      <c r="K12" s="333">
        <f>+(I12/D12*100)*E12/100</f>
        <v>0</v>
      </c>
      <c r="L12" s="325">
        <v>0</v>
      </c>
      <c r="M12" s="336">
        <f>+D12-I12</f>
        <v>239390400</v>
      </c>
      <c r="N12" s="333">
        <v>0</v>
      </c>
      <c r="O12" s="333">
        <f>+N12*E12/100</f>
        <v>0</v>
      </c>
      <c r="P12" s="333">
        <v>0</v>
      </c>
      <c r="Q12" s="333">
        <f>+P12*E12/100</f>
        <v>0</v>
      </c>
      <c r="R12" s="333">
        <v>0</v>
      </c>
      <c r="S12" s="329"/>
    </row>
    <row r="13" spans="1:22" s="330" customFormat="1" ht="33.75" customHeight="1" x14ac:dyDescent="0.15">
      <c r="A13" s="331">
        <v>2</v>
      </c>
      <c r="B13" s="431" t="s">
        <v>96</v>
      </c>
      <c r="C13" s="431"/>
      <c r="D13" s="337">
        <v>72422400</v>
      </c>
      <c r="E13" s="333">
        <f>D13/$D$119*100</f>
        <v>3.0598495586979985E-2</v>
      </c>
      <c r="F13" s="334">
        <v>0</v>
      </c>
      <c r="G13" s="335">
        <f>+F13/D13*100</f>
        <v>0</v>
      </c>
      <c r="H13" s="333">
        <f>+(F13/D13*100)*E13/100</f>
        <v>0</v>
      </c>
      <c r="I13" s="334">
        <v>0</v>
      </c>
      <c r="J13" s="333">
        <f>+I13/D13*100</f>
        <v>0</v>
      </c>
      <c r="K13" s="333">
        <f>+(I13/D13*100)*E13/100</f>
        <v>0</v>
      </c>
      <c r="L13" s="325">
        <v>0</v>
      </c>
      <c r="M13" s="336">
        <f>+D13-I13</f>
        <v>72422400</v>
      </c>
      <c r="N13" s="333">
        <v>0</v>
      </c>
      <c r="O13" s="333">
        <f>+N13*E13/100</f>
        <v>0</v>
      </c>
      <c r="P13" s="333">
        <v>0</v>
      </c>
      <c r="Q13" s="333">
        <f>+P13*E13/100</f>
        <v>0</v>
      </c>
      <c r="R13" s="333">
        <v>0</v>
      </c>
      <c r="S13" s="329"/>
    </row>
    <row r="14" spans="1:22" s="330" customFormat="1" ht="13" customHeight="1" x14ac:dyDescent="0.15">
      <c r="A14" s="331">
        <v>3</v>
      </c>
      <c r="B14" s="431" t="s">
        <v>97</v>
      </c>
      <c r="C14" s="431"/>
      <c r="D14" s="338">
        <v>15449800</v>
      </c>
      <c r="E14" s="333">
        <f>D14/$D$119*100</f>
        <v>6.5275472384196528E-3</v>
      </c>
      <c r="F14" s="334">
        <v>0</v>
      </c>
      <c r="G14" s="335">
        <f>+F14/D14*100</f>
        <v>0</v>
      </c>
      <c r="H14" s="333">
        <f>+(F14/D14*100)*E14/100</f>
        <v>0</v>
      </c>
      <c r="I14" s="334">
        <v>0</v>
      </c>
      <c r="J14" s="333">
        <f>+I14/D14*100</f>
        <v>0</v>
      </c>
      <c r="K14" s="333">
        <f>+(I14/D14*100)*E14/100</f>
        <v>0</v>
      </c>
      <c r="L14" s="325">
        <v>0</v>
      </c>
      <c r="M14" s="336">
        <f>+D14-I14</f>
        <v>15449800</v>
      </c>
      <c r="N14" s="333">
        <v>0</v>
      </c>
      <c r="O14" s="333">
        <f>+N14*E14/100</f>
        <v>0</v>
      </c>
      <c r="P14" s="333">
        <v>0</v>
      </c>
      <c r="Q14" s="333">
        <f>+P14*E14/100</f>
        <v>0</v>
      </c>
      <c r="R14" s="333">
        <v>0</v>
      </c>
      <c r="S14" s="339"/>
      <c r="T14" s="340"/>
      <c r="U14" s="340"/>
      <c r="V14" s="340"/>
    </row>
    <row r="15" spans="1:22" s="330" customFormat="1" ht="27.75" customHeight="1" x14ac:dyDescent="0.15">
      <c r="A15" s="331"/>
      <c r="B15" s="436" t="s">
        <v>98</v>
      </c>
      <c r="C15" s="437"/>
      <c r="D15" s="303"/>
      <c r="E15" s="304"/>
      <c r="F15" s="305"/>
      <c r="G15" s="306"/>
      <c r="H15" s="304"/>
      <c r="I15" s="305"/>
      <c r="J15" s="304"/>
      <c r="K15" s="304"/>
      <c r="L15" s="307"/>
      <c r="M15" s="308"/>
      <c r="N15" s="304"/>
      <c r="O15" s="304"/>
      <c r="P15" s="304"/>
      <c r="Q15" s="304"/>
      <c r="R15" s="304"/>
      <c r="S15" s="339"/>
      <c r="T15" s="340"/>
      <c r="U15" s="340"/>
      <c r="V15" s="340"/>
    </row>
    <row r="16" spans="1:22" s="330" customFormat="1" ht="13" customHeight="1" x14ac:dyDescent="0.15">
      <c r="A16" s="331">
        <v>4</v>
      </c>
      <c r="B16" s="330" t="s">
        <v>99</v>
      </c>
      <c r="C16" s="341"/>
      <c r="D16" s="329">
        <v>37090000</v>
      </c>
      <c r="E16" s="333">
        <f>D16/$D$119*100</f>
        <v>1.5670541176778009E-2</v>
      </c>
      <c r="F16" s="334">
        <v>0</v>
      </c>
      <c r="G16" s="335">
        <f>+F16/D16*100</f>
        <v>0</v>
      </c>
      <c r="H16" s="333">
        <f>+(F16/D16*100)*E16/100</f>
        <v>0</v>
      </c>
      <c r="I16" s="334">
        <v>0</v>
      </c>
      <c r="J16" s="333">
        <f>+I16/D16*100</f>
        <v>0</v>
      </c>
      <c r="K16" s="333">
        <f>+(I16/D16*100)*E16/100</f>
        <v>0</v>
      </c>
      <c r="L16" s="325">
        <v>0</v>
      </c>
      <c r="M16" s="336">
        <f>+D16-I16</f>
        <v>37090000</v>
      </c>
      <c r="N16" s="333">
        <v>0</v>
      </c>
      <c r="O16" s="333">
        <f>+N16*E16/100</f>
        <v>0</v>
      </c>
      <c r="P16" s="333">
        <v>0</v>
      </c>
      <c r="Q16" s="333">
        <f>+P16*E16/100</f>
        <v>0</v>
      </c>
      <c r="R16" s="333">
        <v>0</v>
      </c>
      <c r="S16" s="339"/>
      <c r="T16" s="340"/>
      <c r="U16" s="340"/>
      <c r="V16" s="340"/>
    </row>
    <row r="17" spans="1:22" s="330" customFormat="1" ht="36.75" customHeight="1" x14ac:dyDescent="0.15">
      <c r="A17" s="331">
        <v>5</v>
      </c>
      <c r="B17" s="405" t="s">
        <v>100</v>
      </c>
      <c r="C17" s="406"/>
      <c r="D17" s="338">
        <v>68145000</v>
      </c>
      <c r="E17" s="333">
        <f>D17/$D$119*100</f>
        <v>2.8791292221394916E-2</v>
      </c>
      <c r="F17" s="334">
        <v>0</v>
      </c>
      <c r="G17" s="335">
        <f>+F17/D17*100</f>
        <v>0</v>
      </c>
      <c r="H17" s="333">
        <f>+(F17/D17*100)*E17/100</f>
        <v>0</v>
      </c>
      <c r="I17" s="334">
        <v>0</v>
      </c>
      <c r="J17" s="333">
        <f>+I17/D17*100</f>
        <v>0</v>
      </c>
      <c r="K17" s="333">
        <f>+(I17/D17*100)*E17/100</f>
        <v>0</v>
      </c>
      <c r="L17" s="325">
        <v>0</v>
      </c>
      <c r="M17" s="336">
        <f>+D17-I17</f>
        <v>68145000</v>
      </c>
      <c r="N17" s="333">
        <v>0</v>
      </c>
      <c r="O17" s="333">
        <f>+N17*E17/100</f>
        <v>0</v>
      </c>
      <c r="P17" s="333">
        <v>0</v>
      </c>
      <c r="Q17" s="333">
        <f>+P17*E17/100</f>
        <v>0</v>
      </c>
      <c r="R17" s="333">
        <v>0</v>
      </c>
      <c r="S17" s="339"/>
      <c r="T17" s="340"/>
      <c r="U17" s="340"/>
      <c r="V17" s="340"/>
    </row>
    <row r="18" spans="1:22" s="330" customFormat="1" ht="36" customHeight="1" x14ac:dyDescent="0.15">
      <c r="A18" s="331">
        <v>6</v>
      </c>
      <c r="B18" s="434" t="s">
        <v>101</v>
      </c>
      <c r="C18" s="435"/>
      <c r="D18" s="338">
        <v>3429500</v>
      </c>
      <c r="E18" s="333">
        <f>D18/$D$119*100</f>
        <v>1.448965245774068E-3</v>
      </c>
      <c r="F18" s="334">
        <v>0</v>
      </c>
      <c r="G18" s="335">
        <f>+F18/D18*100</f>
        <v>0</v>
      </c>
      <c r="H18" s="333">
        <f>+(F18/D18*100)*E18/100</f>
        <v>0</v>
      </c>
      <c r="I18" s="334">
        <v>0</v>
      </c>
      <c r="J18" s="333">
        <f>+I18/D18*100</f>
        <v>0</v>
      </c>
      <c r="K18" s="333">
        <f>+(I18/D18*100)*E18/100</f>
        <v>0</v>
      </c>
      <c r="L18" s="325">
        <v>0</v>
      </c>
      <c r="M18" s="336">
        <f>+D18-I18</f>
        <v>3429500</v>
      </c>
      <c r="N18" s="333">
        <v>0</v>
      </c>
      <c r="O18" s="333">
        <f>+N18*E18/100</f>
        <v>0</v>
      </c>
      <c r="P18" s="333">
        <v>0</v>
      </c>
      <c r="Q18" s="333">
        <f>+P18*E18/100</f>
        <v>0</v>
      </c>
      <c r="R18" s="333">
        <v>0</v>
      </c>
      <c r="S18" s="339"/>
      <c r="T18" s="340"/>
      <c r="U18" s="340"/>
      <c r="V18" s="340"/>
    </row>
    <row r="19" spans="1:22" s="330" customFormat="1" ht="22.5" customHeight="1" x14ac:dyDescent="0.15">
      <c r="A19" s="331"/>
      <c r="B19" s="407" t="s">
        <v>102</v>
      </c>
      <c r="C19" s="408"/>
      <c r="D19" s="338"/>
      <c r="E19" s="333"/>
      <c r="F19" s="334"/>
      <c r="G19" s="335"/>
      <c r="H19" s="333"/>
      <c r="I19" s="334"/>
      <c r="J19" s="333"/>
      <c r="K19" s="333"/>
      <c r="L19" s="325"/>
      <c r="M19" s="336"/>
      <c r="N19" s="333"/>
      <c r="O19" s="333"/>
      <c r="P19" s="333"/>
      <c r="Q19" s="333"/>
      <c r="R19" s="333"/>
      <c r="S19" s="339"/>
      <c r="T19" s="340"/>
      <c r="U19" s="340"/>
      <c r="V19" s="340"/>
    </row>
    <row r="20" spans="1:22" s="330" customFormat="1" ht="12.75" customHeight="1" x14ac:dyDescent="0.15">
      <c r="A20" s="331">
        <v>7</v>
      </c>
      <c r="B20" s="405" t="s">
        <v>103</v>
      </c>
      <c r="C20" s="406"/>
      <c r="D20" s="338">
        <v>124000000</v>
      </c>
      <c r="E20" s="333">
        <f>D20/$D$119*100</f>
        <v>5.2390054082514778E-2</v>
      </c>
      <c r="F20" s="334">
        <v>0</v>
      </c>
      <c r="G20" s="335">
        <f>+F20/D20*100</f>
        <v>0</v>
      </c>
      <c r="H20" s="333">
        <f>+(F20/D20*100)*E20/100</f>
        <v>0</v>
      </c>
      <c r="I20" s="334">
        <v>0</v>
      </c>
      <c r="J20" s="333">
        <f>+I20/D20*100</f>
        <v>0</v>
      </c>
      <c r="K20" s="333">
        <f>+(I20/D20*100)*E20/100</f>
        <v>0</v>
      </c>
      <c r="L20" s="325">
        <v>0</v>
      </c>
      <c r="M20" s="336">
        <f>+D20-I20</f>
        <v>124000000</v>
      </c>
      <c r="N20" s="333">
        <v>0</v>
      </c>
      <c r="O20" s="333">
        <f>+N20*E20/100</f>
        <v>0</v>
      </c>
      <c r="P20" s="333">
        <v>0</v>
      </c>
      <c r="Q20" s="333">
        <f>+P20*E20/100</f>
        <v>0</v>
      </c>
      <c r="R20" s="333">
        <v>0</v>
      </c>
      <c r="S20" s="339"/>
      <c r="T20" s="340"/>
      <c r="U20" s="340"/>
      <c r="V20" s="340"/>
    </row>
    <row r="21" spans="1:22" s="330" customFormat="1" ht="19.5" customHeight="1" x14ac:dyDescent="0.15">
      <c r="A21" s="331"/>
      <c r="B21" s="407" t="s">
        <v>104</v>
      </c>
      <c r="C21" s="408"/>
      <c r="D21" s="338"/>
      <c r="E21" s="333"/>
      <c r="F21" s="334"/>
      <c r="G21" s="335"/>
      <c r="H21" s="333"/>
      <c r="I21" s="334"/>
      <c r="J21" s="333"/>
      <c r="K21" s="333"/>
      <c r="L21" s="325"/>
      <c r="M21" s="336"/>
      <c r="N21" s="333"/>
      <c r="O21" s="333"/>
      <c r="P21" s="333"/>
      <c r="Q21" s="333"/>
      <c r="R21" s="333"/>
      <c r="S21" s="339"/>
      <c r="T21" s="340"/>
      <c r="U21" s="340"/>
      <c r="V21" s="340"/>
    </row>
    <row r="22" spans="1:22" s="330" customFormat="1" ht="23.25" customHeight="1" x14ac:dyDescent="0.15">
      <c r="A22" s="331">
        <v>8</v>
      </c>
      <c r="B22" s="405" t="s">
        <v>105</v>
      </c>
      <c r="C22" s="406"/>
      <c r="D22" s="338">
        <v>64593700</v>
      </c>
      <c r="E22" s="333">
        <f t="shared" ref="E22:E29" si="0">D22/$D$119*100</f>
        <v>2.729086642249786E-2</v>
      </c>
      <c r="F22" s="334">
        <v>0</v>
      </c>
      <c r="G22" s="335">
        <f t="shared" ref="G22:G29" si="1">+F22/D22*100</f>
        <v>0</v>
      </c>
      <c r="H22" s="333">
        <f t="shared" ref="H22:H29" si="2">+(F22/D22*100)*E22/100</f>
        <v>0</v>
      </c>
      <c r="I22" s="334">
        <v>0</v>
      </c>
      <c r="J22" s="333">
        <f t="shared" ref="J22:J29" si="3">+I22/D22*100</f>
        <v>0</v>
      </c>
      <c r="K22" s="333">
        <f t="shared" ref="K22:K29" si="4">+(I22/D22*100)*E22/100</f>
        <v>0</v>
      </c>
      <c r="L22" s="325">
        <v>0</v>
      </c>
      <c r="M22" s="336">
        <f t="shared" ref="M22:M29" si="5">+D22-I22</f>
        <v>64593700</v>
      </c>
      <c r="N22" s="333">
        <v>0</v>
      </c>
      <c r="O22" s="333">
        <f t="shared" ref="O22:O29" si="6">+N22*E22/100</f>
        <v>0</v>
      </c>
      <c r="P22" s="333">
        <v>0</v>
      </c>
      <c r="Q22" s="333">
        <f t="shared" ref="Q22:Q29" si="7">+P22*E22/100</f>
        <v>0</v>
      </c>
      <c r="R22" s="333">
        <v>0</v>
      </c>
      <c r="S22" s="339"/>
      <c r="T22" s="340"/>
      <c r="U22" s="340"/>
      <c r="V22" s="340"/>
    </row>
    <row r="23" spans="1:22" s="330" customFormat="1" ht="13" customHeight="1" x14ac:dyDescent="0.15">
      <c r="A23" s="331">
        <v>9</v>
      </c>
      <c r="B23" s="405" t="s">
        <v>106</v>
      </c>
      <c r="C23" s="406"/>
      <c r="D23" s="338">
        <v>299988900</v>
      </c>
      <c r="E23" s="333">
        <f t="shared" si="0"/>
        <v>0.12674544108995256</v>
      </c>
      <c r="F23" s="334">
        <v>0</v>
      </c>
      <c r="G23" s="335">
        <f t="shared" si="1"/>
        <v>0</v>
      </c>
      <c r="H23" s="333">
        <f t="shared" si="2"/>
        <v>0</v>
      </c>
      <c r="I23" s="334">
        <v>0</v>
      </c>
      <c r="J23" s="333">
        <f t="shared" si="3"/>
        <v>0</v>
      </c>
      <c r="K23" s="333">
        <f t="shared" si="4"/>
        <v>0</v>
      </c>
      <c r="L23" s="325">
        <v>0</v>
      </c>
      <c r="M23" s="336">
        <f t="shared" si="5"/>
        <v>299988900</v>
      </c>
      <c r="N23" s="333">
        <v>0</v>
      </c>
      <c r="O23" s="333">
        <f t="shared" si="6"/>
        <v>0</v>
      </c>
      <c r="P23" s="333">
        <v>0</v>
      </c>
      <c r="Q23" s="333">
        <f t="shared" si="7"/>
        <v>0</v>
      </c>
      <c r="R23" s="333">
        <v>0</v>
      </c>
      <c r="S23" s="339"/>
      <c r="T23" s="340"/>
      <c r="U23" s="340"/>
      <c r="V23" s="340"/>
    </row>
    <row r="24" spans="1:22" s="330" customFormat="1" ht="13" customHeight="1" x14ac:dyDescent="0.15">
      <c r="A24" s="331">
        <v>10</v>
      </c>
      <c r="B24" s="405" t="s">
        <v>107</v>
      </c>
      <c r="C24" s="406"/>
      <c r="D24" s="338">
        <v>84744400</v>
      </c>
      <c r="E24" s="333">
        <f t="shared" si="0"/>
        <v>3.5804545961211819E-2</v>
      </c>
      <c r="F24" s="334">
        <v>0</v>
      </c>
      <c r="G24" s="335">
        <f t="shared" si="1"/>
        <v>0</v>
      </c>
      <c r="H24" s="333">
        <f t="shared" si="2"/>
        <v>0</v>
      </c>
      <c r="I24" s="334">
        <v>0</v>
      </c>
      <c r="J24" s="333">
        <f t="shared" si="3"/>
        <v>0</v>
      </c>
      <c r="K24" s="333">
        <f t="shared" si="4"/>
        <v>0</v>
      </c>
      <c r="L24" s="325">
        <v>0</v>
      </c>
      <c r="M24" s="336">
        <f t="shared" si="5"/>
        <v>84744400</v>
      </c>
      <c r="N24" s="333">
        <v>0</v>
      </c>
      <c r="O24" s="333">
        <f t="shared" si="6"/>
        <v>0</v>
      </c>
      <c r="P24" s="333">
        <v>0</v>
      </c>
      <c r="Q24" s="333">
        <f t="shared" si="7"/>
        <v>0</v>
      </c>
      <c r="R24" s="333">
        <v>0</v>
      </c>
      <c r="S24" s="339"/>
      <c r="T24" s="340"/>
      <c r="U24" s="340"/>
      <c r="V24" s="340"/>
    </row>
    <row r="25" spans="1:22" s="330" customFormat="1" ht="13" customHeight="1" x14ac:dyDescent="0.15">
      <c r="A25" s="331">
        <v>11</v>
      </c>
      <c r="B25" s="405" t="s">
        <v>108</v>
      </c>
      <c r="C25" s="406"/>
      <c r="D25" s="342">
        <v>819941700</v>
      </c>
      <c r="E25" s="333">
        <f t="shared" si="0"/>
        <v>0.34642572586700893</v>
      </c>
      <c r="F25" s="334">
        <v>0</v>
      </c>
      <c r="G25" s="335">
        <f t="shared" si="1"/>
        <v>0</v>
      </c>
      <c r="H25" s="333">
        <f t="shared" si="2"/>
        <v>0</v>
      </c>
      <c r="I25" s="334">
        <v>0</v>
      </c>
      <c r="J25" s="333">
        <f t="shared" si="3"/>
        <v>0</v>
      </c>
      <c r="K25" s="333">
        <f t="shared" si="4"/>
        <v>0</v>
      </c>
      <c r="L25" s="325">
        <v>0</v>
      </c>
      <c r="M25" s="336">
        <f t="shared" si="5"/>
        <v>819941700</v>
      </c>
      <c r="N25" s="333">
        <v>0</v>
      </c>
      <c r="O25" s="333">
        <f t="shared" si="6"/>
        <v>0</v>
      </c>
      <c r="P25" s="333">
        <v>0</v>
      </c>
      <c r="Q25" s="333">
        <f t="shared" si="7"/>
        <v>0</v>
      </c>
      <c r="R25" s="333">
        <v>0</v>
      </c>
      <c r="S25" s="339"/>
      <c r="T25" s="340"/>
      <c r="U25" s="340"/>
      <c r="V25" s="340"/>
    </row>
    <row r="26" spans="1:22" s="330" customFormat="1" ht="13" customHeight="1" x14ac:dyDescent="0.15">
      <c r="A26" s="331">
        <v>12</v>
      </c>
      <c r="B26" s="405" t="s">
        <v>109</v>
      </c>
      <c r="C26" s="406"/>
      <c r="D26" s="338">
        <v>154499700</v>
      </c>
      <c r="E26" s="333">
        <f t="shared" si="0"/>
        <v>6.5276190634937975E-2</v>
      </c>
      <c r="F26" s="334">
        <v>0</v>
      </c>
      <c r="G26" s="335">
        <f t="shared" si="1"/>
        <v>0</v>
      </c>
      <c r="H26" s="333">
        <f t="shared" si="2"/>
        <v>0</v>
      </c>
      <c r="I26" s="334">
        <v>0</v>
      </c>
      <c r="J26" s="333">
        <f t="shared" si="3"/>
        <v>0</v>
      </c>
      <c r="K26" s="333">
        <f t="shared" si="4"/>
        <v>0</v>
      </c>
      <c r="L26" s="325">
        <v>0</v>
      </c>
      <c r="M26" s="336">
        <f t="shared" si="5"/>
        <v>154499700</v>
      </c>
      <c r="N26" s="333">
        <v>0</v>
      </c>
      <c r="O26" s="333">
        <f t="shared" si="6"/>
        <v>0</v>
      </c>
      <c r="P26" s="333">
        <v>0</v>
      </c>
      <c r="Q26" s="333">
        <f t="shared" si="7"/>
        <v>0</v>
      </c>
      <c r="R26" s="333">
        <v>0</v>
      </c>
      <c r="S26" s="339"/>
      <c r="T26" s="340"/>
      <c r="U26" s="340"/>
      <c r="V26" s="340"/>
    </row>
    <row r="27" spans="1:22" s="330" customFormat="1" ht="21.75" customHeight="1" x14ac:dyDescent="0.15">
      <c r="A27" s="331">
        <v>13</v>
      </c>
      <c r="B27" s="405" t="s">
        <v>110</v>
      </c>
      <c r="C27" s="406"/>
      <c r="D27" s="338">
        <v>25750000</v>
      </c>
      <c r="E27" s="333">
        <f t="shared" si="0"/>
        <v>1.0879386230844803E-2</v>
      </c>
      <c r="F27" s="334">
        <v>0</v>
      </c>
      <c r="G27" s="335">
        <f t="shared" si="1"/>
        <v>0</v>
      </c>
      <c r="H27" s="333">
        <f t="shared" si="2"/>
        <v>0</v>
      </c>
      <c r="I27" s="334">
        <v>0</v>
      </c>
      <c r="J27" s="333">
        <f t="shared" si="3"/>
        <v>0</v>
      </c>
      <c r="K27" s="333">
        <f t="shared" si="4"/>
        <v>0</v>
      </c>
      <c r="L27" s="325">
        <v>0</v>
      </c>
      <c r="M27" s="336">
        <f t="shared" si="5"/>
        <v>25750000</v>
      </c>
      <c r="N27" s="333">
        <v>0</v>
      </c>
      <c r="O27" s="333">
        <f t="shared" si="6"/>
        <v>0</v>
      </c>
      <c r="P27" s="333">
        <v>0</v>
      </c>
      <c r="Q27" s="333">
        <f t="shared" si="7"/>
        <v>0</v>
      </c>
      <c r="R27" s="333">
        <v>0</v>
      </c>
      <c r="S27" s="339"/>
      <c r="T27" s="340"/>
      <c r="U27" s="340"/>
      <c r="V27" s="340"/>
    </row>
    <row r="28" spans="1:22" s="330" customFormat="1" ht="13" customHeight="1" x14ac:dyDescent="0.15">
      <c r="A28" s="331">
        <v>14</v>
      </c>
      <c r="B28" s="405" t="s">
        <v>111</v>
      </c>
      <c r="C28" s="406"/>
      <c r="D28" s="338">
        <v>39655000</v>
      </c>
      <c r="E28" s="333">
        <f t="shared" si="0"/>
        <v>1.6754254795500998E-2</v>
      </c>
      <c r="F28" s="334">
        <v>0</v>
      </c>
      <c r="G28" s="335">
        <f t="shared" si="1"/>
        <v>0</v>
      </c>
      <c r="H28" s="333">
        <f t="shared" si="2"/>
        <v>0</v>
      </c>
      <c r="I28" s="334">
        <v>0</v>
      </c>
      <c r="J28" s="333">
        <f t="shared" si="3"/>
        <v>0</v>
      </c>
      <c r="K28" s="333">
        <f t="shared" si="4"/>
        <v>0</v>
      </c>
      <c r="L28" s="325">
        <v>0</v>
      </c>
      <c r="M28" s="336">
        <f t="shared" si="5"/>
        <v>39655000</v>
      </c>
      <c r="N28" s="333">
        <v>0</v>
      </c>
      <c r="O28" s="333">
        <f t="shared" si="6"/>
        <v>0</v>
      </c>
      <c r="P28" s="333">
        <v>0</v>
      </c>
      <c r="Q28" s="333">
        <f t="shared" si="7"/>
        <v>0</v>
      </c>
      <c r="R28" s="333">
        <v>0</v>
      </c>
      <c r="S28" s="339"/>
      <c r="T28" s="340"/>
      <c r="U28" s="340"/>
      <c r="V28" s="340"/>
    </row>
    <row r="29" spans="1:22" s="348" customFormat="1" ht="32.25" customHeight="1" x14ac:dyDescent="0.15">
      <c r="A29" s="341">
        <v>15</v>
      </c>
      <c r="B29" s="405" t="s">
        <v>112</v>
      </c>
      <c r="C29" s="406"/>
      <c r="D29" s="343">
        <v>979588000</v>
      </c>
      <c r="E29" s="333">
        <f t="shared" si="0"/>
        <v>0.41387635724663296</v>
      </c>
      <c r="F29" s="344">
        <v>0</v>
      </c>
      <c r="G29" s="345">
        <f t="shared" si="1"/>
        <v>0</v>
      </c>
      <c r="H29" s="333">
        <f t="shared" si="2"/>
        <v>0</v>
      </c>
      <c r="I29" s="344">
        <v>0</v>
      </c>
      <c r="J29" s="333">
        <f t="shared" si="3"/>
        <v>0</v>
      </c>
      <c r="K29" s="333">
        <f t="shared" si="4"/>
        <v>0</v>
      </c>
      <c r="L29" s="325">
        <v>0</v>
      </c>
      <c r="M29" s="336">
        <f t="shared" si="5"/>
        <v>979588000</v>
      </c>
      <c r="N29" s="333">
        <v>0</v>
      </c>
      <c r="O29" s="333">
        <f t="shared" si="6"/>
        <v>0</v>
      </c>
      <c r="P29" s="333">
        <v>0</v>
      </c>
      <c r="Q29" s="333">
        <f t="shared" si="7"/>
        <v>0</v>
      </c>
      <c r="R29" s="333">
        <v>0</v>
      </c>
      <c r="S29" s="346"/>
      <c r="T29" s="347"/>
      <c r="U29" s="347"/>
      <c r="V29" s="347"/>
    </row>
    <row r="30" spans="1:22" s="330" customFormat="1" ht="29.25" customHeight="1" x14ac:dyDescent="0.15">
      <c r="A30" s="331"/>
      <c r="B30" s="407" t="s">
        <v>113</v>
      </c>
      <c r="C30" s="408"/>
      <c r="D30" s="303"/>
      <c r="E30" s="304"/>
      <c r="F30" s="305"/>
      <c r="G30" s="306"/>
      <c r="H30" s="304"/>
      <c r="I30" s="305"/>
      <c r="J30" s="304"/>
      <c r="K30" s="304"/>
      <c r="L30" s="307"/>
      <c r="M30" s="308"/>
      <c r="N30" s="304"/>
      <c r="O30" s="304"/>
      <c r="P30" s="304"/>
      <c r="Q30" s="304"/>
      <c r="R30" s="304"/>
      <c r="S30" s="309"/>
      <c r="T30" s="349"/>
      <c r="U30" s="340"/>
      <c r="V30" s="340"/>
    </row>
    <row r="31" spans="1:22" s="330" customFormat="1" ht="29.25" customHeight="1" x14ac:dyDescent="0.15">
      <c r="A31" s="331">
        <v>16</v>
      </c>
      <c r="B31" s="405" t="s">
        <v>114</v>
      </c>
      <c r="C31" s="406"/>
      <c r="D31" s="338">
        <v>194899300</v>
      </c>
      <c r="E31" s="333">
        <f>D31/$D$119*100</f>
        <v>8.2345039255195748E-2</v>
      </c>
      <c r="F31" s="334">
        <v>0</v>
      </c>
      <c r="G31" s="335">
        <f>+F31/D31*100</f>
        <v>0</v>
      </c>
      <c r="H31" s="333">
        <f>+(F31/D31*100)*E31/100</f>
        <v>0</v>
      </c>
      <c r="I31" s="334">
        <v>0</v>
      </c>
      <c r="J31" s="333">
        <f>+I31/D31*100</f>
        <v>0</v>
      </c>
      <c r="K31" s="333">
        <f>+(I31/D31*100)*E31/100</f>
        <v>0</v>
      </c>
      <c r="L31" s="325">
        <v>0</v>
      </c>
      <c r="M31" s="336">
        <f>+D31-I31</f>
        <v>194899300</v>
      </c>
      <c r="N31" s="333">
        <v>0</v>
      </c>
      <c r="O31" s="333">
        <f>+N31*E31/100</f>
        <v>0</v>
      </c>
      <c r="P31" s="333">
        <v>0</v>
      </c>
      <c r="Q31" s="333">
        <f>+P31*E31/100</f>
        <v>0</v>
      </c>
      <c r="R31" s="333">
        <v>0</v>
      </c>
      <c r="S31" s="339"/>
      <c r="T31" s="340"/>
      <c r="U31" s="340"/>
      <c r="V31" s="340"/>
    </row>
    <row r="32" spans="1:22" s="330" customFormat="1" ht="25.5" customHeight="1" x14ac:dyDescent="0.15">
      <c r="A32" s="331">
        <v>17</v>
      </c>
      <c r="B32" s="405" t="s">
        <v>115</v>
      </c>
      <c r="C32" s="406"/>
      <c r="D32" s="338">
        <v>300000000</v>
      </c>
      <c r="E32" s="333">
        <f>D32/$D$119*100</f>
        <v>0.12675013084479383</v>
      </c>
      <c r="F32" s="334">
        <v>0</v>
      </c>
      <c r="G32" s="335">
        <f>+F32/D32*100</f>
        <v>0</v>
      </c>
      <c r="H32" s="333">
        <f>+(F32/D32*100)*E32/100</f>
        <v>0</v>
      </c>
      <c r="I32" s="334">
        <v>0</v>
      </c>
      <c r="J32" s="333">
        <f>+I32/D32*100</f>
        <v>0</v>
      </c>
      <c r="K32" s="333">
        <f>+(I32/D32*100)*E32/100</f>
        <v>0</v>
      </c>
      <c r="L32" s="325">
        <v>0</v>
      </c>
      <c r="M32" s="336">
        <f>+D32-I32</f>
        <v>300000000</v>
      </c>
      <c r="N32" s="333">
        <v>0</v>
      </c>
      <c r="O32" s="333">
        <f>+N32*E32/100</f>
        <v>0</v>
      </c>
      <c r="P32" s="333">
        <v>0</v>
      </c>
      <c r="Q32" s="333">
        <f>+P32*E32/100</f>
        <v>0</v>
      </c>
      <c r="R32" s="333">
        <v>0</v>
      </c>
      <c r="S32" s="339"/>
      <c r="T32" s="340"/>
      <c r="U32" s="340"/>
      <c r="V32" s="340"/>
    </row>
    <row r="33" spans="1:22" s="330" customFormat="1" ht="29.25" customHeight="1" x14ac:dyDescent="0.15">
      <c r="A33" s="331"/>
      <c r="B33" s="407" t="s">
        <v>116</v>
      </c>
      <c r="C33" s="408"/>
      <c r="D33" s="338"/>
      <c r="E33" s="333"/>
      <c r="F33" s="334"/>
      <c r="G33" s="335"/>
      <c r="H33" s="333"/>
      <c r="I33" s="334"/>
      <c r="J33" s="333"/>
      <c r="K33" s="333"/>
      <c r="L33" s="325"/>
      <c r="M33" s="336"/>
      <c r="N33" s="333"/>
      <c r="O33" s="333"/>
      <c r="P33" s="333"/>
      <c r="Q33" s="333"/>
      <c r="R33" s="333"/>
      <c r="S33" s="339"/>
      <c r="T33" s="340"/>
      <c r="U33" s="340"/>
      <c r="V33" s="340"/>
    </row>
    <row r="34" spans="1:22" s="330" customFormat="1" ht="18" customHeight="1" x14ac:dyDescent="0.15">
      <c r="A34" s="331">
        <v>18</v>
      </c>
      <c r="B34" s="405" t="s">
        <v>117</v>
      </c>
      <c r="C34" s="406"/>
      <c r="D34" s="338">
        <v>330000</v>
      </c>
      <c r="E34" s="333">
        <f>D34/$D$119*100</f>
        <v>1.3942514392927322E-4</v>
      </c>
      <c r="F34" s="334">
        <v>0</v>
      </c>
      <c r="G34" s="335">
        <f>+F34/D34*100</f>
        <v>0</v>
      </c>
      <c r="H34" s="333">
        <f>+(F34/D34*100)*E34/100</f>
        <v>0</v>
      </c>
      <c r="I34" s="334">
        <v>0</v>
      </c>
      <c r="J34" s="333">
        <f>+I34/D34*100</f>
        <v>0</v>
      </c>
      <c r="K34" s="333">
        <f>+(I34/D34*100)*E34/100</f>
        <v>0</v>
      </c>
      <c r="L34" s="325">
        <v>0</v>
      </c>
      <c r="M34" s="336">
        <f>+D34-I34</f>
        <v>330000</v>
      </c>
      <c r="N34" s="333">
        <v>0</v>
      </c>
      <c r="O34" s="333">
        <f>+N34*E34/100</f>
        <v>0</v>
      </c>
      <c r="P34" s="333">
        <v>0</v>
      </c>
      <c r="Q34" s="333">
        <f>+P34*E34/100</f>
        <v>0</v>
      </c>
      <c r="R34" s="333">
        <v>0</v>
      </c>
      <c r="S34" s="339"/>
      <c r="T34" s="340"/>
      <c r="U34" s="340"/>
      <c r="V34" s="340"/>
    </row>
    <row r="35" spans="1:22" s="330" customFormat="1" ht="34.5" customHeight="1" x14ac:dyDescent="0.15">
      <c r="A35" s="331">
        <v>19</v>
      </c>
      <c r="B35" s="405" t="s">
        <v>118</v>
      </c>
      <c r="C35" s="406"/>
      <c r="D35" s="338">
        <v>572123600</v>
      </c>
      <c r="E35" s="333">
        <f>D35/$D$119*100</f>
        <v>0.24172247053131493</v>
      </c>
      <c r="F35" s="334">
        <v>47677700</v>
      </c>
      <c r="G35" s="335">
        <f>+F35/D35*100</f>
        <v>8.3334615107644581</v>
      </c>
      <c r="H35" s="333">
        <f>+(F35/D35*100)*E35/100</f>
        <v>2.0143849044596086E-2</v>
      </c>
      <c r="I35" s="334">
        <v>31130394</v>
      </c>
      <c r="J35" s="333">
        <f>+I35/D35*100</f>
        <v>5.4412008174457407</v>
      </c>
      <c r="K35" s="333">
        <f>+(I35/D35*100)*E35/100</f>
        <v>1.3152605042499948E-2</v>
      </c>
      <c r="L35" s="325">
        <f>I35/F35*100</f>
        <v>65.29340551243034</v>
      </c>
      <c r="M35" s="336">
        <f>+D35-I35</f>
        <v>540993206</v>
      </c>
      <c r="N35" s="333">
        <v>8.33</v>
      </c>
      <c r="O35" s="333">
        <f>+N35*E35/100</f>
        <v>2.0135481795258533E-2</v>
      </c>
      <c r="P35" s="333">
        <v>5.44</v>
      </c>
      <c r="Q35" s="333">
        <f>+P35*E35/100</f>
        <v>1.3149702396903534E-2</v>
      </c>
      <c r="R35" s="333">
        <f>P35/N35*100</f>
        <v>65.306122448979593</v>
      </c>
      <c r="S35" s="339"/>
      <c r="T35" s="340"/>
      <c r="U35" s="340"/>
      <c r="V35" s="340"/>
    </row>
    <row r="36" spans="1:22" s="330" customFormat="1" ht="13" customHeight="1" x14ac:dyDescent="0.15">
      <c r="A36" s="331">
        <v>20</v>
      </c>
      <c r="B36" s="405" t="s">
        <v>119</v>
      </c>
      <c r="C36" s="406"/>
      <c r="D36" s="338">
        <v>1055532080</v>
      </c>
      <c r="E36" s="333">
        <f>D36/$D$119*100</f>
        <v>0.44596276416959124</v>
      </c>
      <c r="F36" s="334">
        <v>77832040</v>
      </c>
      <c r="G36" s="335">
        <f>+F36/D36*100</f>
        <v>7.373725675869558</v>
      </c>
      <c r="H36" s="333">
        <f>+(F36/D36*100)*E36/100</f>
        <v>3.2884070846390757E-2</v>
      </c>
      <c r="I36" s="334">
        <v>0</v>
      </c>
      <c r="J36" s="333">
        <f>+I36/D36*100</f>
        <v>0</v>
      </c>
      <c r="K36" s="333">
        <f>+(I36/D36*100)*E36/100</f>
        <v>0</v>
      </c>
      <c r="L36" s="325">
        <f>I36/F36*100</f>
        <v>0</v>
      </c>
      <c r="M36" s="336">
        <f>+D36-I36</f>
        <v>1055532080</v>
      </c>
      <c r="N36" s="333">
        <v>7.37</v>
      </c>
      <c r="O36" s="333">
        <f>+N36*E36/100</f>
        <v>3.2867455719298874E-2</v>
      </c>
      <c r="P36" s="333">
        <v>0</v>
      </c>
      <c r="Q36" s="333">
        <f>+P36*E36/100</f>
        <v>0</v>
      </c>
      <c r="R36" s="333">
        <f>P36/N36*100</f>
        <v>0</v>
      </c>
      <c r="S36" s="339"/>
      <c r="T36" s="340"/>
      <c r="U36" s="340"/>
      <c r="V36" s="340"/>
    </row>
    <row r="37" spans="1:22" s="330" customFormat="1" ht="30" customHeight="1" x14ac:dyDescent="0.15">
      <c r="A37" s="331"/>
      <c r="B37" s="407" t="s">
        <v>120</v>
      </c>
      <c r="C37" s="408"/>
      <c r="D37" s="338"/>
      <c r="E37" s="333"/>
      <c r="F37" s="334"/>
      <c r="G37" s="335"/>
      <c r="H37" s="333"/>
      <c r="I37" s="334"/>
      <c r="J37" s="333"/>
      <c r="K37" s="333"/>
      <c r="L37" s="325"/>
      <c r="M37" s="336"/>
      <c r="N37" s="333"/>
      <c r="O37" s="333"/>
      <c r="P37" s="333"/>
      <c r="Q37" s="333"/>
      <c r="R37" s="333"/>
      <c r="S37" s="339"/>
      <c r="T37" s="340"/>
      <c r="U37" s="340"/>
      <c r="V37" s="340"/>
    </row>
    <row r="38" spans="1:22" s="330" customFormat="1" ht="38.25" customHeight="1" x14ac:dyDescent="0.15">
      <c r="A38" s="331">
        <v>21</v>
      </c>
      <c r="B38" s="405" t="s">
        <v>121</v>
      </c>
      <c r="C38" s="406"/>
      <c r="D38" s="342">
        <v>324437300</v>
      </c>
      <c r="E38" s="333">
        <f t="shared" ref="E38:E43" si="8">D38/$D$119*100</f>
        <v>0.13707490075310541</v>
      </c>
      <c r="F38" s="334">
        <v>0</v>
      </c>
      <c r="G38" s="335">
        <f t="shared" ref="G38:G43" si="9">+F38/D38*100</f>
        <v>0</v>
      </c>
      <c r="H38" s="333">
        <f t="shared" ref="H38:H43" si="10">+(F38/D38*100)*E38/100</f>
        <v>0</v>
      </c>
      <c r="I38" s="334">
        <v>0</v>
      </c>
      <c r="J38" s="333">
        <f t="shared" ref="J38:J43" si="11">+I38/D38*100</f>
        <v>0</v>
      </c>
      <c r="K38" s="333">
        <f t="shared" ref="K38:K43" si="12">+(I38/D38*100)*E38/100</f>
        <v>0</v>
      </c>
      <c r="L38" s="325">
        <v>0</v>
      </c>
      <c r="M38" s="336">
        <f t="shared" ref="M38:M43" si="13">+D38-I38</f>
        <v>324437300</v>
      </c>
      <c r="N38" s="333">
        <v>0</v>
      </c>
      <c r="O38" s="333">
        <f t="shared" ref="O38:O43" si="14">+N38*E38/100</f>
        <v>0</v>
      </c>
      <c r="P38" s="333">
        <v>0</v>
      </c>
      <c r="Q38" s="333">
        <f t="shared" ref="Q38:Q43" si="15">+P38*E38/100</f>
        <v>0</v>
      </c>
      <c r="R38" s="333">
        <v>0</v>
      </c>
      <c r="S38" s="339"/>
      <c r="T38" s="340"/>
      <c r="U38" s="340"/>
      <c r="V38" s="340"/>
    </row>
    <row r="39" spans="1:22" s="330" customFormat="1" ht="38.25" customHeight="1" x14ac:dyDescent="0.15">
      <c r="A39" s="331">
        <v>22</v>
      </c>
      <c r="B39" s="405" t="s">
        <v>122</v>
      </c>
      <c r="C39" s="406"/>
      <c r="D39" s="329">
        <v>443160000</v>
      </c>
      <c r="E39" s="333">
        <f t="shared" si="8"/>
        <v>0.18723529328392943</v>
      </c>
      <c r="F39" s="334">
        <v>0</v>
      </c>
      <c r="G39" s="335">
        <f t="shared" si="9"/>
        <v>0</v>
      </c>
      <c r="H39" s="333">
        <f t="shared" si="10"/>
        <v>0</v>
      </c>
      <c r="I39" s="334">
        <v>0</v>
      </c>
      <c r="J39" s="333">
        <f t="shared" si="11"/>
        <v>0</v>
      </c>
      <c r="K39" s="333">
        <f t="shared" si="12"/>
        <v>0</v>
      </c>
      <c r="L39" s="325">
        <v>0</v>
      </c>
      <c r="M39" s="336">
        <f t="shared" si="13"/>
        <v>443160000</v>
      </c>
      <c r="N39" s="333">
        <v>0</v>
      </c>
      <c r="O39" s="333">
        <f t="shared" si="14"/>
        <v>0</v>
      </c>
      <c r="P39" s="333">
        <v>0</v>
      </c>
      <c r="Q39" s="333">
        <f t="shared" si="15"/>
        <v>0</v>
      </c>
      <c r="R39" s="333">
        <v>0</v>
      </c>
      <c r="S39" s="339"/>
      <c r="T39" s="340"/>
      <c r="U39" s="340"/>
      <c r="V39" s="340"/>
    </row>
    <row r="40" spans="1:22" s="330" customFormat="1" ht="12.75" customHeight="1" x14ac:dyDescent="0.15">
      <c r="A40" s="331">
        <v>23</v>
      </c>
      <c r="B40" s="405" t="s">
        <v>123</v>
      </c>
      <c r="C40" s="406"/>
      <c r="D40" s="338">
        <v>174858100</v>
      </c>
      <c r="E40" s="333">
        <f t="shared" si="8"/>
        <v>7.387762351424014E-2</v>
      </c>
      <c r="F40" s="334">
        <v>0</v>
      </c>
      <c r="G40" s="335">
        <f t="shared" si="9"/>
        <v>0</v>
      </c>
      <c r="H40" s="333">
        <f t="shared" si="10"/>
        <v>0</v>
      </c>
      <c r="I40" s="334">
        <v>0</v>
      </c>
      <c r="J40" s="333">
        <f t="shared" si="11"/>
        <v>0</v>
      </c>
      <c r="K40" s="333">
        <f t="shared" si="12"/>
        <v>0</v>
      </c>
      <c r="L40" s="325">
        <v>0</v>
      </c>
      <c r="M40" s="336">
        <f t="shared" si="13"/>
        <v>174858100</v>
      </c>
      <c r="N40" s="333">
        <v>0</v>
      </c>
      <c r="O40" s="333">
        <f t="shared" si="14"/>
        <v>0</v>
      </c>
      <c r="P40" s="333">
        <v>0</v>
      </c>
      <c r="Q40" s="333">
        <f t="shared" si="15"/>
        <v>0</v>
      </c>
      <c r="R40" s="333">
        <v>0</v>
      </c>
      <c r="S40" s="339"/>
      <c r="T40" s="340"/>
      <c r="U40" s="340"/>
      <c r="V40" s="340"/>
    </row>
    <row r="41" spans="1:22" s="330" customFormat="1" ht="24" customHeight="1" x14ac:dyDescent="0.15">
      <c r="A41" s="331">
        <v>24</v>
      </c>
      <c r="B41" s="405" t="s">
        <v>124</v>
      </c>
      <c r="C41" s="406"/>
      <c r="D41" s="338">
        <v>423220000</v>
      </c>
      <c r="E41" s="333">
        <f t="shared" si="8"/>
        <v>0.17881063458711213</v>
      </c>
      <c r="F41" s="334">
        <v>0</v>
      </c>
      <c r="G41" s="335">
        <f t="shared" si="9"/>
        <v>0</v>
      </c>
      <c r="H41" s="333">
        <f t="shared" si="10"/>
        <v>0</v>
      </c>
      <c r="I41" s="334">
        <v>0</v>
      </c>
      <c r="J41" s="333">
        <f t="shared" si="11"/>
        <v>0</v>
      </c>
      <c r="K41" s="333">
        <f t="shared" si="12"/>
        <v>0</v>
      </c>
      <c r="L41" s="325">
        <v>0</v>
      </c>
      <c r="M41" s="336">
        <f t="shared" si="13"/>
        <v>423220000</v>
      </c>
      <c r="N41" s="333">
        <v>0</v>
      </c>
      <c r="O41" s="333">
        <f t="shared" si="14"/>
        <v>0</v>
      </c>
      <c r="P41" s="333">
        <v>0</v>
      </c>
      <c r="Q41" s="333">
        <f t="shared" si="15"/>
        <v>0</v>
      </c>
      <c r="R41" s="333">
        <v>0</v>
      </c>
      <c r="S41" s="339"/>
      <c r="T41" s="340"/>
      <c r="U41" s="340"/>
      <c r="V41" s="340"/>
    </row>
    <row r="42" spans="1:22" s="330" customFormat="1" ht="27" customHeight="1" x14ac:dyDescent="0.15">
      <c r="A42" s="331">
        <v>25</v>
      </c>
      <c r="B42" s="405" t="s">
        <v>125</v>
      </c>
      <c r="C42" s="406"/>
      <c r="D42" s="338">
        <v>51352000</v>
      </c>
      <c r="E42" s="333">
        <f t="shared" si="8"/>
        <v>2.169624239713951E-2</v>
      </c>
      <c r="F42" s="334">
        <v>0</v>
      </c>
      <c r="G42" s="335">
        <f t="shared" si="9"/>
        <v>0</v>
      </c>
      <c r="H42" s="333">
        <f t="shared" si="10"/>
        <v>0</v>
      </c>
      <c r="I42" s="334">
        <v>0</v>
      </c>
      <c r="J42" s="333">
        <f t="shared" si="11"/>
        <v>0</v>
      </c>
      <c r="K42" s="333">
        <f t="shared" si="12"/>
        <v>0</v>
      </c>
      <c r="L42" s="325">
        <v>0</v>
      </c>
      <c r="M42" s="336">
        <f t="shared" si="13"/>
        <v>51352000</v>
      </c>
      <c r="N42" s="333">
        <v>0</v>
      </c>
      <c r="O42" s="333">
        <f t="shared" si="14"/>
        <v>0</v>
      </c>
      <c r="P42" s="333">
        <v>0</v>
      </c>
      <c r="Q42" s="333">
        <f t="shared" si="15"/>
        <v>0</v>
      </c>
      <c r="R42" s="333">
        <v>0</v>
      </c>
      <c r="S42" s="339"/>
      <c r="T42" s="340"/>
      <c r="U42" s="340"/>
      <c r="V42" s="340"/>
    </row>
    <row r="43" spans="1:22" s="330" customFormat="1" ht="40.5" customHeight="1" x14ac:dyDescent="0.15">
      <c r="A43" s="331">
        <v>26</v>
      </c>
      <c r="B43" s="405" t="s">
        <v>126</v>
      </c>
      <c r="C43" s="406"/>
      <c r="D43" s="338">
        <v>38775000</v>
      </c>
      <c r="E43" s="333">
        <f t="shared" si="8"/>
        <v>1.63824544116896E-2</v>
      </c>
      <c r="F43" s="334">
        <v>0</v>
      </c>
      <c r="G43" s="335">
        <f t="shared" si="9"/>
        <v>0</v>
      </c>
      <c r="H43" s="333">
        <f t="shared" si="10"/>
        <v>0</v>
      </c>
      <c r="I43" s="334">
        <v>0</v>
      </c>
      <c r="J43" s="333">
        <f t="shared" si="11"/>
        <v>0</v>
      </c>
      <c r="K43" s="333">
        <f t="shared" si="12"/>
        <v>0</v>
      </c>
      <c r="L43" s="325">
        <v>0</v>
      </c>
      <c r="M43" s="336">
        <f t="shared" si="13"/>
        <v>38775000</v>
      </c>
      <c r="N43" s="333">
        <v>0</v>
      </c>
      <c r="O43" s="333">
        <f t="shared" si="14"/>
        <v>0</v>
      </c>
      <c r="P43" s="333">
        <v>0</v>
      </c>
      <c r="Q43" s="333">
        <f t="shared" si="15"/>
        <v>0</v>
      </c>
      <c r="R43" s="333">
        <v>0</v>
      </c>
      <c r="S43" s="339"/>
      <c r="T43" s="340"/>
      <c r="U43" s="340"/>
      <c r="V43" s="340"/>
    </row>
    <row r="44" spans="1:22" s="330" customFormat="1" ht="13" customHeight="1" x14ac:dyDescent="0.15">
      <c r="A44" s="331"/>
      <c r="B44" s="407" t="s">
        <v>127</v>
      </c>
      <c r="C44" s="408"/>
      <c r="D44" s="338"/>
      <c r="E44" s="333"/>
      <c r="F44" s="334"/>
      <c r="G44" s="335"/>
      <c r="H44" s="333"/>
      <c r="I44" s="334"/>
      <c r="J44" s="333"/>
      <c r="K44" s="333"/>
      <c r="L44" s="325"/>
      <c r="M44" s="336"/>
      <c r="N44" s="333"/>
      <c r="O44" s="333"/>
      <c r="P44" s="333"/>
      <c r="Q44" s="333"/>
      <c r="R44" s="333"/>
      <c r="S44" s="339"/>
      <c r="T44" s="340"/>
      <c r="U44" s="340"/>
      <c r="V44" s="340"/>
    </row>
    <row r="45" spans="1:22" s="330" customFormat="1" ht="13" customHeight="1" x14ac:dyDescent="0.15">
      <c r="A45" s="331"/>
      <c r="B45" s="407" t="s">
        <v>128</v>
      </c>
      <c r="C45" s="408"/>
      <c r="D45" s="338"/>
      <c r="E45" s="333"/>
      <c r="F45" s="334"/>
      <c r="G45" s="335"/>
      <c r="H45" s="333"/>
      <c r="I45" s="334"/>
      <c r="J45" s="333"/>
      <c r="K45" s="333"/>
      <c r="L45" s="325"/>
      <c r="M45" s="336"/>
      <c r="N45" s="333"/>
      <c r="O45" s="333"/>
      <c r="P45" s="333"/>
      <c r="Q45" s="333"/>
      <c r="R45" s="333"/>
      <c r="S45" s="339"/>
      <c r="T45" s="340"/>
      <c r="U45" s="340"/>
      <c r="V45" s="340"/>
    </row>
    <row r="46" spans="1:22" s="330" customFormat="1" ht="22.5" customHeight="1" x14ac:dyDescent="0.15">
      <c r="A46" s="331">
        <v>27</v>
      </c>
      <c r="B46" s="413" t="s">
        <v>129</v>
      </c>
      <c r="C46" s="414"/>
      <c r="D46" s="338">
        <v>12052115600</v>
      </c>
      <c r="E46" s="333">
        <f t="shared" ref="E46:E63" si="16">D46/$D$119*100</f>
        <v>5.0920240975219366</v>
      </c>
      <c r="F46" s="334">
        <v>0</v>
      </c>
      <c r="G46" s="335">
        <f t="shared" ref="G46:G63" si="17">+F46/D46*100</f>
        <v>0</v>
      </c>
      <c r="H46" s="333">
        <f t="shared" ref="H46:H63" si="18">+(F46/D46*100)*E46/100</f>
        <v>0</v>
      </c>
      <c r="I46" s="334">
        <v>0</v>
      </c>
      <c r="J46" s="333">
        <f t="shared" ref="J46:J63" si="19">+I46/D46*100</f>
        <v>0</v>
      </c>
      <c r="K46" s="333">
        <f t="shared" ref="K46:K63" si="20">+(I46/D46*100)*E46/100</f>
        <v>0</v>
      </c>
      <c r="L46" s="325">
        <v>0</v>
      </c>
      <c r="M46" s="336">
        <f t="shared" ref="M46:M63" si="21">+D46-I46</f>
        <v>12052115600</v>
      </c>
      <c r="N46" s="333">
        <v>0</v>
      </c>
      <c r="O46" s="333">
        <f t="shared" ref="O46:O63" si="22">+N46*E46/100</f>
        <v>0</v>
      </c>
      <c r="P46" s="333">
        <v>0</v>
      </c>
      <c r="Q46" s="333">
        <f t="shared" ref="Q46:Q63" si="23">+P46*E46/100</f>
        <v>0</v>
      </c>
      <c r="R46" s="333">
        <v>0</v>
      </c>
      <c r="S46" s="339"/>
      <c r="T46" s="340"/>
      <c r="U46" s="340"/>
      <c r="V46" s="340"/>
    </row>
    <row r="47" spans="1:22" s="330" customFormat="1" ht="21.75" customHeight="1" x14ac:dyDescent="0.15">
      <c r="A47" s="331">
        <v>28</v>
      </c>
      <c r="B47" s="405" t="s">
        <v>130</v>
      </c>
      <c r="C47" s="406"/>
      <c r="D47" s="350">
        <v>1185747600</v>
      </c>
      <c r="E47" s="333">
        <f t="shared" si="16"/>
        <v>0.5009788781630008</v>
      </c>
      <c r="F47" s="334">
        <v>0</v>
      </c>
      <c r="G47" s="335">
        <f t="shared" si="17"/>
        <v>0</v>
      </c>
      <c r="H47" s="333">
        <f t="shared" si="18"/>
        <v>0</v>
      </c>
      <c r="I47" s="334">
        <v>0</v>
      </c>
      <c r="J47" s="333">
        <f t="shared" si="19"/>
        <v>0</v>
      </c>
      <c r="K47" s="333">
        <f t="shared" si="20"/>
        <v>0</v>
      </c>
      <c r="L47" s="325">
        <v>0</v>
      </c>
      <c r="M47" s="336">
        <f t="shared" si="21"/>
        <v>1185747600</v>
      </c>
      <c r="N47" s="333">
        <v>0</v>
      </c>
      <c r="O47" s="333">
        <f t="shared" si="22"/>
        <v>0</v>
      </c>
      <c r="P47" s="333">
        <v>0</v>
      </c>
      <c r="Q47" s="333">
        <f t="shared" si="23"/>
        <v>0</v>
      </c>
      <c r="R47" s="333">
        <v>0</v>
      </c>
      <c r="S47" s="339"/>
      <c r="T47" s="340"/>
      <c r="U47" s="340"/>
      <c r="V47" s="340"/>
    </row>
    <row r="48" spans="1:22" s="330" customFormat="1" ht="13" customHeight="1" x14ac:dyDescent="0.15">
      <c r="A48" s="331">
        <v>29</v>
      </c>
      <c r="B48" s="405" t="s">
        <v>131</v>
      </c>
      <c r="C48" s="406"/>
      <c r="D48" s="338">
        <v>707303000</v>
      </c>
      <c r="E48" s="333">
        <f t="shared" si="16"/>
        <v>0.29883582598971736</v>
      </c>
      <c r="F48" s="334">
        <v>0</v>
      </c>
      <c r="G48" s="335">
        <f t="shared" si="17"/>
        <v>0</v>
      </c>
      <c r="H48" s="333">
        <f t="shared" si="18"/>
        <v>0</v>
      </c>
      <c r="I48" s="334">
        <v>0</v>
      </c>
      <c r="J48" s="333">
        <f t="shared" si="19"/>
        <v>0</v>
      </c>
      <c r="K48" s="333">
        <f t="shared" si="20"/>
        <v>0</v>
      </c>
      <c r="L48" s="325">
        <v>0</v>
      </c>
      <c r="M48" s="336">
        <f t="shared" si="21"/>
        <v>707303000</v>
      </c>
      <c r="N48" s="333">
        <v>0</v>
      </c>
      <c r="O48" s="333">
        <f t="shared" si="22"/>
        <v>0</v>
      </c>
      <c r="P48" s="333">
        <v>0</v>
      </c>
      <c r="Q48" s="333">
        <f t="shared" si="23"/>
        <v>0</v>
      </c>
      <c r="R48" s="333">
        <v>0</v>
      </c>
      <c r="S48" s="339"/>
      <c r="T48" s="340"/>
      <c r="U48" s="340"/>
      <c r="V48" s="340"/>
    </row>
    <row r="49" spans="1:22" s="330" customFormat="1" ht="13" customHeight="1" x14ac:dyDescent="0.15">
      <c r="A49" s="331">
        <v>30</v>
      </c>
      <c r="B49" s="405" t="s">
        <v>132</v>
      </c>
      <c r="C49" s="406"/>
      <c r="D49" s="338">
        <v>2671010600</v>
      </c>
      <c r="E49" s="333">
        <f t="shared" si="16"/>
        <v>1.1285031434594375</v>
      </c>
      <c r="F49" s="334">
        <v>0</v>
      </c>
      <c r="G49" s="335">
        <f t="shared" si="17"/>
        <v>0</v>
      </c>
      <c r="H49" s="333">
        <f t="shared" si="18"/>
        <v>0</v>
      </c>
      <c r="I49" s="334">
        <v>0</v>
      </c>
      <c r="J49" s="333">
        <f t="shared" si="19"/>
        <v>0</v>
      </c>
      <c r="K49" s="333">
        <f t="shared" si="20"/>
        <v>0</v>
      </c>
      <c r="L49" s="325">
        <v>0</v>
      </c>
      <c r="M49" s="336">
        <f t="shared" si="21"/>
        <v>2671010600</v>
      </c>
      <c r="N49" s="333">
        <v>0</v>
      </c>
      <c r="O49" s="333">
        <f t="shared" si="22"/>
        <v>0</v>
      </c>
      <c r="P49" s="333">
        <v>0</v>
      </c>
      <c r="Q49" s="333">
        <f t="shared" si="23"/>
        <v>0</v>
      </c>
      <c r="R49" s="333">
        <v>0</v>
      </c>
      <c r="S49" s="339"/>
      <c r="T49" s="340"/>
      <c r="U49" s="340"/>
      <c r="V49" s="340"/>
    </row>
    <row r="50" spans="1:22" s="330" customFormat="1" ht="22.5" customHeight="1" x14ac:dyDescent="0.15">
      <c r="A50" s="331">
        <v>31</v>
      </c>
      <c r="B50" s="405" t="s">
        <v>133</v>
      </c>
      <c r="C50" s="406"/>
      <c r="D50" s="351">
        <v>8451926800</v>
      </c>
      <c r="E50" s="333">
        <f t="shared" si="16"/>
        <v>3.5709427593020648</v>
      </c>
      <c r="F50" s="334">
        <v>0</v>
      </c>
      <c r="G50" s="335">
        <f t="shared" si="17"/>
        <v>0</v>
      </c>
      <c r="H50" s="333">
        <f t="shared" si="18"/>
        <v>0</v>
      </c>
      <c r="I50" s="334">
        <v>0</v>
      </c>
      <c r="J50" s="333">
        <f t="shared" si="19"/>
        <v>0</v>
      </c>
      <c r="K50" s="333">
        <f t="shared" si="20"/>
        <v>0</v>
      </c>
      <c r="L50" s="325">
        <v>0</v>
      </c>
      <c r="M50" s="336">
        <f t="shared" si="21"/>
        <v>8451926800</v>
      </c>
      <c r="N50" s="333">
        <v>0</v>
      </c>
      <c r="O50" s="333">
        <f t="shared" si="22"/>
        <v>0</v>
      </c>
      <c r="P50" s="333">
        <v>0</v>
      </c>
      <c r="Q50" s="333">
        <f t="shared" si="23"/>
        <v>0</v>
      </c>
      <c r="R50" s="333">
        <v>0</v>
      </c>
      <c r="S50" s="339"/>
      <c r="T50" s="340"/>
      <c r="U50" s="340"/>
      <c r="V50" s="340"/>
    </row>
    <row r="51" spans="1:22" s="330" customFormat="1" ht="13" customHeight="1" x14ac:dyDescent="0.15">
      <c r="A51" s="331">
        <v>32</v>
      </c>
      <c r="B51" s="415" t="s">
        <v>134</v>
      </c>
      <c r="C51" s="416"/>
      <c r="D51" s="351">
        <v>6073538400</v>
      </c>
      <c r="E51" s="333">
        <f t="shared" si="16"/>
        <v>2.5660726229695991</v>
      </c>
      <c r="F51" s="334">
        <v>0</v>
      </c>
      <c r="G51" s="335">
        <f t="shared" si="17"/>
        <v>0</v>
      </c>
      <c r="H51" s="333">
        <f t="shared" si="18"/>
        <v>0</v>
      </c>
      <c r="I51" s="334">
        <v>0</v>
      </c>
      <c r="J51" s="333">
        <f t="shared" si="19"/>
        <v>0</v>
      </c>
      <c r="K51" s="333">
        <f t="shared" si="20"/>
        <v>0</v>
      </c>
      <c r="L51" s="325">
        <v>0</v>
      </c>
      <c r="M51" s="336">
        <f t="shared" si="21"/>
        <v>6073538400</v>
      </c>
      <c r="N51" s="333">
        <v>0</v>
      </c>
      <c r="O51" s="333">
        <f t="shared" si="22"/>
        <v>0</v>
      </c>
      <c r="P51" s="333">
        <v>0</v>
      </c>
      <c r="Q51" s="333">
        <f t="shared" si="23"/>
        <v>0</v>
      </c>
      <c r="R51" s="333">
        <v>0</v>
      </c>
      <c r="S51" s="339"/>
      <c r="T51" s="340"/>
      <c r="U51" s="340"/>
      <c r="V51" s="340"/>
    </row>
    <row r="52" spans="1:22" s="330" customFormat="1" ht="24.75" customHeight="1" x14ac:dyDescent="0.15">
      <c r="A52" s="331">
        <v>33</v>
      </c>
      <c r="B52" s="405" t="s">
        <v>135</v>
      </c>
      <c r="C52" s="406"/>
      <c r="D52" s="338">
        <v>601776000</v>
      </c>
      <c r="E52" s="333">
        <f t="shared" si="16"/>
        <v>0.25425062246418884</v>
      </c>
      <c r="F52" s="334">
        <v>0</v>
      </c>
      <c r="G52" s="335">
        <f t="shared" si="17"/>
        <v>0</v>
      </c>
      <c r="H52" s="333">
        <f t="shared" si="18"/>
        <v>0</v>
      </c>
      <c r="I52" s="334">
        <v>0</v>
      </c>
      <c r="J52" s="333">
        <f t="shared" si="19"/>
        <v>0</v>
      </c>
      <c r="K52" s="333">
        <f t="shared" si="20"/>
        <v>0</v>
      </c>
      <c r="L52" s="325">
        <v>0</v>
      </c>
      <c r="M52" s="336">
        <f t="shared" si="21"/>
        <v>601776000</v>
      </c>
      <c r="N52" s="333">
        <v>0</v>
      </c>
      <c r="O52" s="333">
        <f t="shared" si="22"/>
        <v>0</v>
      </c>
      <c r="P52" s="333">
        <v>0</v>
      </c>
      <c r="Q52" s="333">
        <f t="shared" si="23"/>
        <v>0</v>
      </c>
      <c r="R52" s="333">
        <v>0</v>
      </c>
      <c r="S52" s="339"/>
      <c r="T52" s="340"/>
      <c r="U52" s="340"/>
      <c r="V52" s="340"/>
    </row>
    <row r="53" spans="1:22" s="330" customFormat="1" ht="13" customHeight="1" x14ac:dyDescent="0.15">
      <c r="A53" s="331">
        <v>34</v>
      </c>
      <c r="B53" s="413" t="s">
        <v>136</v>
      </c>
      <c r="C53" s="414"/>
      <c r="D53" s="338">
        <v>1802649600</v>
      </c>
      <c r="E53" s="333">
        <f t="shared" si="16"/>
        <v>0.76162024222438418</v>
      </c>
      <c r="F53" s="334">
        <v>0</v>
      </c>
      <c r="G53" s="335">
        <f t="shared" si="17"/>
        <v>0</v>
      </c>
      <c r="H53" s="333">
        <f t="shared" si="18"/>
        <v>0</v>
      </c>
      <c r="I53" s="334">
        <v>0</v>
      </c>
      <c r="J53" s="333">
        <f t="shared" si="19"/>
        <v>0</v>
      </c>
      <c r="K53" s="333">
        <f t="shared" si="20"/>
        <v>0</v>
      </c>
      <c r="L53" s="325">
        <v>0</v>
      </c>
      <c r="M53" s="336">
        <f t="shared" si="21"/>
        <v>1802649600</v>
      </c>
      <c r="N53" s="333">
        <v>0</v>
      </c>
      <c r="O53" s="333">
        <f t="shared" si="22"/>
        <v>0</v>
      </c>
      <c r="P53" s="333">
        <v>0</v>
      </c>
      <c r="Q53" s="333">
        <f t="shared" si="23"/>
        <v>0</v>
      </c>
      <c r="R53" s="333">
        <v>0</v>
      </c>
      <c r="S53" s="339"/>
      <c r="T53" s="340"/>
      <c r="U53" s="340"/>
      <c r="V53" s="340"/>
    </row>
    <row r="54" spans="1:22" s="330" customFormat="1" ht="13" customHeight="1" x14ac:dyDescent="0.15">
      <c r="A54" s="331">
        <v>35</v>
      </c>
      <c r="B54" s="413" t="s">
        <v>137</v>
      </c>
      <c r="C54" s="414"/>
      <c r="D54" s="351">
        <v>7145374800</v>
      </c>
      <c r="E54" s="333">
        <f t="shared" si="16"/>
        <v>3.0189239694503085</v>
      </c>
      <c r="F54" s="334">
        <v>0</v>
      </c>
      <c r="G54" s="335">
        <f t="shared" si="17"/>
        <v>0</v>
      </c>
      <c r="H54" s="333">
        <f t="shared" si="18"/>
        <v>0</v>
      </c>
      <c r="I54" s="334">
        <v>0</v>
      </c>
      <c r="J54" s="333">
        <f t="shared" si="19"/>
        <v>0</v>
      </c>
      <c r="K54" s="333">
        <f t="shared" si="20"/>
        <v>0</v>
      </c>
      <c r="L54" s="325">
        <v>0</v>
      </c>
      <c r="M54" s="336">
        <f t="shared" si="21"/>
        <v>7145374800</v>
      </c>
      <c r="N54" s="333">
        <v>0</v>
      </c>
      <c r="O54" s="333">
        <f t="shared" si="22"/>
        <v>0</v>
      </c>
      <c r="P54" s="333">
        <v>0</v>
      </c>
      <c r="Q54" s="333">
        <f t="shared" si="23"/>
        <v>0</v>
      </c>
      <c r="R54" s="333">
        <v>0</v>
      </c>
      <c r="S54" s="339"/>
      <c r="T54" s="340"/>
      <c r="U54" s="340"/>
      <c r="V54" s="340"/>
    </row>
    <row r="55" spans="1:22" s="330" customFormat="1" ht="13" customHeight="1" x14ac:dyDescent="0.15">
      <c r="A55" s="331">
        <v>36</v>
      </c>
      <c r="B55" s="405" t="s">
        <v>138</v>
      </c>
      <c r="C55" s="406"/>
      <c r="D55" s="338">
        <v>865404600</v>
      </c>
      <c r="E55" s="333">
        <f t="shared" si="16"/>
        <v>0.36563382094562152</v>
      </c>
      <c r="F55" s="334">
        <v>0</v>
      </c>
      <c r="G55" s="335">
        <f t="shared" si="17"/>
        <v>0</v>
      </c>
      <c r="H55" s="333">
        <f t="shared" si="18"/>
        <v>0</v>
      </c>
      <c r="I55" s="334">
        <v>0</v>
      </c>
      <c r="J55" s="333">
        <f t="shared" si="19"/>
        <v>0</v>
      </c>
      <c r="K55" s="333">
        <f t="shared" si="20"/>
        <v>0</v>
      </c>
      <c r="L55" s="325">
        <v>0</v>
      </c>
      <c r="M55" s="336">
        <f t="shared" si="21"/>
        <v>865404600</v>
      </c>
      <c r="N55" s="333">
        <v>0</v>
      </c>
      <c r="O55" s="333">
        <f t="shared" si="22"/>
        <v>0</v>
      </c>
      <c r="P55" s="333">
        <v>0</v>
      </c>
      <c r="Q55" s="333">
        <f t="shared" si="23"/>
        <v>0</v>
      </c>
      <c r="R55" s="333">
        <v>0</v>
      </c>
      <c r="S55" s="339"/>
      <c r="T55" s="340"/>
      <c r="U55" s="340"/>
      <c r="V55" s="340"/>
    </row>
    <row r="56" spans="1:22" s="330" customFormat="1" ht="21" customHeight="1" x14ac:dyDescent="0.15">
      <c r="A56" s="331">
        <v>37</v>
      </c>
      <c r="B56" s="405" t="s">
        <v>139</v>
      </c>
      <c r="C56" s="406"/>
      <c r="D56" s="338">
        <v>490912000</v>
      </c>
      <c r="E56" s="333">
        <f t="shared" si="16"/>
        <v>0.20741053411093141</v>
      </c>
      <c r="F56" s="334">
        <v>0</v>
      </c>
      <c r="G56" s="335">
        <f t="shared" si="17"/>
        <v>0</v>
      </c>
      <c r="H56" s="333">
        <f t="shared" si="18"/>
        <v>0</v>
      </c>
      <c r="I56" s="334">
        <v>0</v>
      </c>
      <c r="J56" s="333">
        <f t="shared" si="19"/>
        <v>0</v>
      </c>
      <c r="K56" s="333">
        <f t="shared" si="20"/>
        <v>0</v>
      </c>
      <c r="L56" s="325">
        <v>0</v>
      </c>
      <c r="M56" s="336">
        <f t="shared" si="21"/>
        <v>490912000</v>
      </c>
      <c r="N56" s="333">
        <v>0</v>
      </c>
      <c r="O56" s="333">
        <f t="shared" si="22"/>
        <v>0</v>
      </c>
      <c r="P56" s="333">
        <v>0</v>
      </c>
      <c r="Q56" s="333">
        <f t="shared" si="23"/>
        <v>0</v>
      </c>
      <c r="R56" s="333">
        <v>0</v>
      </c>
      <c r="S56" s="339"/>
      <c r="T56" s="340"/>
      <c r="U56" s="340"/>
      <c r="V56" s="340"/>
    </row>
    <row r="57" spans="1:22" s="330" customFormat="1" ht="32.25" customHeight="1" x14ac:dyDescent="0.15">
      <c r="A57" s="331">
        <v>38</v>
      </c>
      <c r="B57" s="405" t="s">
        <v>140</v>
      </c>
      <c r="C57" s="406"/>
      <c r="D57" s="338">
        <v>522789000</v>
      </c>
      <c r="E57" s="333">
        <f t="shared" si="16"/>
        <v>0.22087858051406303</v>
      </c>
      <c r="F57" s="334">
        <v>0</v>
      </c>
      <c r="G57" s="335">
        <f t="shared" si="17"/>
        <v>0</v>
      </c>
      <c r="H57" s="333">
        <f t="shared" si="18"/>
        <v>0</v>
      </c>
      <c r="I57" s="334">
        <v>0</v>
      </c>
      <c r="J57" s="333">
        <f t="shared" si="19"/>
        <v>0</v>
      </c>
      <c r="K57" s="333">
        <f t="shared" si="20"/>
        <v>0</v>
      </c>
      <c r="L57" s="325">
        <v>0</v>
      </c>
      <c r="M57" s="336">
        <f t="shared" si="21"/>
        <v>522789000</v>
      </c>
      <c r="N57" s="333">
        <v>0</v>
      </c>
      <c r="O57" s="333">
        <f t="shared" si="22"/>
        <v>0</v>
      </c>
      <c r="P57" s="333">
        <v>0</v>
      </c>
      <c r="Q57" s="333">
        <f t="shared" si="23"/>
        <v>0</v>
      </c>
      <c r="R57" s="333">
        <v>0</v>
      </c>
      <c r="S57" s="339"/>
      <c r="T57" s="340"/>
      <c r="U57" s="340"/>
      <c r="V57" s="340"/>
    </row>
    <row r="58" spans="1:22" s="330" customFormat="1" ht="21.75" customHeight="1" x14ac:dyDescent="0.15">
      <c r="A58" s="331">
        <v>39</v>
      </c>
      <c r="B58" s="405" t="s">
        <v>141</v>
      </c>
      <c r="C58" s="406"/>
      <c r="D58" s="350">
        <v>205206800</v>
      </c>
      <c r="E58" s="333">
        <f t="shared" si="16"/>
        <v>8.6699962500804792E-2</v>
      </c>
      <c r="F58" s="334">
        <v>0</v>
      </c>
      <c r="G58" s="335">
        <f t="shared" si="17"/>
        <v>0</v>
      </c>
      <c r="H58" s="333">
        <f t="shared" si="18"/>
        <v>0</v>
      </c>
      <c r="I58" s="334">
        <v>0</v>
      </c>
      <c r="J58" s="333">
        <f t="shared" si="19"/>
        <v>0</v>
      </c>
      <c r="K58" s="333">
        <f t="shared" si="20"/>
        <v>0</v>
      </c>
      <c r="L58" s="325">
        <v>0</v>
      </c>
      <c r="M58" s="336">
        <f t="shared" si="21"/>
        <v>205206800</v>
      </c>
      <c r="N58" s="333">
        <v>0</v>
      </c>
      <c r="O58" s="333">
        <f t="shared" si="22"/>
        <v>0</v>
      </c>
      <c r="P58" s="333">
        <v>0</v>
      </c>
      <c r="Q58" s="333">
        <f t="shared" si="23"/>
        <v>0</v>
      </c>
      <c r="R58" s="333">
        <v>0</v>
      </c>
      <c r="S58" s="339"/>
      <c r="T58" s="340"/>
      <c r="U58" s="340"/>
      <c r="V58" s="340"/>
    </row>
    <row r="59" spans="1:22" s="330" customFormat="1" ht="13" customHeight="1" x14ac:dyDescent="0.15">
      <c r="A59" s="331">
        <v>40</v>
      </c>
      <c r="B59" s="411" t="s">
        <v>142</v>
      </c>
      <c r="C59" s="412"/>
      <c r="D59" s="338">
        <v>1705597900</v>
      </c>
      <c r="E59" s="333">
        <f t="shared" si="16"/>
        <v>0.72061585664535188</v>
      </c>
      <c r="F59" s="334">
        <v>0</v>
      </c>
      <c r="G59" s="335">
        <f t="shared" si="17"/>
        <v>0</v>
      </c>
      <c r="H59" s="333">
        <f t="shared" si="18"/>
        <v>0</v>
      </c>
      <c r="I59" s="334">
        <v>0</v>
      </c>
      <c r="J59" s="333">
        <f t="shared" si="19"/>
        <v>0</v>
      </c>
      <c r="K59" s="333">
        <f t="shared" si="20"/>
        <v>0</v>
      </c>
      <c r="L59" s="325">
        <v>0</v>
      </c>
      <c r="M59" s="336">
        <f t="shared" si="21"/>
        <v>1705597900</v>
      </c>
      <c r="N59" s="333">
        <v>0</v>
      </c>
      <c r="O59" s="333">
        <f t="shared" si="22"/>
        <v>0</v>
      </c>
      <c r="P59" s="333">
        <v>0</v>
      </c>
      <c r="Q59" s="333">
        <f t="shared" si="23"/>
        <v>0</v>
      </c>
      <c r="R59" s="333">
        <v>0</v>
      </c>
      <c r="S59" s="339"/>
      <c r="T59" s="340"/>
      <c r="U59" s="340"/>
      <c r="V59" s="340"/>
    </row>
    <row r="60" spans="1:22" s="330" customFormat="1" ht="23.25" customHeight="1" x14ac:dyDescent="0.15">
      <c r="A60" s="331">
        <v>41</v>
      </c>
      <c r="B60" s="405" t="s">
        <v>143</v>
      </c>
      <c r="C60" s="406"/>
      <c r="D60" s="338">
        <v>14037872100</v>
      </c>
      <c r="E60" s="333">
        <f t="shared" si="16"/>
        <v>5.931007084858269</v>
      </c>
      <c r="F60" s="334">
        <v>1169990000</v>
      </c>
      <c r="G60" s="335">
        <f t="shared" si="17"/>
        <v>8.3345252874899742</v>
      </c>
      <c r="H60" s="333">
        <f t="shared" si="18"/>
        <v>0.49432128529033442</v>
      </c>
      <c r="I60" s="334">
        <v>0</v>
      </c>
      <c r="J60" s="333">
        <f t="shared" si="19"/>
        <v>0</v>
      </c>
      <c r="K60" s="333">
        <f t="shared" si="20"/>
        <v>0</v>
      </c>
      <c r="L60" s="325">
        <f>I60/F60*100</f>
        <v>0</v>
      </c>
      <c r="M60" s="336">
        <f t="shared" si="21"/>
        <v>14037872100</v>
      </c>
      <c r="N60" s="333">
        <v>8.33</v>
      </c>
      <c r="O60" s="333">
        <f t="shared" si="22"/>
        <v>0.4940528901686938</v>
      </c>
      <c r="P60" s="333">
        <v>0</v>
      </c>
      <c r="Q60" s="333">
        <f t="shared" si="23"/>
        <v>0</v>
      </c>
      <c r="R60" s="333">
        <f>P60/N60*100</f>
        <v>0</v>
      </c>
      <c r="S60" s="339"/>
      <c r="T60" s="340"/>
      <c r="U60" s="340"/>
      <c r="V60" s="340"/>
    </row>
    <row r="61" spans="1:22" s="330" customFormat="1" ht="33.75" customHeight="1" x14ac:dyDescent="0.15">
      <c r="A61" s="331">
        <v>42</v>
      </c>
      <c r="B61" s="405" t="s">
        <v>144</v>
      </c>
      <c r="C61" s="406"/>
      <c r="D61" s="338">
        <v>52848956400</v>
      </c>
      <c r="E61" s="333">
        <f t="shared" si="16"/>
        <v>22.328707129036012</v>
      </c>
      <c r="F61" s="334">
        <v>82990000</v>
      </c>
      <c r="G61" s="335">
        <f t="shared" si="17"/>
        <v>0.15703242912096557</v>
      </c>
      <c r="H61" s="333">
        <f t="shared" si="18"/>
        <v>3.5063311196031462E-2</v>
      </c>
      <c r="I61" s="334">
        <v>0</v>
      </c>
      <c r="J61" s="333">
        <f t="shared" si="19"/>
        <v>0</v>
      </c>
      <c r="K61" s="333">
        <f t="shared" si="20"/>
        <v>0</v>
      </c>
      <c r="L61" s="325">
        <f>I61/F61*100</f>
        <v>0</v>
      </c>
      <c r="M61" s="336">
        <f t="shared" si="21"/>
        <v>52848956400</v>
      </c>
      <c r="N61" s="333">
        <v>0.16</v>
      </c>
      <c r="O61" s="333">
        <f t="shared" si="22"/>
        <v>3.572593140645762E-2</v>
      </c>
      <c r="P61" s="333">
        <v>0</v>
      </c>
      <c r="Q61" s="333">
        <f t="shared" si="23"/>
        <v>0</v>
      </c>
      <c r="R61" s="333">
        <f>P61/N61*100</f>
        <v>0</v>
      </c>
      <c r="S61" s="339"/>
      <c r="T61" s="340"/>
      <c r="U61" s="340"/>
      <c r="V61" s="340"/>
    </row>
    <row r="62" spans="1:22" s="330" customFormat="1" ht="22.5" customHeight="1" x14ac:dyDescent="0.15">
      <c r="A62" s="331">
        <v>43</v>
      </c>
      <c r="B62" s="405" t="s">
        <v>145</v>
      </c>
      <c r="C62" s="406"/>
      <c r="D62" s="338">
        <v>939905300</v>
      </c>
      <c r="E62" s="333">
        <f t="shared" si="16"/>
        <v>0.39711039918905067</v>
      </c>
      <c r="F62" s="334">
        <v>0</v>
      </c>
      <c r="G62" s="335">
        <f t="shared" si="17"/>
        <v>0</v>
      </c>
      <c r="H62" s="333">
        <f t="shared" si="18"/>
        <v>0</v>
      </c>
      <c r="I62" s="334">
        <v>0</v>
      </c>
      <c r="J62" s="333">
        <f t="shared" si="19"/>
        <v>0</v>
      </c>
      <c r="K62" s="333">
        <f t="shared" si="20"/>
        <v>0</v>
      </c>
      <c r="L62" s="325">
        <v>0</v>
      </c>
      <c r="M62" s="336">
        <f t="shared" si="21"/>
        <v>939905300</v>
      </c>
      <c r="N62" s="333">
        <v>0</v>
      </c>
      <c r="O62" s="333">
        <f t="shared" si="22"/>
        <v>0</v>
      </c>
      <c r="P62" s="333">
        <v>0</v>
      </c>
      <c r="Q62" s="333">
        <f t="shared" si="23"/>
        <v>0</v>
      </c>
      <c r="R62" s="333">
        <v>0</v>
      </c>
      <c r="S62" s="339"/>
      <c r="T62" s="340"/>
      <c r="U62" s="340"/>
      <c r="V62" s="340"/>
    </row>
    <row r="63" spans="1:22" s="330" customFormat="1" ht="24" customHeight="1" x14ac:dyDescent="0.15">
      <c r="A63" s="331">
        <v>44</v>
      </c>
      <c r="B63" s="405" t="s">
        <v>146</v>
      </c>
      <c r="C63" s="406"/>
      <c r="D63" s="338">
        <v>1011469320</v>
      </c>
      <c r="E63" s="333">
        <f t="shared" si="16"/>
        <v>0.4273462288516488</v>
      </c>
      <c r="F63" s="334">
        <v>24967520</v>
      </c>
      <c r="G63" s="335">
        <f t="shared" si="17"/>
        <v>2.4684406641221703</v>
      </c>
      <c r="H63" s="333">
        <f t="shared" si="18"/>
        <v>1.0548788089566689E-2</v>
      </c>
      <c r="I63" s="334">
        <v>0</v>
      </c>
      <c r="J63" s="333">
        <f t="shared" si="19"/>
        <v>0</v>
      </c>
      <c r="K63" s="333">
        <f t="shared" si="20"/>
        <v>0</v>
      </c>
      <c r="L63" s="325">
        <f>I63/F63*100</f>
        <v>0</v>
      </c>
      <c r="M63" s="336">
        <f t="shared" si="21"/>
        <v>1011469320</v>
      </c>
      <c r="N63" s="333">
        <v>2.4700000000000002</v>
      </c>
      <c r="O63" s="333">
        <f t="shared" si="22"/>
        <v>1.0555451852635726E-2</v>
      </c>
      <c r="P63" s="333">
        <v>0</v>
      </c>
      <c r="Q63" s="333">
        <f t="shared" si="23"/>
        <v>0</v>
      </c>
      <c r="R63" s="333">
        <f>P63/N63*100</f>
        <v>0</v>
      </c>
      <c r="S63" s="339"/>
      <c r="T63" s="340"/>
      <c r="U63" s="340"/>
      <c r="V63" s="340"/>
    </row>
    <row r="64" spans="1:22" s="330" customFormat="1" ht="24" customHeight="1" x14ac:dyDescent="0.15">
      <c r="A64" s="331"/>
      <c r="B64" s="407" t="s">
        <v>147</v>
      </c>
      <c r="C64" s="408"/>
      <c r="D64" s="338"/>
      <c r="E64" s="333"/>
      <c r="F64" s="334"/>
      <c r="G64" s="335"/>
      <c r="H64" s="333"/>
      <c r="I64" s="334"/>
      <c r="J64" s="333"/>
      <c r="K64" s="333"/>
      <c r="L64" s="325"/>
      <c r="M64" s="336"/>
      <c r="N64" s="333"/>
      <c r="O64" s="333"/>
      <c r="P64" s="333"/>
      <c r="Q64" s="333"/>
      <c r="R64" s="333"/>
      <c r="S64" s="339"/>
      <c r="T64" s="340"/>
      <c r="U64" s="340"/>
      <c r="V64" s="340"/>
    </row>
    <row r="65" spans="1:22" s="330" customFormat="1" ht="13" customHeight="1" x14ac:dyDescent="0.15">
      <c r="A65" s="331">
        <v>45</v>
      </c>
      <c r="B65" s="405" t="s">
        <v>148</v>
      </c>
      <c r="C65" s="406"/>
      <c r="D65" s="338">
        <v>432560000</v>
      </c>
      <c r="E65" s="333">
        <f t="shared" ref="E65:E81" si="24">D65/$D$119*100</f>
        <v>0.18275678866074671</v>
      </c>
      <c r="F65" s="334">
        <v>0</v>
      </c>
      <c r="G65" s="335">
        <f t="shared" ref="G65:G81" si="25">+F65/D65*100</f>
        <v>0</v>
      </c>
      <c r="H65" s="333">
        <f t="shared" ref="H65:H81" si="26">+(F65/D65*100)*E65/100</f>
        <v>0</v>
      </c>
      <c r="I65" s="334">
        <v>0</v>
      </c>
      <c r="J65" s="333">
        <f t="shared" ref="J65:J81" si="27">+I65/D65*100</f>
        <v>0</v>
      </c>
      <c r="K65" s="333">
        <f t="shared" ref="K65:K81" si="28">+(I65/D65*100)*E65/100</f>
        <v>0</v>
      </c>
      <c r="L65" s="325">
        <v>0</v>
      </c>
      <c r="M65" s="336">
        <f t="shared" ref="M65:M81" si="29">+D65-I65</f>
        <v>432560000</v>
      </c>
      <c r="N65" s="333">
        <v>0</v>
      </c>
      <c r="O65" s="333">
        <f t="shared" ref="O65:O81" si="30">+N65*E65/100</f>
        <v>0</v>
      </c>
      <c r="P65" s="333">
        <v>0</v>
      </c>
      <c r="Q65" s="333">
        <f t="shared" ref="Q65:Q73" si="31">+P65*E65/100</f>
        <v>0</v>
      </c>
      <c r="R65" s="333">
        <v>0</v>
      </c>
      <c r="S65" s="339"/>
      <c r="T65" s="340"/>
      <c r="U65" s="340"/>
      <c r="V65" s="340"/>
    </row>
    <row r="66" spans="1:22" s="330" customFormat="1" ht="13" customHeight="1" x14ac:dyDescent="0.15">
      <c r="A66" s="331">
        <v>46</v>
      </c>
      <c r="B66" s="405" t="s">
        <v>149</v>
      </c>
      <c r="C66" s="406"/>
      <c r="D66" s="338">
        <v>6115525000</v>
      </c>
      <c r="E66" s="333">
        <f t="shared" si="24"/>
        <v>2.5838119797820256</v>
      </c>
      <c r="F66" s="334">
        <v>0</v>
      </c>
      <c r="G66" s="335">
        <f t="shared" si="25"/>
        <v>0</v>
      </c>
      <c r="H66" s="333">
        <f t="shared" si="26"/>
        <v>0</v>
      </c>
      <c r="I66" s="334">
        <v>0</v>
      </c>
      <c r="J66" s="333">
        <f t="shared" si="27"/>
        <v>0</v>
      </c>
      <c r="K66" s="333">
        <f t="shared" si="28"/>
        <v>0</v>
      </c>
      <c r="L66" s="325">
        <v>0</v>
      </c>
      <c r="M66" s="336">
        <f t="shared" si="29"/>
        <v>6115525000</v>
      </c>
      <c r="N66" s="333">
        <v>0</v>
      </c>
      <c r="O66" s="333">
        <f t="shared" si="30"/>
        <v>0</v>
      </c>
      <c r="P66" s="333">
        <v>0</v>
      </c>
      <c r="Q66" s="333">
        <f t="shared" si="31"/>
        <v>0</v>
      </c>
      <c r="R66" s="333">
        <v>0</v>
      </c>
      <c r="S66" s="339"/>
      <c r="T66" s="340"/>
      <c r="U66" s="340"/>
      <c r="V66" s="340"/>
    </row>
    <row r="67" spans="1:22" s="330" customFormat="1" ht="13" customHeight="1" x14ac:dyDescent="0.15">
      <c r="A67" s="331">
        <v>47</v>
      </c>
      <c r="B67" s="405" t="s">
        <v>133</v>
      </c>
      <c r="C67" s="406"/>
      <c r="D67" s="338">
        <v>6657985000</v>
      </c>
      <c r="E67" s="333">
        <f t="shared" si="24"/>
        <v>2.8130015663755819</v>
      </c>
      <c r="F67" s="334">
        <v>0</v>
      </c>
      <c r="G67" s="335">
        <f t="shared" si="25"/>
        <v>0</v>
      </c>
      <c r="H67" s="333">
        <f t="shared" si="26"/>
        <v>0</v>
      </c>
      <c r="I67" s="334">
        <v>0</v>
      </c>
      <c r="J67" s="333">
        <f t="shared" si="27"/>
        <v>0</v>
      </c>
      <c r="K67" s="333">
        <f t="shared" si="28"/>
        <v>0</v>
      </c>
      <c r="L67" s="325">
        <v>0</v>
      </c>
      <c r="M67" s="336">
        <f t="shared" si="29"/>
        <v>6657985000</v>
      </c>
      <c r="N67" s="333">
        <v>0</v>
      </c>
      <c r="O67" s="333">
        <f t="shared" si="30"/>
        <v>0</v>
      </c>
      <c r="P67" s="333">
        <v>0</v>
      </c>
      <c r="Q67" s="333">
        <f t="shared" si="31"/>
        <v>0</v>
      </c>
      <c r="R67" s="333">
        <v>0</v>
      </c>
      <c r="S67" s="339"/>
      <c r="T67" s="340"/>
      <c r="U67" s="340"/>
      <c r="V67" s="340"/>
    </row>
    <row r="68" spans="1:22" s="330" customFormat="1" ht="13" customHeight="1" x14ac:dyDescent="0.15">
      <c r="A68" s="331">
        <v>48</v>
      </c>
      <c r="B68" s="405" t="s">
        <v>150</v>
      </c>
      <c r="C68" s="406"/>
      <c r="D68" s="338">
        <v>6460408000</v>
      </c>
      <c r="E68" s="333">
        <f t="shared" si="24"/>
        <v>2.7295251977025092</v>
      </c>
      <c r="F68" s="334">
        <v>0</v>
      </c>
      <c r="G68" s="335">
        <f t="shared" si="25"/>
        <v>0</v>
      </c>
      <c r="H68" s="333">
        <f t="shared" si="26"/>
        <v>0</v>
      </c>
      <c r="I68" s="334">
        <v>0</v>
      </c>
      <c r="J68" s="333">
        <f t="shared" si="27"/>
        <v>0</v>
      </c>
      <c r="K68" s="333">
        <f t="shared" si="28"/>
        <v>0</v>
      </c>
      <c r="L68" s="325">
        <v>0</v>
      </c>
      <c r="M68" s="336">
        <f t="shared" si="29"/>
        <v>6460408000</v>
      </c>
      <c r="N68" s="333">
        <v>0</v>
      </c>
      <c r="O68" s="333">
        <f t="shared" si="30"/>
        <v>0</v>
      </c>
      <c r="P68" s="333">
        <v>0</v>
      </c>
      <c r="Q68" s="333">
        <f t="shared" si="31"/>
        <v>0</v>
      </c>
      <c r="R68" s="333">
        <v>0</v>
      </c>
      <c r="S68" s="339"/>
      <c r="T68" s="340"/>
      <c r="U68" s="340"/>
      <c r="V68" s="340"/>
    </row>
    <row r="69" spans="1:22" s="330" customFormat="1" ht="13" customHeight="1" x14ac:dyDescent="0.15">
      <c r="A69" s="331">
        <v>49</v>
      </c>
      <c r="B69" s="405" t="s">
        <v>151</v>
      </c>
      <c r="C69" s="406"/>
      <c r="D69" s="338">
        <v>2278024000</v>
      </c>
      <c r="E69" s="333">
        <f t="shared" si="24"/>
        <v>0.962466133558602</v>
      </c>
      <c r="F69" s="334">
        <v>0</v>
      </c>
      <c r="G69" s="335">
        <f t="shared" si="25"/>
        <v>0</v>
      </c>
      <c r="H69" s="333">
        <f t="shared" si="26"/>
        <v>0</v>
      </c>
      <c r="I69" s="334">
        <v>0</v>
      </c>
      <c r="J69" s="333">
        <f t="shared" si="27"/>
        <v>0</v>
      </c>
      <c r="K69" s="333">
        <f t="shared" si="28"/>
        <v>0</v>
      </c>
      <c r="L69" s="325">
        <v>0</v>
      </c>
      <c r="M69" s="336">
        <f t="shared" si="29"/>
        <v>2278024000</v>
      </c>
      <c r="N69" s="333">
        <v>0</v>
      </c>
      <c r="O69" s="333">
        <f t="shared" si="30"/>
        <v>0</v>
      </c>
      <c r="P69" s="333">
        <v>0</v>
      </c>
      <c r="Q69" s="333">
        <f t="shared" si="31"/>
        <v>0</v>
      </c>
      <c r="R69" s="333">
        <v>0</v>
      </c>
      <c r="S69" s="339"/>
      <c r="T69" s="340"/>
      <c r="U69" s="340"/>
      <c r="V69" s="340"/>
    </row>
    <row r="70" spans="1:22" s="330" customFormat="1" ht="13" customHeight="1" x14ac:dyDescent="0.15">
      <c r="A70" s="331">
        <v>50</v>
      </c>
      <c r="B70" s="405" t="s">
        <v>152</v>
      </c>
      <c r="C70" s="406"/>
      <c r="D70" s="338">
        <v>291368000</v>
      </c>
      <c r="E70" s="333">
        <f t="shared" si="24"/>
        <v>0.12310310707995295</v>
      </c>
      <c r="F70" s="334">
        <v>0</v>
      </c>
      <c r="G70" s="335">
        <f t="shared" si="25"/>
        <v>0</v>
      </c>
      <c r="H70" s="333">
        <f t="shared" si="26"/>
        <v>0</v>
      </c>
      <c r="I70" s="334">
        <v>0</v>
      </c>
      <c r="J70" s="333">
        <f t="shared" si="27"/>
        <v>0</v>
      </c>
      <c r="K70" s="333">
        <f t="shared" si="28"/>
        <v>0</v>
      </c>
      <c r="L70" s="325">
        <v>0</v>
      </c>
      <c r="M70" s="336">
        <f t="shared" si="29"/>
        <v>291368000</v>
      </c>
      <c r="N70" s="333">
        <v>0</v>
      </c>
      <c r="O70" s="333">
        <f t="shared" si="30"/>
        <v>0</v>
      </c>
      <c r="P70" s="333"/>
      <c r="Q70" s="333">
        <f t="shared" si="31"/>
        <v>0</v>
      </c>
      <c r="R70" s="333">
        <v>0</v>
      </c>
      <c r="S70" s="339"/>
      <c r="T70" s="340"/>
      <c r="U70" s="340"/>
      <c r="V70" s="340"/>
    </row>
    <row r="71" spans="1:22" s="330" customFormat="1" ht="13" customHeight="1" x14ac:dyDescent="0.15">
      <c r="A71" s="331">
        <v>51</v>
      </c>
      <c r="B71" s="405" t="s">
        <v>153</v>
      </c>
      <c r="C71" s="406"/>
      <c r="D71" s="338">
        <v>194880000</v>
      </c>
      <c r="E71" s="333">
        <f t="shared" si="24"/>
        <v>8.2336884996778062E-2</v>
      </c>
      <c r="F71" s="334">
        <v>0</v>
      </c>
      <c r="G71" s="335">
        <f t="shared" si="25"/>
        <v>0</v>
      </c>
      <c r="H71" s="333">
        <f t="shared" si="26"/>
        <v>0</v>
      </c>
      <c r="I71" s="334">
        <v>0</v>
      </c>
      <c r="J71" s="333">
        <f t="shared" si="27"/>
        <v>0</v>
      </c>
      <c r="K71" s="333">
        <f t="shared" si="28"/>
        <v>0</v>
      </c>
      <c r="L71" s="325">
        <v>0</v>
      </c>
      <c r="M71" s="336">
        <f t="shared" si="29"/>
        <v>194880000</v>
      </c>
      <c r="N71" s="333">
        <v>0</v>
      </c>
      <c r="O71" s="333">
        <f t="shared" si="30"/>
        <v>0</v>
      </c>
      <c r="P71" s="333">
        <v>0</v>
      </c>
      <c r="Q71" s="333">
        <f t="shared" si="31"/>
        <v>0</v>
      </c>
      <c r="R71" s="333">
        <v>0</v>
      </c>
      <c r="S71" s="339"/>
      <c r="T71" s="340"/>
      <c r="U71" s="340"/>
      <c r="V71" s="340"/>
    </row>
    <row r="72" spans="1:22" s="330" customFormat="1" ht="24" customHeight="1" x14ac:dyDescent="0.15">
      <c r="A72" s="331">
        <v>52</v>
      </c>
      <c r="B72" s="405" t="s">
        <v>154</v>
      </c>
      <c r="C72" s="406"/>
      <c r="D72" s="338">
        <v>4122260000</v>
      </c>
      <c r="E72" s="333">
        <f t="shared" si="24"/>
        <v>1.7416566479208659</v>
      </c>
      <c r="F72" s="334">
        <v>0</v>
      </c>
      <c r="G72" s="335">
        <f t="shared" si="25"/>
        <v>0</v>
      </c>
      <c r="H72" s="333">
        <f t="shared" si="26"/>
        <v>0</v>
      </c>
      <c r="I72" s="334">
        <v>0</v>
      </c>
      <c r="J72" s="333">
        <f t="shared" si="27"/>
        <v>0</v>
      </c>
      <c r="K72" s="333">
        <f t="shared" si="28"/>
        <v>0</v>
      </c>
      <c r="L72" s="325">
        <v>0</v>
      </c>
      <c r="M72" s="336">
        <f t="shared" si="29"/>
        <v>4122260000</v>
      </c>
      <c r="N72" s="333">
        <v>0</v>
      </c>
      <c r="O72" s="333">
        <f t="shared" si="30"/>
        <v>0</v>
      </c>
      <c r="P72" s="333">
        <v>0</v>
      </c>
      <c r="Q72" s="333">
        <f t="shared" si="31"/>
        <v>0</v>
      </c>
      <c r="R72" s="333">
        <v>0</v>
      </c>
      <c r="S72" s="339"/>
      <c r="T72" s="340"/>
      <c r="U72" s="340"/>
      <c r="V72" s="340"/>
    </row>
    <row r="73" spans="1:22" s="330" customFormat="1" ht="13" customHeight="1" x14ac:dyDescent="0.15">
      <c r="A73" s="331">
        <v>53</v>
      </c>
      <c r="B73" s="405" t="s">
        <v>155</v>
      </c>
      <c r="C73" s="406"/>
      <c r="D73" s="338">
        <v>3120903700</v>
      </c>
      <c r="E73" s="333">
        <f t="shared" si="24"/>
        <v>1.3185831744300038</v>
      </c>
      <c r="F73" s="334">
        <v>0</v>
      </c>
      <c r="G73" s="335">
        <f t="shared" si="25"/>
        <v>0</v>
      </c>
      <c r="H73" s="333">
        <f t="shared" si="26"/>
        <v>0</v>
      </c>
      <c r="I73" s="334">
        <v>0</v>
      </c>
      <c r="J73" s="333">
        <f t="shared" si="27"/>
        <v>0</v>
      </c>
      <c r="K73" s="333">
        <f t="shared" si="28"/>
        <v>0</v>
      </c>
      <c r="L73" s="325">
        <v>0</v>
      </c>
      <c r="M73" s="336">
        <f t="shared" si="29"/>
        <v>3120903700</v>
      </c>
      <c r="N73" s="333">
        <v>0</v>
      </c>
      <c r="O73" s="333">
        <f t="shared" si="30"/>
        <v>0</v>
      </c>
      <c r="P73" s="333">
        <v>0</v>
      </c>
      <c r="Q73" s="333">
        <f t="shared" si="31"/>
        <v>0</v>
      </c>
      <c r="R73" s="333">
        <v>0</v>
      </c>
      <c r="S73" s="339"/>
      <c r="T73" s="340"/>
      <c r="U73" s="340"/>
      <c r="V73" s="340"/>
    </row>
    <row r="74" spans="1:22" s="330" customFormat="1" ht="13" customHeight="1" x14ac:dyDescent="0.15">
      <c r="A74" s="331">
        <v>54</v>
      </c>
      <c r="B74" s="405" t="s">
        <v>156</v>
      </c>
      <c r="C74" s="406"/>
      <c r="D74" s="338">
        <v>2441528400</v>
      </c>
      <c r="E74" s="333">
        <f t="shared" si="24"/>
        <v>1.0315468138709336</v>
      </c>
      <c r="F74" s="334">
        <v>0</v>
      </c>
      <c r="G74" s="335">
        <f t="shared" si="25"/>
        <v>0</v>
      </c>
      <c r="H74" s="333">
        <f t="shared" si="26"/>
        <v>0</v>
      </c>
      <c r="I74" s="334">
        <v>0</v>
      </c>
      <c r="J74" s="333">
        <f t="shared" si="27"/>
        <v>0</v>
      </c>
      <c r="K74" s="333">
        <f t="shared" si="28"/>
        <v>0</v>
      </c>
      <c r="L74" s="325">
        <v>0</v>
      </c>
      <c r="M74" s="336">
        <f t="shared" si="29"/>
        <v>2441528400</v>
      </c>
      <c r="N74" s="333">
        <v>0</v>
      </c>
      <c r="O74" s="333">
        <f t="shared" si="30"/>
        <v>0</v>
      </c>
      <c r="P74" s="333">
        <v>0</v>
      </c>
      <c r="Q74" s="333">
        <v>0</v>
      </c>
      <c r="R74" s="333">
        <v>0</v>
      </c>
      <c r="S74" s="339"/>
      <c r="T74" s="340"/>
      <c r="U74" s="340"/>
      <c r="V74" s="340"/>
    </row>
    <row r="75" spans="1:22" s="330" customFormat="1" ht="24" customHeight="1" x14ac:dyDescent="0.15">
      <c r="A75" s="331">
        <v>55</v>
      </c>
      <c r="B75" s="405" t="s">
        <v>140</v>
      </c>
      <c r="C75" s="406"/>
      <c r="D75" s="338">
        <v>251020400</v>
      </c>
      <c r="E75" s="333">
        <f t="shared" si="24"/>
        <v>0.10605622848237493</v>
      </c>
      <c r="F75" s="334">
        <v>0</v>
      </c>
      <c r="G75" s="335">
        <f t="shared" si="25"/>
        <v>0</v>
      </c>
      <c r="H75" s="333">
        <f t="shared" si="26"/>
        <v>0</v>
      </c>
      <c r="I75" s="334">
        <v>0</v>
      </c>
      <c r="J75" s="333">
        <f t="shared" si="27"/>
        <v>0</v>
      </c>
      <c r="K75" s="333">
        <f t="shared" si="28"/>
        <v>0</v>
      </c>
      <c r="L75" s="325">
        <v>0</v>
      </c>
      <c r="M75" s="336">
        <f t="shared" si="29"/>
        <v>251020400</v>
      </c>
      <c r="N75" s="333">
        <v>0</v>
      </c>
      <c r="O75" s="333">
        <f t="shared" si="30"/>
        <v>0</v>
      </c>
      <c r="P75" s="333">
        <v>0</v>
      </c>
      <c r="Q75" s="333">
        <f t="shared" ref="Q75:Q81" si="32">+P75*E75/100</f>
        <v>0</v>
      </c>
      <c r="R75" s="333">
        <v>0</v>
      </c>
      <c r="S75" s="339"/>
      <c r="T75" s="340"/>
      <c r="U75" s="340"/>
      <c r="V75" s="340"/>
    </row>
    <row r="76" spans="1:22" s="330" customFormat="1" ht="24" customHeight="1" x14ac:dyDescent="0.15">
      <c r="A76" s="331">
        <v>56</v>
      </c>
      <c r="B76" s="405" t="s">
        <v>157</v>
      </c>
      <c r="C76" s="406"/>
      <c r="D76" s="338">
        <v>330351600</v>
      </c>
      <c r="E76" s="333">
        <f t="shared" si="24"/>
        <v>0.13957369508262329</v>
      </c>
      <c r="F76" s="334">
        <v>0</v>
      </c>
      <c r="G76" s="335">
        <f t="shared" si="25"/>
        <v>0</v>
      </c>
      <c r="H76" s="333">
        <f t="shared" si="26"/>
        <v>0</v>
      </c>
      <c r="I76" s="334">
        <v>0</v>
      </c>
      <c r="J76" s="333">
        <f t="shared" si="27"/>
        <v>0</v>
      </c>
      <c r="K76" s="333">
        <f t="shared" si="28"/>
        <v>0</v>
      </c>
      <c r="L76" s="325">
        <v>0</v>
      </c>
      <c r="M76" s="336">
        <f t="shared" si="29"/>
        <v>330351600</v>
      </c>
      <c r="N76" s="333">
        <v>0</v>
      </c>
      <c r="O76" s="333">
        <f t="shared" si="30"/>
        <v>0</v>
      </c>
      <c r="P76" s="333">
        <v>0</v>
      </c>
      <c r="Q76" s="333">
        <f t="shared" si="32"/>
        <v>0</v>
      </c>
      <c r="R76" s="333">
        <v>0</v>
      </c>
      <c r="S76" s="339"/>
      <c r="T76" s="340"/>
      <c r="U76" s="340"/>
      <c r="V76" s="340"/>
    </row>
    <row r="77" spans="1:22" s="330" customFormat="1" ht="15" customHeight="1" x14ac:dyDescent="0.15">
      <c r="A77" s="331">
        <v>57</v>
      </c>
      <c r="B77" s="411" t="s">
        <v>142</v>
      </c>
      <c r="C77" s="412"/>
      <c r="D77" s="338">
        <v>892114900</v>
      </c>
      <c r="E77" s="333">
        <f t="shared" si="24"/>
        <v>0.37691893434530055</v>
      </c>
      <c r="F77" s="334">
        <v>0</v>
      </c>
      <c r="G77" s="335">
        <f t="shared" si="25"/>
        <v>0</v>
      </c>
      <c r="H77" s="333">
        <f t="shared" si="26"/>
        <v>0</v>
      </c>
      <c r="I77" s="334">
        <v>0</v>
      </c>
      <c r="J77" s="333">
        <f t="shared" si="27"/>
        <v>0</v>
      </c>
      <c r="K77" s="333">
        <f t="shared" si="28"/>
        <v>0</v>
      </c>
      <c r="L77" s="325">
        <v>0</v>
      </c>
      <c r="M77" s="336">
        <f t="shared" si="29"/>
        <v>892114900</v>
      </c>
      <c r="N77" s="333">
        <v>0</v>
      </c>
      <c r="O77" s="333">
        <f t="shared" si="30"/>
        <v>0</v>
      </c>
      <c r="P77" s="333">
        <v>0</v>
      </c>
      <c r="Q77" s="333">
        <f t="shared" si="32"/>
        <v>0</v>
      </c>
      <c r="R77" s="333">
        <v>0</v>
      </c>
      <c r="S77" s="339"/>
      <c r="T77" s="340"/>
      <c r="U77" s="340"/>
      <c r="V77" s="340"/>
    </row>
    <row r="78" spans="1:22" s="330" customFormat="1" ht="36" customHeight="1" x14ac:dyDescent="0.15">
      <c r="A78" s="331">
        <v>58</v>
      </c>
      <c r="B78" s="405" t="s">
        <v>158</v>
      </c>
      <c r="C78" s="406"/>
      <c r="D78" s="338">
        <v>5939164880</v>
      </c>
      <c r="E78" s="333">
        <f t="shared" si="24"/>
        <v>2.5092997521626805</v>
      </c>
      <c r="F78" s="334">
        <v>0</v>
      </c>
      <c r="G78" s="335">
        <f t="shared" si="25"/>
        <v>0</v>
      </c>
      <c r="H78" s="333">
        <f t="shared" si="26"/>
        <v>0</v>
      </c>
      <c r="I78" s="334">
        <v>0</v>
      </c>
      <c r="J78" s="333">
        <f t="shared" si="27"/>
        <v>0</v>
      </c>
      <c r="K78" s="333">
        <f t="shared" si="28"/>
        <v>0</v>
      </c>
      <c r="L78" s="325">
        <v>0</v>
      </c>
      <c r="M78" s="336">
        <f t="shared" si="29"/>
        <v>5939164880</v>
      </c>
      <c r="N78" s="333">
        <v>0</v>
      </c>
      <c r="O78" s="333">
        <f t="shared" si="30"/>
        <v>0</v>
      </c>
      <c r="P78" s="333">
        <v>0</v>
      </c>
      <c r="Q78" s="333">
        <f t="shared" si="32"/>
        <v>0</v>
      </c>
      <c r="R78" s="333">
        <v>0</v>
      </c>
      <c r="S78" s="339"/>
      <c r="T78" s="340"/>
      <c r="U78" s="340"/>
      <c r="V78" s="340"/>
    </row>
    <row r="79" spans="1:22" s="330" customFormat="1" ht="35.25" customHeight="1" x14ac:dyDescent="0.15">
      <c r="A79" s="331">
        <v>59</v>
      </c>
      <c r="B79" s="405" t="s">
        <v>159</v>
      </c>
      <c r="C79" s="406"/>
      <c r="D79" s="338">
        <v>1438102600</v>
      </c>
      <c r="E79" s="333">
        <f t="shared" si="24"/>
        <v>0.60759897572746058</v>
      </c>
      <c r="F79" s="334">
        <v>0</v>
      </c>
      <c r="G79" s="335">
        <f t="shared" si="25"/>
        <v>0</v>
      </c>
      <c r="H79" s="333">
        <f t="shared" si="26"/>
        <v>0</v>
      </c>
      <c r="I79" s="334">
        <v>0</v>
      </c>
      <c r="J79" s="333">
        <f t="shared" si="27"/>
        <v>0</v>
      </c>
      <c r="K79" s="333">
        <f t="shared" si="28"/>
        <v>0</v>
      </c>
      <c r="L79" s="325">
        <v>0</v>
      </c>
      <c r="M79" s="336">
        <f t="shared" si="29"/>
        <v>1438102600</v>
      </c>
      <c r="N79" s="333">
        <v>0</v>
      </c>
      <c r="O79" s="333">
        <f t="shared" si="30"/>
        <v>0</v>
      </c>
      <c r="P79" s="333">
        <v>0</v>
      </c>
      <c r="Q79" s="333">
        <f t="shared" si="32"/>
        <v>0</v>
      </c>
      <c r="R79" s="333">
        <v>0</v>
      </c>
      <c r="S79" s="339"/>
      <c r="T79" s="340"/>
      <c r="U79" s="340"/>
      <c r="V79" s="340"/>
    </row>
    <row r="80" spans="1:22" s="330" customFormat="1" ht="24" customHeight="1" x14ac:dyDescent="0.15">
      <c r="A80" s="331">
        <v>60</v>
      </c>
      <c r="B80" s="405" t="s">
        <v>145</v>
      </c>
      <c r="C80" s="406"/>
      <c r="D80" s="338">
        <v>102642000</v>
      </c>
      <c r="E80" s="333">
        <f t="shared" si="24"/>
        <v>4.3366289767237762E-2</v>
      </c>
      <c r="F80" s="334">
        <v>0</v>
      </c>
      <c r="G80" s="335">
        <f t="shared" si="25"/>
        <v>0</v>
      </c>
      <c r="H80" s="333">
        <f t="shared" si="26"/>
        <v>0</v>
      </c>
      <c r="I80" s="334">
        <v>0</v>
      </c>
      <c r="J80" s="333">
        <f t="shared" si="27"/>
        <v>0</v>
      </c>
      <c r="K80" s="333">
        <f t="shared" si="28"/>
        <v>0</v>
      </c>
      <c r="L80" s="325">
        <v>0</v>
      </c>
      <c r="M80" s="336">
        <f t="shared" si="29"/>
        <v>102642000</v>
      </c>
      <c r="N80" s="333">
        <v>0</v>
      </c>
      <c r="O80" s="333">
        <f t="shared" si="30"/>
        <v>0</v>
      </c>
      <c r="P80" s="333">
        <v>0</v>
      </c>
      <c r="Q80" s="333">
        <f t="shared" si="32"/>
        <v>0</v>
      </c>
      <c r="R80" s="333">
        <v>0</v>
      </c>
      <c r="S80" s="339"/>
      <c r="T80" s="340"/>
      <c r="U80" s="340"/>
      <c r="V80" s="340"/>
    </row>
    <row r="81" spans="1:22" s="330" customFormat="1" ht="25.5" customHeight="1" x14ac:dyDescent="0.15">
      <c r="A81" s="331">
        <v>61</v>
      </c>
      <c r="B81" s="405" t="s">
        <v>160</v>
      </c>
      <c r="C81" s="406"/>
      <c r="D81" s="338">
        <v>27096651420</v>
      </c>
      <c r="E81" s="333">
        <f t="shared" si="24"/>
        <v>11.448347043135893</v>
      </c>
      <c r="F81" s="352">
        <v>10858320</v>
      </c>
      <c r="G81" s="335">
        <f t="shared" si="25"/>
        <v>4.0072552994446724E-2</v>
      </c>
      <c r="H81" s="333">
        <f t="shared" si="26"/>
        <v>4.5876449358488057E-3</v>
      </c>
      <c r="I81" s="334">
        <v>0</v>
      </c>
      <c r="J81" s="333">
        <f t="shared" si="27"/>
        <v>0</v>
      </c>
      <c r="K81" s="333">
        <f t="shared" si="28"/>
        <v>0</v>
      </c>
      <c r="L81" s="325">
        <f>I81/F81*100</f>
        <v>0</v>
      </c>
      <c r="M81" s="336">
        <f t="shared" si="29"/>
        <v>27096651420</v>
      </c>
      <c r="N81" s="333">
        <v>0.04</v>
      </c>
      <c r="O81" s="333">
        <f t="shared" si="30"/>
        <v>4.5793388172543576E-3</v>
      </c>
      <c r="P81" s="333">
        <v>0</v>
      </c>
      <c r="Q81" s="333">
        <f t="shared" si="32"/>
        <v>0</v>
      </c>
      <c r="R81" s="333">
        <f>P81/N81*100</f>
        <v>0</v>
      </c>
      <c r="S81" s="339"/>
      <c r="T81" s="340"/>
      <c r="U81" s="340"/>
      <c r="V81" s="340"/>
    </row>
    <row r="82" spans="1:22" s="330" customFormat="1" ht="21.75" customHeight="1" x14ac:dyDescent="0.15">
      <c r="A82" s="331"/>
      <c r="B82" s="407" t="s">
        <v>161</v>
      </c>
      <c r="C82" s="408"/>
      <c r="D82" s="303"/>
      <c r="E82" s="304"/>
      <c r="F82" s="305"/>
      <c r="G82" s="306"/>
      <c r="H82" s="304"/>
      <c r="I82" s="305"/>
      <c r="J82" s="304"/>
      <c r="K82" s="304"/>
      <c r="L82" s="307"/>
      <c r="M82" s="308"/>
      <c r="N82" s="304"/>
      <c r="O82" s="304"/>
      <c r="P82" s="304"/>
      <c r="Q82" s="304"/>
      <c r="R82" s="304"/>
      <c r="S82" s="309"/>
      <c r="T82" s="349"/>
      <c r="U82" s="340"/>
      <c r="V82" s="340"/>
    </row>
    <row r="83" spans="1:22" s="330" customFormat="1" ht="25.5" customHeight="1" x14ac:dyDescent="0.15">
      <c r="A83" s="331">
        <v>62</v>
      </c>
      <c r="B83" s="405" t="s">
        <v>162</v>
      </c>
      <c r="C83" s="406"/>
      <c r="D83" s="338">
        <v>15395181600</v>
      </c>
      <c r="E83" s="333">
        <f t="shared" ref="E83:E91" si="33">D83/$D$119*100</f>
        <v>6.5044709405978747</v>
      </c>
      <c r="F83" s="334">
        <v>0</v>
      </c>
      <c r="G83" s="335">
        <f t="shared" ref="G83:G91" si="34">+F83/D83*100</f>
        <v>0</v>
      </c>
      <c r="H83" s="333">
        <f t="shared" ref="H83:H91" si="35">+(F83/D83*100)*E83/100</f>
        <v>0</v>
      </c>
      <c r="I83" s="334">
        <v>0</v>
      </c>
      <c r="J83" s="333">
        <f t="shared" ref="J83:J91" si="36">+I83/D83*100</f>
        <v>0</v>
      </c>
      <c r="K83" s="333">
        <f t="shared" ref="K83:K91" si="37">+(I83/D83*100)*E83/100</f>
        <v>0</v>
      </c>
      <c r="L83" s="325">
        <v>0</v>
      </c>
      <c r="M83" s="336">
        <f t="shared" ref="M83:M91" si="38">+D83-I83</f>
        <v>15395181600</v>
      </c>
      <c r="N83" s="333">
        <v>0</v>
      </c>
      <c r="O83" s="333">
        <f t="shared" ref="O83:O91" si="39">+N83*E83/100</f>
        <v>0</v>
      </c>
      <c r="P83" s="333">
        <v>0</v>
      </c>
      <c r="Q83" s="333">
        <f t="shared" ref="Q83:Q91" si="40">+P83*E83/100</f>
        <v>0</v>
      </c>
      <c r="R83" s="333">
        <v>0</v>
      </c>
      <c r="S83" s="339"/>
      <c r="T83" s="340"/>
      <c r="U83" s="340"/>
      <c r="V83" s="340"/>
    </row>
    <row r="84" spans="1:22" s="330" customFormat="1" ht="24" customHeight="1" x14ac:dyDescent="0.15">
      <c r="A84" s="331">
        <v>63</v>
      </c>
      <c r="B84" s="405" t="s">
        <v>163</v>
      </c>
      <c r="C84" s="406"/>
      <c r="D84" s="329">
        <v>1603358100</v>
      </c>
      <c r="E84" s="333">
        <f t="shared" si="33"/>
        <v>0.6774194965535334</v>
      </c>
      <c r="F84" s="334">
        <v>0</v>
      </c>
      <c r="G84" s="335">
        <f t="shared" si="34"/>
        <v>0</v>
      </c>
      <c r="H84" s="333">
        <f t="shared" si="35"/>
        <v>0</v>
      </c>
      <c r="I84" s="334">
        <v>0</v>
      </c>
      <c r="J84" s="333">
        <f t="shared" si="36"/>
        <v>0</v>
      </c>
      <c r="K84" s="333">
        <f t="shared" si="37"/>
        <v>0</v>
      </c>
      <c r="L84" s="325">
        <v>0</v>
      </c>
      <c r="M84" s="336">
        <f t="shared" si="38"/>
        <v>1603358100</v>
      </c>
      <c r="N84" s="333">
        <v>0</v>
      </c>
      <c r="O84" s="333">
        <f t="shared" si="39"/>
        <v>0</v>
      </c>
      <c r="P84" s="333">
        <v>0</v>
      </c>
      <c r="Q84" s="333">
        <f t="shared" si="40"/>
        <v>0</v>
      </c>
      <c r="R84" s="333">
        <v>0</v>
      </c>
      <c r="S84" s="339"/>
      <c r="T84" s="340"/>
      <c r="U84" s="340"/>
      <c r="V84" s="340"/>
    </row>
    <row r="85" spans="1:22" s="330" customFormat="1" ht="25.5" customHeight="1" x14ac:dyDescent="0.15">
      <c r="A85" s="331">
        <v>64</v>
      </c>
      <c r="B85" s="405" t="s">
        <v>164</v>
      </c>
      <c r="C85" s="406"/>
      <c r="D85" s="338">
        <v>2543642400</v>
      </c>
      <c r="E85" s="333">
        <f t="shared" si="33"/>
        <v>1.0746900234078847</v>
      </c>
      <c r="F85" s="334">
        <v>0</v>
      </c>
      <c r="G85" s="335">
        <f t="shared" si="34"/>
        <v>0</v>
      </c>
      <c r="H85" s="333">
        <f t="shared" si="35"/>
        <v>0</v>
      </c>
      <c r="I85" s="334">
        <v>0</v>
      </c>
      <c r="J85" s="333">
        <f t="shared" si="36"/>
        <v>0</v>
      </c>
      <c r="K85" s="333">
        <f t="shared" si="37"/>
        <v>0</v>
      </c>
      <c r="L85" s="325">
        <v>0</v>
      </c>
      <c r="M85" s="336">
        <f t="shared" si="38"/>
        <v>2543642400</v>
      </c>
      <c r="N85" s="333">
        <v>0</v>
      </c>
      <c r="O85" s="333">
        <f t="shared" si="39"/>
        <v>0</v>
      </c>
      <c r="P85" s="333">
        <v>0</v>
      </c>
      <c r="Q85" s="333">
        <f t="shared" si="40"/>
        <v>0</v>
      </c>
      <c r="R85" s="333">
        <v>0</v>
      </c>
      <c r="S85" s="339"/>
      <c r="T85" s="340"/>
      <c r="U85" s="340"/>
      <c r="V85" s="340"/>
    </row>
    <row r="86" spans="1:22" s="330" customFormat="1" ht="15" customHeight="1" x14ac:dyDescent="0.15">
      <c r="A86" s="331">
        <v>65</v>
      </c>
      <c r="B86" s="409" t="s">
        <v>165</v>
      </c>
      <c r="C86" s="410"/>
      <c r="D86" s="338">
        <v>48970000</v>
      </c>
      <c r="E86" s="333">
        <f t="shared" si="33"/>
        <v>2.0689846358231845E-2</v>
      </c>
      <c r="F86" s="334">
        <v>0</v>
      </c>
      <c r="G86" s="335">
        <f t="shared" si="34"/>
        <v>0</v>
      </c>
      <c r="H86" s="333">
        <f t="shared" si="35"/>
        <v>0</v>
      </c>
      <c r="I86" s="334">
        <v>0</v>
      </c>
      <c r="J86" s="333">
        <f t="shared" si="36"/>
        <v>0</v>
      </c>
      <c r="K86" s="333">
        <f t="shared" si="37"/>
        <v>0</v>
      </c>
      <c r="L86" s="325">
        <v>0</v>
      </c>
      <c r="M86" s="336">
        <f t="shared" si="38"/>
        <v>48970000</v>
      </c>
      <c r="N86" s="333">
        <v>0</v>
      </c>
      <c r="O86" s="333">
        <f t="shared" si="39"/>
        <v>0</v>
      </c>
      <c r="P86" s="333">
        <v>0</v>
      </c>
      <c r="Q86" s="333">
        <f t="shared" si="40"/>
        <v>0</v>
      </c>
      <c r="R86" s="333">
        <v>0</v>
      </c>
      <c r="S86" s="339"/>
      <c r="T86" s="340"/>
      <c r="U86" s="340"/>
      <c r="V86" s="340"/>
    </row>
    <row r="87" spans="1:22" s="330" customFormat="1" ht="15" customHeight="1" x14ac:dyDescent="0.15">
      <c r="A87" s="331">
        <v>66</v>
      </c>
      <c r="B87" s="405" t="s">
        <v>166</v>
      </c>
      <c r="C87" s="406"/>
      <c r="D87" s="338">
        <v>997624800</v>
      </c>
      <c r="E87" s="333">
        <f t="shared" si="33"/>
        <v>0.4214969131133709</v>
      </c>
      <c r="F87" s="334">
        <v>0</v>
      </c>
      <c r="G87" s="335">
        <f t="shared" si="34"/>
        <v>0</v>
      </c>
      <c r="H87" s="333">
        <f t="shared" si="35"/>
        <v>0</v>
      </c>
      <c r="I87" s="334">
        <v>0</v>
      </c>
      <c r="J87" s="333">
        <f t="shared" si="36"/>
        <v>0</v>
      </c>
      <c r="K87" s="333">
        <f t="shared" si="37"/>
        <v>0</v>
      </c>
      <c r="L87" s="325">
        <v>0</v>
      </c>
      <c r="M87" s="336">
        <f t="shared" si="38"/>
        <v>997624800</v>
      </c>
      <c r="N87" s="333">
        <v>0</v>
      </c>
      <c r="O87" s="333">
        <f t="shared" si="39"/>
        <v>0</v>
      </c>
      <c r="P87" s="333">
        <v>0</v>
      </c>
      <c r="Q87" s="333">
        <f t="shared" si="40"/>
        <v>0</v>
      </c>
      <c r="R87" s="333">
        <v>0</v>
      </c>
      <c r="S87" s="339"/>
      <c r="T87" s="340"/>
      <c r="U87" s="340"/>
      <c r="V87" s="340"/>
    </row>
    <row r="88" spans="1:22" s="330" customFormat="1" ht="26.25" customHeight="1" x14ac:dyDescent="0.15">
      <c r="A88" s="331">
        <v>67</v>
      </c>
      <c r="B88" s="405" t="s">
        <v>167</v>
      </c>
      <c r="C88" s="406"/>
      <c r="D88" s="338">
        <v>8976257300</v>
      </c>
      <c r="E88" s="333">
        <f t="shared" si="33"/>
        <v>3.7924726242384521</v>
      </c>
      <c r="F88" s="334">
        <v>0</v>
      </c>
      <c r="G88" s="335">
        <f t="shared" si="34"/>
        <v>0</v>
      </c>
      <c r="H88" s="333">
        <f t="shared" si="35"/>
        <v>0</v>
      </c>
      <c r="I88" s="334">
        <v>0</v>
      </c>
      <c r="J88" s="333">
        <f t="shared" si="36"/>
        <v>0</v>
      </c>
      <c r="K88" s="333">
        <f t="shared" si="37"/>
        <v>0</v>
      </c>
      <c r="L88" s="325">
        <v>0</v>
      </c>
      <c r="M88" s="336">
        <f t="shared" si="38"/>
        <v>8976257300</v>
      </c>
      <c r="N88" s="333">
        <v>0</v>
      </c>
      <c r="O88" s="333">
        <f t="shared" si="39"/>
        <v>0</v>
      </c>
      <c r="P88" s="333">
        <v>0</v>
      </c>
      <c r="Q88" s="333">
        <f t="shared" si="40"/>
        <v>0</v>
      </c>
      <c r="R88" s="333">
        <v>0</v>
      </c>
      <c r="S88" s="339"/>
      <c r="T88" s="340"/>
      <c r="U88" s="340"/>
      <c r="V88" s="340"/>
    </row>
    <row r="89" spans="1:22" s="330" customFormat="1" ht="24.75" customHeight="1" x14ac:dyDescent="0.15">
      <c r="A89" s="331">
        <v>68</v>
      </c>
      <c r="B89" s="405" t="s">
        <v>168</v>
      </c>
      <c r="C89" s="406"/>
      <c r="D89" s="338">
        <v>636438800</v>
      </c>
      <c r="E89" s="333">
        <f t="shared" si="33"/>
        <v>0.26889567058234526</v>
      </c>
      <c r="F89" s="334">
        <v>0</v>
      </c>
      <c r="G89" s="335">
        <f t="shared" si="34"/>
        <v>0</v>
      </c>
      <c r="H89" s="333">
        <f t="shared" si="35"/>
        <v>0</v>
      </c>
      <c r="I89" s="334">
        <v>0</v>
      </c>
      <c r="J89" s="333">
        <f t="shared" si="36"/>
        <v>0</v>
      </c>
      <c r="K89" s="333">
        <f t="shared" si="37"/>
        <v>0</v>
      </c>
      <c r="L89" s="325">
        <v>0</v>
      </c>
      <c r="M89" s="336">
        <f t="shared" si="38"/>
        <v>636438800</v>
      </c>
      <c r="N89" s="333">
        <v>0</v>
      </c>
      <c r="O89" s="333">
        <f t="shared" si="39"/>
        <v>0</v>
      </c>
      <c r="P89" s="333">
        <v>0</v>
      </c>
      <c r="Q89" s="333">
        <f t="shared" si="40"/>
        <v>0</v>
      </c>
      <c r="R89" s="333">
        <v>0</v>
      </c>
      <c r="S89" s="339"/>
      <c r="T89" s="340"/>
      <c r="U89" s="340"/>
      <c r="V89" s="340"/>
    </row>
    <row r="90" spans="1:22" s="330" customFormat="1" ht="15" customHeight="1" x14ac:dyDescent="0.15">
      <c r="A90" s="331">
        <v>69</v>
      </c>
      <c r="B90" s="405" t="s">
        <v>169</v>
      </c>
      <c r="C90" s="406"/>
      <c r="D90" s="338">
        <v>8622280000</v>
      </c>
      <c r="E90" s="333">
        <f t="shared" si="33"/>
        <v>3.6429170606014964</v>
      </c>
      <c r="F90" s="334"/>
      <c r="G90" s="335">
        <f t="shared" si="34"/>
        <v>0</v>
      </c>
      <c r="H90" s="333">
        <f t="shared" si="35"/>
        <v>0</v>
      </c>
      <c r="I90" s="334">
        <v>0</v>
      </c>
      <c r="J90" s="333">
        <f t="shared" si="36"/>
        <v>0</v>
      </c>
      <c r="K90" s="333">
        <f t="shared" si="37"/>
        <v>0</v>
      </c>
      <c r="L90" s="325">
        <v>0</v>
      </c>
      <c r="M90" s="336">
        <f t="shared" si="38"/>
        <v>8622280000</v>
      </c>
      <c r="N90" s="333">
        <v>0</v>
      </c>
      <c r="O90" s="333">
        <f t="shared" si="39"/>
        <v>0</v>
      </c>
      <c r="P90" s="333">
        <v>0</v>
      </c>
      <c r="Q90" s="333">
        <f t="shared" si="40"/>
        <v>0</v>
      </c>
      <c r="R90" s="333">
        <v>0</v>
      </c>
      <c r="S90" s="339"/>
      <c r="T90" s="340"/>
      <c r="U90" s="340"/>
      <c r="V90" s="340"/>
    </row>
    <row r="91" spans="1:22" s="330" customFormat="1" ht="21.75" customHeight="1" x14ac:dyDescent="0.15">
      <c r="A91" s="331">
        <v>70</v>
      </c>
      <c r="B91" s="405" t="s">
        <v>170</v>
      </c>
      <c r="C91" s="406"/>
      <c r="D91" s="338">
        <v>570349000</v>
      </c>
      <c r="E91" s="333">
        <f t="shared" si="33"/>
        <v>0.24097270125732437</v>
      </c>
      <c r="F91" s="334">
        <v>0</v>
      </c>
      <c r="G91" s="335">
        <f t="shared" si="34"/>
        <v>0</v>
      </c>
      <c r="H91" s="333">
        <f t="shared" si="35"/>
        <v>0</v>
      </c>
      <c r="I91" s="334">
        <v>0</v>
      </c>
      <c r="J91" s="333">
        <f t="shared" si="36"/>
        <v>0</v>
      </c>
      <c r="K91" s="333">
        <f t="shared" si="37"/>
        <v>0</v>
      </c>
      <c r="L91" s="325">
        <v>0</v>
      </c>
      <c r="M91" s="336">
        <f t="shared" si="38"/>
        <v>570349000</v>
      </c>
      <c r="N91" s="333">
        <v>0</v>
      </c>
      <c r="O91" s="333">
        <f t="shared" si="39"/>
        <v>0</v>
      </c>
      <c r="P91" s="333">
        <v>0</v>
      </c>
      <c r="Q91" s="333">
        <f t="shared" si="40"/>
        <v>0</v>
      </c>
      <c r="R91" s="333">
        <v>0</v>
      </c>
      <c r="S91" s="339"/>
      <c r="T91" s="340"/>
      <c r="U91" s="340"/>
      <c r="V91" s="340"/>
    </row>
    <row r="92" spans="1:22" s="330" customFormat="1" ht="27.75" customHeight="1" x14ac:dyDescent="0.15">
      <c r="A92" s="331"/>
      <c r="B92" s="407" t="s">
        <v>171</v>
      </c>
      <c r="C92" s="408"/>
      <c r="D92" s="338"/>
      <c r="E92" s="333"/>
      <c r="F92" s="334"/>
      <c r="G92" s="335"/>
      <c r="H92" s="333"/>
      <c r="I92" s="334"/>
      <c r="J92" s="333"/>
      <c r="K92" s="333"/>
      <c r="L92" s="325"/>
      <c r="M92" s="336"/>
      <c r="N92" s="333"/>
      <c r="O92" s="333"/>
      <c r="P92" s="333"/>
      <c r="Q92" s="333"/>
      <c r="R92" s="333"/>
      <c r="S92" s="339"/>
      <c r="T92" s="340"/>
      <c r="U92" s="340"/>
      <c r="V92" s="340"/>
    </row>
    <row r="93" spans="1:22" s="330" customFormat="1" ht="21.75" customHeight="1" x14ac:dyDescent="0.15">
      <c r="A93" s="331">
        <v>71</v>
      </c>
      <c r="B93" s="405" t="s">
        <v>172</v>
      </c>
      <c r="C93" s="406"/>
      <c r="D93" s="338">
        <v>200000000</v>
      </c>
      <c r="E93" s="333">
        <f>D93/$D$119*100</f>
        <v>8.4500087229862547E-2</v>
      </c>
      <c r="F93" s="334">
        <v>0</v>
      </c>
      <c r="G93" s="335">
        <f>+F93/D93*100</f>
        <v>0</v>
      </c>
      <c r="H93" s="333">
        <f>+(F93/D93*100)*E93/100</f>
        <v>0</v>
      </c>
      <c r="I93" s="334">
        <v>0</v>
      </c>
      <c r="J93" s="333">
        <f>+I93/D93*100</f>
        <v>0</v>
      </c>
      <c r="K93" s="333">
        <f>+(I93/D93*100)*E93/100</f>
        <v>0</v>
      </c>
      <c r="L93" s="325">
        <v>0</v>
      </c>
      <c r="M93" s="336">
        <f>+D93-I93</f>
        <v>200000000</v>
      </c>
      <c r="N93" s="333">
        <v>0</v>
      </c>
      <c r="O93" s="333">
        <f>+N93*E93/100</f>
        <v>0</v>
      </c>
      <c r="P93" s="333">
        <v>0</v>
      </c>
      <c r="Q93" s="333">
        <f>+P93*E93/100</f>
        <v>0</v>
      </c>
      <c r="R93" s="333">
        <v>0</v>
      </c>
      <c r="S93" s="339"/>
      <c r="T93" s="340"/>
      <c r="U93" s="340"/>
      <c r="V93" s="340"/>
    </row>
    <row r="94" spans="1:22" s="330" customFormat="1" ht="23.25" customHeight="1" x14ac:dyDescent="0.15">
      <c r="A94" s="331">
        <v>72</v>
      </c>
      <c r="B94" s="405" t="s">
        <v>173</v>
      </c>
      <c r="C94" s="406"/>
      <c r="D94" s="338">
        <v>3204400000</v>
      </c>
      <c r="E94" s="333">
        <f>D94/$D$119*100</f>
        <v>1.3538603975968577</v>
      </c>
      <c r="F94" s="334">
        <v>0</v>
      </c>
      <c r="G94" s="335">
        <f>+F94/D94*100</f>
        <v>0</v>
      </c>
      <c r="H94" s="333">
        <f>+(F94/D94*100)*E94/100</f>
        <v>0</v>
      </c>
      <c r="I94" s="334">
        <v>0</v>
      </c>
      <c r="J94" s="333">
        <f>+I94/D94*100</f>
        <v>0</v>
      </c>
      <c r="K94" s="333">
        <f>+(I94/D94*100)*E94/100</f>
        <v>0</v>
      </c>
      <c r="L94" s="325">
        <v>0</v>
      </c>
      <c r="M94" s="336">
        <f>+D94-I94</f>
        <v>3204400000</v>
      </c>
      <c r="N94" s="333">
        <v>0</v>
      </c>
      <c r="O94" s="333">
        <f>+N94*E94/100</f>
        <v>0</v>
      </c>
      <c r="P94" s="333">
        <v>0</v>
      </c>
      <c r="Q94" s="333">
        <f>+P94*E94/100</f>
        <v>0</v>
      </c>
      <c r="R94" s="333">
        <v>0</v>
      </c>
      <c r="S94" s="339"/>
      <c r="T94" s="340"/>
      <c r="U94" s="340"/>
      <c r="V94" s="340"/>
    </row>
    <row r="95" spans="1:22" s="330" customFormat="1" ht="21.75" customHeight="1" x14ac:dyDescent="0.15">
      <c r="A95" s="331">
        <v>73</v>
      </c>
      <c r="B95" s="405" t="s">
        <v>174</v>
      </c>
      <c r="C95" s="406"/>
      <c r="D95" s="338">
        <v>9990000</v>
      </c>
      <c r="E95" s="333">
        <f>D95/$D$119*100</f>
        <v>4.2207793571316342E-3</v>
      </c>
      <c r="F95" s="334">
        <v>0</v>
      </c>
      <c r="G95" s="335">
        <f>+F95/D95*100</f>
        <v>0</v>
      </c>
      <c r="H95" s="333">
        <f>+(F95/D95*100)*E95/100</f>
        <v>0</v>
      </c>
      <c r="I95" s="334">
        <v>0</v>
      </c>
      <c r="J95" s="333">
        <f>+I95/D95*100</f>
        <v>0</v>
      </c>
      <c r="K95" s="333">
        <f>+(I95/D95*100)*E95/100</f>
        <v>0</v>
      </c>
      <c r="L95" s="325">
        <v>0</v>
      </c>
      <c r="M95" s="336">
        <f>+D95-I95</f>
        <v>9990000</v>
      </c>
      <c r="N95" s="333">
        <v>0</v>
      </c>
      <c r="O95" s="333">
        <f>+N95*E95/100</f>
        <v>0</v>
      </c>
      <c r="P95" s="333">
        <v>0</v>
      </c>
      <c r="Q95" s="333">
        <f>+P95*E95/100</f>
        <v>0</v>
      </c>
      <c r="R95" s="333">
        <v>0</v>
      </c>
      <c r="S95" s="339"/>
      <c r="T95" s="340"/>
      <c r="U95" s="340"/>
      <c r="V95" s="340"/>
    </row>
    <row r="96" spans="1:22" s="330" customFormat="1" ht="23.25" customHeight="1" x14ac:dyDescent="0.15">
      <c r="A96" s="331">
        <v>74</v>
      </c>
      <c r="B96" s="405" t="s">
        <v>175</v>
      </c>
      <c r="C96" s="406"/>
      <c r="D96" s="338">
        <v>3812240000</v>
      </c>
      <c r="E96" s="333">
        <f>D96/$D$119*100</f>
        <v>1.6106730627058561</v>
      </c>
      <c r="F96" s="334">
        <v>0</v>
      </c>
      <c r="G96" s="335">
        <f>+F96/D96*100</f>
        <v>0</v>
      </c>
      <c r="H96" s="333">
        <f>+(F96/D96*100)*E96/100</f>
        <v>0</v>
      </c>
      <c r="I96" s="334">
        <v>0</v>
      </c>
      <c r="J96" s="333">
        <f>+I96/D96*100</f>
        <v>0</v>
      </c>
      <c r="K96" s="333">
        <f>+(I96/D96*100)*E96/100</f>
        <v>0</v>
      </c>
      <c r="L96" s="325">
        <v>0</v>
      </c>
      <c r="M96" s="336">
        <f>+D96-I96</f>
        <v>3812240000</v>
      </c>
      <c r="N96" s="333">
        <v>0</v>
      </c>
      <c r="O96" s="333">
        <f>+N96*E96/100</f>
        <v>0</v>
      </c>
      <c r="P96" s="333">
        <v>0</v>
      </c>
      <c r="Q96" s="333">
        <f>+P96*E96/100</f>
        <v>0</v>
      </c>
      <c r="R96" s="333">
        <v>0</v>
      </c>
      <c r="S96" s="339"/>
      <c r="T96" s="340"/>
      <c r="U96" s="340"/>
      <c r="V96" s="340"/>
    </row>
    <row r="97" spans="1:22" s="330" customFormat="1" ht="23.25" customHeight="1" x14ac:dyDescent="0.15">
      <c r="A97" s="331"/>
      <c r="B97" s="407" t="s">
        <v>176</v>
      </c>
      <c r="C97" s="408"/>
      <c r="D97" s="338"/>
      <c r="E97" s="333"/>
      <c r="F97" s="334"/>
      <c r="G97" s="335"/>
      <c r="H97" s="333"/>
      <c r="I97" s="334"/>
      <c r="J97" s="333"/>
      <c r="K97" s="333"/>
      <c r="L97" s="325"/>
      <c r="M97" s="336"/>
      <c r="N97" s="333"/>
      <c r="O97" s="333"/>
      <c r="P97" s="333"/>
      <c r="Q97" s="333"/>
      <c r="R97" s="333"/>
      <c r="S97" s="339"/>
      <c r="T97" s="340"/>
      <c r="U97" s="340"/>
      <c r="V97" s="340"/>
    </row>
    <row r="98" spans="1:22" s="330" customFormat="1" ht="23.25" customHeight="1" x14ac:dyDescent="0.15">
      <c r="A98" s="331"/>
      <c r="B98" s="407" t="s">
        <v>177</v>
      </c>
      <c r="C98" s="408"/>
      <c r="D98" s="338"/>
      <c r="E98" s="333"/>
      <c r="F98" s="334"/>
      <c r="G98" s="335"/>
      <c r="H98" s="333"/>
      <c r="I98" s="334"/>
      <c r="J98" s="333"/>
      <c r="K98" s="333"/>
      <c r="L98" s="325"/>
      <c r="M98" s="336"/>
      <c r="N98" s="333"/>
      <c r="O98" s="333"/>
      <c r="P98" s="333"/>
      <c r="Q98" s="333"/>
      <c r="R98" s="333"/>
      <c r="S98" s="339"/>
      <c r="T98" s="340"/>
      <c r="U98" s="340"/>
      <c r="V98" s="340"/>
    </row>
    <row r="99" spans="1:22" s="330" customFormat="1" ht="21.75" customHeight="1" x14ac:dyDescent="0.15">
      <c r="A99" s="331">
        <v>75</v>
      </c>
      <c r="B99" s="405" t="s">
        <v>178</v>
      </c>
      <c r="C99" s="406"/>
      <c r="D99" s="338">
        <v>149555700</v>
      </c>
      <c r="E99" s="333">
        <f>D99/$D$119*100</f>
        <v>6.3187348478615776E-2</v>
      </c>
      <c r="F99" s="334">
        <v>0</v>
      </c>
      <c r="G99" s="335">
        <f>+F99/D99*100</f>
        <v>0</v>
      </c>
      <c r="H99" s="333">
        <f>+(F99/D99*100)*E99/100</f>
        <v>0</v>
      </c>
      <c r="I99" s="334">
        <v>0</v>
      </c>
      <c r="J99" s="333">
        <f>+I99/D99*100</f>
        <v>0</v>
      </c>
      <c r="K99" s="333">
        <f>+(I99/D99*100)*E99/100</f>
        <v>0</v>
      </c>
      <c r="L99" s="325">
        <v>0</v>
      </c>
      <c r="M99" s="336">
        <f>+D99-I99</f>
        <v>149555700</v>
      </c>
      <c r="N99" s="333">
        <v>0</v>
      </c>
      <c r="O99" s="333">
        <f>+N99*E99/100</f>
        <v>0</v>
      </c>
      <c r="P99" s="333">
        <v>0</v>
      </c>
      <c r="Q99" s="333">
        <f>+P99*E99/100</f>
        <v>0</v>
      </c>
      <c r="R99" s="333">
        <v>0</v>
      </c>
      <c r="S99" s="339"/>
      <c r="T99" s="340"/>
      <c r="U99" s="340"/>
      <c r="V99" s="340"/>
    </row>
    <row r="100" spans="1:22" s="330" customFormat="1" ht="21.75" customHeight="1" x14ac:dyDescent="0.15">
      <c r="A100" s="331">
        <v>76</v>
      </c>
      <c r="B100" s="405" t="s">
        <v>179</v>
      </c>
      <c r="C100" s="406"/>
      <c r="D100" s="338">
        <v>149556500</v>
      </c>
      <c r="E100" s="333">
        <f>D100/$D$119*100</f>
        <v>6.318768647896468E-2</v>
      </c>
      <c r="F100" s="334">
        <v>0</v>
      </c>
      <c r="G100" s="335">
        <f>+F100/D100*100</f>
        <v>0</v>
      </c>
      <c r="H100" s="333">
        <f>+(F100/D100*100)*E100/100</f>
        <v>0</v>
      </c>
      <c r="I100" s="334">
        <v>0</v>
      </c>
      <c r="J100" s="333">
        <f>+I100/D100*100</f>
        <v>0</v>
      </c>
      <c r="K100" s="333">
        <f>+(I100/D100*100)*E100/100</f>
        <v>0</v>
      </c>
      <c r="L100" s="325">
        <v>0</v>
      </c>
      <c r="M100" s="336">
        <f>+D100-I100</f>
        <v>149556500</v>
      </c>
      <c r="N100" s="333">
        <v>0</v>
      </c>
      <c r="O100" s="333">
        <f>+N100*E100/100</f>
        <v>0</v>
      </c>
      <c r="P100" s="333">
        <v>0</v>
      </c>
      <c r="Q100" s="333">
        <f>+P100*E100/100</f>
        <v>0</v>
      </c>
      <c r="R100" s="333">
        <v>0</v>
      </c>
      <c r="S100" s="339"/>
      <c r="T100" s="340"/>
      <c r="U100" s="340"/>
      <c r="V100" s="340"/>
    </row>
    <row r="101" spans="1:22" s="330" customFormat="1" ht="22.5" customHeight="1" x14ac:dyDescent="0.15">
      <c r="A101" s="331">
        <v>77</v>
      </c>
      <c r="B101" s="405" t="s">
        <v>180</v>
      </c>
      <c r="C101" s="406"/>
      <c r="D101" s="338">
        <v>385280000</v>
      </c>
      <c r="E101" s="333">
        <f>D101/$D$119*100</f>
        <v>0.16278096803960723</v>
      </c>
      <c r="F101" s="334">
        <v>0</v>
      </c>
      <c r="G101" s="335">
        <f>+F101/D101*100</f>
        <v>0</v>
      </c>
      <c r="H101" s="333">
        <f>+(F101/D101*100)*E101/100</f>
        <v>0</v>
      </c>
      <c r="I101" s="334">
        <v>0</v>
      </c>
      <c r="J101" s="333">
        <f>+I101/D101*100</f>
        <v>0</v>
      </c>
      <c r="K101" s="333">
        <f>+(I101/D101*100)*E101/100</f>
        <v>0</v>
      </c>
      <c r="L101" s="325">
        <v>0</v>
      </c>
      <c r="M101" s="336">
        <f>+D101-I101</f>
        <v>385280000</v>
      </c>
      <c r="N101" s="333">
        <v>0</v>
      </c>
      <c r="O101" s="333">
        <f>+N101*E101/100</f>
        <v>0</v>
      </c>
      <c r="P101" s="333">
        <v>0</v>
      </c>
      <c r="Q101" s="333">
        <f>+P101*E101/100</f>
        <v>0</v>
      </c>
      <c r="R101" s="333">
        <v>0</v>
      </c>
      <c r="S101" s="339"/>
      <c r="T101" s="340"/>
      <c r="U101" s="340"/>
      <c r="V101" s="340"/>
    </row>
    <row r="102" spans="1:22" s="330" customFormat="1" ht="23.25" customHeight="1" x14ac:dyDescent="0.15">
      <c r="A102" s="331">
        <v>78</v>
      </c>
      <c r="B102" s="405" t="s">
        <v>181</v>
      </c>
      <c r="C102" s="406"/>
      <c r="D102" s="338">
        <v>196880000</v>
      </c>
      <c r="E102" s="333">
        <f>D102/$D$119*100</f>
        <v>8.3181885869076697E-2</v>
      </c>
      <c r="F102" s="334">
        <v>0</v>
      </c>
      <c r="G102" s="335">
        <f>+F102/D102*100</f>
        <v>0</v>
      </c>
      <c r="H102" s="333">
        <f>+(F102/D102*100)*E102/100</f>
        <v>0</v>
      </c>
      <c r="I102" s="334">
        <v>0</v>
      </c>
      <c r="J102" s="333">
        <f>+I102/D102*100</f>
        <v>0</v>
      </c>
      <c r="K102" s="333">
        <f>+(I102/D102*100)*E102/100</f>
        <v>0</v>
      </c>
      <c r="L102" s="325">
        <v>0</v>
      </c>
      <c r="M102" s="336">
        <f>+D102-I102</f>
        <v>196880000</v>
      </c>
      <c r="N102" s="333">
        <v>0</v>
      </c>
      <c r="O102" s="333">
        <f>+N102*E102/100</f>
        <v>0</v>
      </c>
      <c r="P102" s="333">
        <v>0</v>
      </c>
      <c r="Q102" s="333">
        <f>+P102*E102/100</f>
        <v>0</v>
      </c>
      <c r="R102" s="333">
        <v>0</v>
      </c>
      <c r="S102" s="339"/>
      <c r="T102" s="340"/>
      <c r="U102" s="340"/>
      <c r="V102" s="340"/>
    </row>
    <row r="103" spans="1:22" s="330" customFormat="1" ht="35.25" customHeight="1" x14ac:dyDescent="0.15">
      <c r="A103" s="331"/>
      <c r="B103" s="407" t="s">
        <v>182</v>
      </c>
      <c r="C103" s="408"/>
      <c r="D103" s="338"/>
      <c r="E103" s="333"/>
      <c r="F103" s="334"/>
      <c r="G103" s="335"/>
      <c r="H103" s="333"/>
      <c r="I103" s="334"/>
      <c r="J103" s="333"/>
      <c r="K103" s="333"/>
      <c r="L103" s="325"/>
      <c r="M103" s="336"/>
      <c r="N103" s="333"/>
      <c r="O103" s="333"/>
      <c r="P103" s="333"/>
      <c r="Q103" s="333"/>
      <c r="R103" s="333"/>
      <c r="S103" s="339"/>
      <c r="T103" s="340"/>
      <c r="U103" s="340"/>
      <c r="V103" s="340"/>
    </row>
    <row r="104" spans="1:22" s="330" customFormat="1" ht="33" customHeight="1" x14ac:dyDescent="0.15">
      <c r="A104" s="331">
        <v>79</v>
      </c>
      <c r="B104" s="405" t="s">
        <v>183</v>
      </c>
      <c r="C104" s="406"/>
      <c r="D104" s="338">
        <v>74879600</v>
      </c>
      <c r="E104" s="333">
        <f>D104/$D$119*100</f>
        <v>3.163666365868608E-2</v>
      </c>
      <c r="F104" s="334">
        <v>0</v>
      </c>
      <c r="G104" s="335">
        <f>+F104/D104*100</f>
        <v>0</v>
      </c>
      <c r="H104" s="333">
        <f>+(F104/D104*100)*E104/100</f>
        <v>0</v>
      </c>
      <c r="I104" s="334">
        <v>0</v>
      </c>
      <c r="J104" s="333">
        <f>+I104/D104*100</f>
        <v>0</v>
      </c>
      <c r="K104" s="333">
        <f>+(I104/D104*100)*E104/100</f>
        <v>0</v>
      </c>
      <c r="L104" s="325">
        <v>0</v>
      </c>
      <c r="M104" s="336">
        <f>+D104-I104</f>
        <v>74879600</v>
      </c>
      <c r="N104" s="333">
        <v>0</v>
      </c>
      <c r="O104" s="333">
        <f>+N104*E104/100</f>
        <v>0</v>
      </c>
      <c r="P104" s="333">
        <v>0</v>
      </c>
      <c r="Q104" s="333">
        <f>+P104*E104/100</f>
        <v>0</v>
      </c>
      <c r="R104" s="333">
        <v>0</v>
      </c>
      <c r="S104" s="339"/>
      <c r="T104" s="340"/>
      <c r="U104" s="340"/>
      <c r="V104" s="340"/>
    </row>
    <row r="105" spans="1:22" s="330" customFormat="1" ht="37.5" customHeight="1" x14ac:dyDescent="0.15">
      <c r="A105" s="331">
        <v>80</v>
      </c>
      <c r="B105" s="405" t="s">
        <v>184</v>
      </c>
      <c r="C105" s="406"/>
      <c r="D105" s="338">
        <v>74879600</v>
      </c>
      <c r="E105" s="333">
        <f>D105/$D$119*100</f>
        <v>3.163666365868608E-2</v>
      </c>
      <c r="F105" s="334">
        <v>0</v>
      </c>
      <c r="G105" s="335">
        <f>+F105/D105*100</f>
        <v>0</v>
      </c>
      <c r="H105" s="333">
        <f>+(F105/D105*100)*E105/100</f>
        <v>0</v>
      </c>
      <c r="I105" s="334">
        <v>0</v>
      </c>
      <c r="J105" s="333">
        <f>+I105/D105*100</f>
        <v>0</v>
      </c>
      <c r="K105" s="333">
        <f>+(I105/D105*100)*E105/100</f>
        <v>0</v>
      </c>
      <c r="L105" s="325">
        <v>0</v>
      </c>
      <c r="M105" s="336">
        <f>+D105-I105</f>
        <v>74879600</v>
      </c>
      <c r="N105" s="333">
        <v>0</v>
      </c>
      <c r="O105" s="333">
        <f>+N105*E105/100</f>
        <v>0</v>
      </c>
      <c r="P105" s="333">
        <v>0</v>
      </c>
      <c r="Q105" s="333">
        <f>+P105*E105/100</f>
        <v>0</v>
      </c>
      <c r="R105" s="333">
        <v>0</v>
      </c>
      <c r="S105" s="339"/>
      <c r="T105" s="340"/>
      <c r="U105" s="340"/>
      <c r="V105" s="340"/>
    </row>
    <row r="106" spans="1:22" s="330" customFormat="1" ht="33.75" customHeight="1" x14ac:dyDescent="0.15">
      <c r="A106" s="331">
        <v>81</v>
      </c>
      <c r="B106" s="405" t="s">
        <v>185</v>
      </c>
      <c r="C106" s="406"/>
      <c r="D106" s="338">
        <v>160075000</v>
      </c>
      <c r="E106" s="333">
        <f>D106/$D$119*100</f>
        <v>6.7631757316601232E-2</v>
      </c>
      <c r="F106" s="334">
        <v>0</v>
      </c>
      <c r="G106" s="335">
        <f>+F106/D106*100</f>
        <v>0</v>
      </c>
      <c r="H106" s="333">
        <f>+(F106/D106*100)*E106/100</f>
        <v>0</v>
      </c>
      <c r="I106" s="334">
        <v>0</v>
      </c>
      <c r="J106" s="333">
        <f>+I106/D106*100</f>
        <v>0</v>
      </c>
      <c r="K106" s="333">
        <f>+(I106/D106*100)*E106/100</f>
        <v>0</v>
      </c>
      <c r="L106" s="325">
        <v>0</v>
      </c>
      <c r="M106" s="336">
        <f>+D106-I106</f>
        <v>160075000</v>
      </c>
      <c r="N106" s="333">
        <v>0</v>
      </c>
      <c r="O106" s="333">
        <f>+N106*E106/100</f>
        <v>0</v>
      </c>
      <c r="P106" s="333">
        <v>0</v>
      </c>
      <c r="Q106" s="333">
        <f>+P106*E106/100</f>
        <v>0</v>
      </c>
      <c r="R106" s="333">
        <v>0</v>
      </c>
      <c r="S106" s="339"/>
      <c r="T106" s="340"/>
      <c r="U106" s="340"/>
      <c r="V106" s="340"/>
    </row>
    <row r="107" spans="1:22" s="330" customFormat="1" ht="33.75" customHeight="1" x14ac:dyDescent="0.15">
      <c r="A107" s="331"/>
      <c r="B107" s="407" t="s">
        <v>186</v>
      </c>
      <c r="C107" s="408"/>
      <c r="D107" s="338"/>
      <c r="E107" s="333"/>
      <c r="F107" s="334"/>
      <c r="G107" s="335"/>
      <c r="H107" s="333"/>
      <c r="I107" s="334"/>
      <c r="J107" s="333"/>
      <c r="K107" s="333"/>
      <c r="L107" s="325"/>
      <c r="M107" s="336"/>
      <c r="N107" s="333"/>
      <c r="O107" s="333"/>
      <c r="P107" s="333"/>
      <c r="Q107" s="333"/>
      <c r="R107" s="333"/>
      <c r="S107" s="339"/>
      <c r="T107" s="340"/>
      <c r="U107" s="340"/>
      <c r="V107" s="340"/>
    </row>
    <row r="108" spans="1:22" s="330" customFormat="1" ht="50.25" customHeight="1" x14ac:dyDescent="0.15">
      <c r="A108" s="331"/>
      <c r="B108" s="407" t="s">
        <v>187</v>
      </c>
      <c r="C108" s="408"/>
      <c r="D108" s="338"/>
      <c r="E108" s="333"/>
      <c r="F108" s="334"/>
      <c r="G108" s="335"/>
      <c r="H108" s="333"/>
      <c r="I108" s="334"/>
      <c r="J108" s="333"/>
      <c r="K108" s="333"/>
      <c r="L108" s="325"/>
      <c r="M108" s="336"/>
      <c r="N108" s="333"/>
      <c r="O108" s="333"/>
      <c r="P108" s="333"/>
      <c r="Q108" s="333"/>
      <c r="R108" s="333"/>
      <c r="S108" s="339"/>
      <c r="T108" s="340"/>
      <c r="U108" s="340"/>
      <c r="V108" s="340"/>
    </row>
    <row r="109" spans="1:22" s="330" customFormat="1" ht="33.75" customHeight="1" x14ac:dyDescent="0.15">
      <c r="A109" s="331">
        <v>82</v>
      </c>
      <c r="B109" s="405" t="s">
        <v>188</v>
      </c>
      <c r="C109" s="406"/>
      <c r="D109" s="338">
        <v>255204500</v>
      </c>
      <c r="E109" s="333">
        <f>D109/$D$119*100</f>
        <v>0.10782401255726727</v>
      </c>
      <c r="F109" s="334">
        <v>0</v>
      </c>
      <c r="G109" s="335">
        <f>+F109/D109*100</f>
        <v>0</v>
      </c>
      <c r="H109" s="333">
        <f>+(F109/D109*100)*E109/100</f>
        <v>0</v>
      </c>
      <c r="I109" s="334">
        <v>0</v>
      </c>
      <c r="J109" s="333">
        <f>+I109/D109*100</f>
        <v>0</v>
      </c>
      <c r="K109" s="333">
        <f>+(I109/D109*100)*E109/100</f>
        <v>0</v>
      </c>
      <c r="L109" s="325">
        <v>0</v>
      </c>
      <c r="M109" s="336">
        <f>+D109-I109</f>
        <v>255204500</v>
      </c>
      <c r="N109" s="333">
        <v>0</v>
      </c>
      <c r="O109" s="333">
        <f>+N109*E109/100</f>
        <v>0</v>
      </c>
      <c r="P109" s="333">
        <v>0</v>
      </c>
      <c r="Q109" s="333">
        <f>+P109*E109/100</f>
        <v>0</v>
      </c>
      <c r="R109" s="333">
        <v>0</v>
      </c>
      <c r="S109" s="339"/>
      <c r="T109" s="340"/>
      <c r="U109" s="340"/>
      <c r="V109" s="340"/>
    </row>
    <row r="110" spans="1:22" s="330" customFormat="1" ht="54" customHeight="1" x14ac:dyDescent="0.15">
      <c r="A110" s="331">
        <v>83</v>
      </c>
      <c r="B110" s="405" t="s">
        <v>189</v>
      </c>
      <c r="C110" s="406"/>
      <c r="D110" s="338">
        <v>402879000</v>
      </c>
      <c r="E110" s="333">
        <f>D110/$D$119*100</f>
        <v>0.17021655321539897</v>
      </c>
      <c r="F110" s="334">
        <v>0</v>
      </c>
      <c r="G110" s="335">
        <f>+F110/D110*100</f>
        <v>0</v>
      </c>
      <c r="H110" s="333">
        <f>+(F110/D110*100)*E110/100</f>
        <v>0</v>
      </c>
      <c r="I110" s="334">
        <v>0</v>
      </c>
      <c r="J110" s="333">
        <f>+I110/D110*100</f>
        <v>0</v>
      </c>
      <c r="K110" s="333">
        <f>+(I110/D110*100)*E110/100</f>
        <v>0</v>
      </c>
      <c r="L110" s="325">
        <v>0</v>
      </c>
      <c r="M110" s="336">
        <f>+D110-I110</f>
        <v>402879000</v>
      </c>
      <c r="N110" s="333">
        <v>0</v>
      </c>
      <c r="O110" s="333">
        <f>+N110*E110/100</f>
        <v>0</v>
      </c>
      <c r="P110" s="333">
        <v>0</v>
      </c>
      <c r="Q110" s="333">
        <f>+P110*E110/100</f>
        <v>0</v>
      </c>
      <c r="R110" s="333">
        <v>0</v>
      </c>
      <c r="S110" s="339"/>
      <c r="T110" s="340"/>
      <c r="U110" s="340"/>
      <c r="V110" s="340"/>
    </row>
    <row r="111" spans="1:22" s="330" customFormat="1" ht="39" customHeight="1" x14ac:dyDescent="0.15">
      <c r="A111" s="331"/>
      <c r="B111" s="407" t="s">
        <v>190</v>
      </c>
      <c r="C111" s="408"/>
      <c r="D111" s="338"/>
      <c r="E111" s="333"/>
      <c r="F111" s="334"/>
      <c r="G111" s="335"/>
      <c r="H111" s="333"/>
      <c r="I111" s="334"/>
      <c r="J111" s="333"/>
      <c r="K111" s="333"/>
      <c r="L111" s="325"/>
      <c r="M111" s="336"/>
      <c r="N111" s="333"/>
      <c r="O111" s="333"/>
      <c r="P111" s="333"/>
      <c r="Q111" s="333"/>
      <c r="R111" s="333"/>
      <c r="S111" s="339"/>
      <c r="T111" s="340"/>
      <c r="U111" s="340"/>
      <c r="V111" s="340"/>
    </row>
    <row r="112" spans="1:22" s="330" customFormat="1" ht="28.5" customHeight="1" x14ac:dyDescent="0.15">
      <c r="A112" s="331"/>
      <c r="B112" s="407" t="s">
        <v>191</v>
      </c>
      <c r="C112" s="408"/>
      <c r="D112" s="338"/>
      <c r="E112" s="333"/>
      <c r="F112" s="334"/>
      <c r="G112" s="335"/>
      <c r="H112" s="333"/>
      <c r="I112" s="334"/>
      <c r="J112" s="333"/>
      <c r="K112" s="333"/>
      <c r="L112" s="325"/>
      <c r="M112" s="336"/>
      <c r="N112" s="333"/>
      <c r="O112" s="333"/>
      <c r="P112" s="333"/>
      <c r="Q112" s="333"/>
      <c r="R112" s="333"/>
      <c r="S112" s="339"/>
      <c r="T112" s="340"/>
      <c r="U112" s="340"/>
      <c r="V112" s="340"/>
    </row>
    <row r="113" spans="1:22" s="330" customFormat="1" ht="38.25" customHeight="1" x14ac:dyDescent="0.15">
      <c r="A113" s="331">
        <v>84</v>
      </c>
      <c r="B113" s="405" t="s">
        <v>192</v>
      </c>
      <c r="C113" s="406"/>
      <c r="D113" s="338">
        <v>22659800</v>
      </c>
      <c r="E113" s="333">
        <f>D113/$D$119*100</f>
        <v>9.5737753830561975E-3</v>
      </c>
      <c r="F113" s="334">
        <v>0</v>
      </c>
      <c r="G113" s="335">
        <f>+F113/D113*100</f>
        <v>0</v>
      </c>
      <c r="H113" s="333">
        <f>+(F113/D113*100)*E113/100</f>
        <v>0</v>
      </c>
      <c r="I113" s="334">
        <v>0</v>
      </c>
      <c r="J113" s="333">
        <f>+I113/D113*100</f>
        <v>0</v>
      </c>
      <c r="K113" s="333">
        <f>+(I113/D113*100)*E113/100</f>
        <v>0</v>
      </c>
      <c r="L113" s="325">
        <v>0</v>
      </c>
      <c r="M113" s="336">
        <f>+D113-I113</f>
        <v>22659800</v>
      </c>
      <c r="N113" s="333">
        <v>0</v>
      </c>
      <c r="O113" s="333">
        <f>+N113*E113/100</f>
        <v>0</v>
      </c>
      <c r="P113" s="333">
        <v>0</v>
      </c>
      <c r="Q113" s="333">
        <f>+P113*E113/100</f>
        <v>0</v>
      </c>
      <c r="R113" s="333">
        <v>0</v>
      </c>
      <c r="S113" s="339"/>
      <c r="T113" s="340"/>
      <c r="U113" s="340"/>
      <c r="V113" s="340"/>
    </row>
    <row r="114" spans="1:22" s="330" customFormat="1" ht="38.25" customHeight="1" x14ac:dyDescent="0.15">
      <c r="A114" s="331">
        <v>85</v>
      </c>
      <c r="B114" s="405" t="s">
        <v>193</v>
      </c>
      <c r="C114" s="406"/>
      <c r="D114" s="338">
        <v>38000000</v>
      </c>
      <c r="E114" s="333">
        <f>D114/$D$119*100</f>
        <v>1.6055016573673885E-2</v>
      </c>
      <c r="F114" s="334">
        <v>0</v>
      </c>
      <c r="G114" s="335">
        <f>+F114/D114*100</f>
        <v>0</v>
      </c>
      <c r="H114" s="333">
        <f>+(F114/D114*100)*E114/100</f>
        <v>0</v>
      </c>
      <c r="I114" s="334">
        <v>0</v>
      </c>
      <c r="J114" s="333">
        <f>+I114/D114*100</f>
        <v>0</v>
      </c>
      <c r="K114" s="333">
        <f>+(I114/D114*100)*E114/100</f>
        <v>0</v>
      </c>
      <c r="L114" s="325">
        <v>0</v>
      </c>
      <c r="M114" s="336">
        <f>+D114-I114</f>
        <v>38000000</v>
      </c>
      <c r="N114" s="333">
        <v>0</v>
      </c>
      <c r="O114" s="333">
        <f>+N114*E114/100</f>
        <v>0</v>
      </c>
      <c r="P114" s="333">
        <v>0</v>
      </c>
      <c r="Q114" s="333">
        <f>+P114*E114/100</f>
        <v>0</v>
      </c>
      <c r="R114" s="333">
        <v>0</v>
      </c>
      <c r="S114" s="339"/>
      <c r="T114" s="340"/>
      <c r="U114" s="340"/>
      <c r="V114" s="340"/>
    </row>
    <row r="115" spans="1:22" s="330" customFormat="1" ht="38.25" customHeight="1" x14ac:dyDescent="0.15">
      <c r="A115" s="331"/>
      <c r="B115" s="407" t="s">
        <v>194</v>
      </c>
      <c r="C115" s="408"/>
      <c r="D115" s="338"/>
      <c r="E115" s="333"/>
      <c r="F115" s="334"/>
      <c r="G115" s="335"/>
      <c r="H115" s="333"/>
      <c r="I115" s="334"/>
      <c r="J115" s="333"/>
      <c r="K115" s="333"/>
      <c r="L115" s="325"/>
      <c r="M115" s="336"/>
      <c r="N115" s="333"/>
      <c r="O115" s="333"/>
      <c r="P115" s="333"/>
      <c r="Q115" s="333"/>
      <c r="R115" s="333"/>
      <c r="S115" s="339"/>
      <c r="T115" s="340"/>
      <c r="U115" s="340"/>
      <c r="V115" s="340"/>
    </row>
    <row r="116" spans="1:22" s="330" customFormat="1" ht="37.5" customHeight="1" x14ac:dyDescent="0.15">
      <c r="A116" s="331">
        <v>86</v>
      </c>
      <c r="B116" s="405" t="s">
        <v>195</v>
      </c>
      <c r="C116" s="406"/>
      <c r="D116" s="338">
        <v>11150000</v>
      </c>
      <c r="E116" s="333">
        <f>D116/$D$119*100</f>
        <v>4.7108798630648369E-3</v>
      </c>
      <c r="F116" s="334">
        <v>0</v>
      </c>
      <c r="G116" s="335">
        <f>+F116/D116*100</f>
        <v>0</v>
      </c>
      <c r="H116" s="333">
        <f>+(F116/D116*100)*E116/100</f>
        <v>0</v>
      </c>
      <c r="I116" s="334">
        <v>0</v>
      </c>
      <c r="J116" s="333">
        <f>+I116/D116*100</f>
        <v>0</v>
      </c>
      <c r="K116" s="333">
        <f>+(I116/D116*100)*E116/100</f>
        <v>0</v>
      </c>
      <c r="L116" s="325">
        <v>0</v>
      </c>
      <c r="M116" s="336">
        <f>+D116-I116</f>
        <v>11150000</v>
      </c>
      <c r="N116" s="333">
        <v>0</v>
      </c>
      <c r="O116" s="333">
        <f>+N116*E116/100</f>
        <v>0</v>
      </c>
      <c r="P116" s="333">
        <v>0</v>
      </c>
      <c r="Q116" s="333">
        <f>+P116*E116/100</f>
        <v>0</v>
      </c>
      <c r="R116" s="333">
        <v>0</v>
      </c>
      <c r="S116" s="339"/>
      <c r="T116" s="340"/>
      <c r="U116" s="340"/>
      <c r="V116" s="340"/>
    </row>
    <row r="117" spans="1:22" s="330" customFormat="1" ht="33.75" customHeight="1" x14ac:dyDescent="0.15">
      <c r="A117" s="331">
        <v>87</v>
      </c>
      <c r="B117" s="405" t="s">
        <v>196</v>
      </c>
      <c r="C117" s="406"/>
      <c r="D117" s="338">
        <v>11665000</v>
      </c>
      <c r="E117" s="333">
        <f>D117/$D$119*100</f>
        <v>4.9284675876817337E-3</v>
      </c>
      <c r="F117" s="334">
        <v>0</v>
      </c>
      <c r="G117" s="335">
        <f>+F117/D117*100</f>
        <v>0</v>
      </c>
      <c r="H117" s="333">
        <f>+(F117/D117*100)*E117/100</f>
        <v>0</v>
      </c>
      <c r="I117" s="334">
        <v>0</v>
      </c>
      <c r="J117" s="333">
        <f>+I117/D117*100</f>
        <v>0</v>
      </c>
      <c r="K117" s="333">
        <f>+(I117/D117*100)*E117/100</f>
        <v>0</v>
      </c>
      <c r="L117" s="325">
        <v>0</v>
      </c>
      <c r="M117" s="336">
        <f>+D117-I117</f>
        <v>11665000</v>
      </c>
      <c r="N117" s="333">
        <v>0</v>
      </c>
      <c r="O117" s="333">
        <f>+N117*E117/100</f>
        <v>0</v>
      </c>
      <c r="P117" s="333">
        <v>0</v>
      </c>
      <c r="Q117" s="333">
        <f>+P117*E117/100</f>
        <v>0</v>
      </c>
      <c r="R117" s="333">
        <v>0</v>
      </c>
      <c r="S117" s="339"/>
      <c r="T117" s="340"/>
      <c r="U117" s="340"/>
      <c r="V117" s="340"/>
    </row>
    <row r="118" spans="1:22" s="330" customFormat="1" ht="27.75" customHeight="1" x14ac:dyDescent="0.15">
      <c r="A118" s="331">
        <v>88</v>
      </c>
      <c r="B118" s="405" t="s">
        <v>197</v>
      </c>
      <c r="C118" s="406"/>
      <c r="D118" s="338">
        <v>40327900</v>
      </c>
      <c r="E118" s="333">
        <f>D118/$D$119*100</f>
        <v>1.7038555338985868E-2</v>
      </c>
      <c r="F118" s="334">
        <v>0</v>
      </c>
      <c r="G118" s="335">
        <f>+F118/D118*100</f>
        <v>0</v>
      </c>
      <c r="H118" s="333">
        <f>+(F118/D118*100)*E118/100</f>
        <v>0</v>
      </c>
      <c r="I118" s="334">
        <v>0</v>
      </c>
      <c r="J118" s="333">
        <f>+I118/D118*100</f>
        <v>0</v>
      </c>
      <c r="K118" s="333">
        <f>+(I118/D118*100)*E118/100</f>
        <v>0</v>
      </c>
      <c r="L118" s="325">
        <v>0</v>
      </c>
      <c r="M118" s="336">
        <f>+D118-I118</f>
        <v>40327900</v>
      </c>
      <c r="N118" s="333">
        <v>0</v>
      </c>
      <c r="O118" s="333">
        <f>+N118*E118/100</f>
        <v>0</v>
      </c>
      <c r="P118" s="333">
        <v>0</v>
      </c>
      <c r="Q118" s="333">
        <f>+P118*E118/100</f>
        <v>0</v>
      </c>
      <c r="R118" s="333">
        <v>0</v>
      </c>
      <c r="S118" s="339"/>
      <c r="T118" s="340"/>
      <c r="U118" s="340"/>
      <c r="V118" s="340"/>
    </row>
    <row r="119" spans="1:22" ht="20" customHeight="1" x14ac:dyDescent="0.15">
      <c r="A119" s="440" t="s">
        <v>55</v>
      </c>
      <c r="B119" s="441"/>
      <c r="C119" s="442"/>
      <c r="D119" s="237">
        <f>SUM(D12:D118)</f>
        <v>236686146200</v>
      </c>
      <c r="E119" s="189">
        <f>SUM(E12:E118)</f>
        <v>100</v>
      </c>
      <c r="F119" s="188">
        <f>SUM(F12:F118)</f>
        <v>1414315580</v>
      </c>
      <c r="G119" s="190"/>
      <c r="H119" s="189">
        <f>SUM(H12:H118)</f>
        <v>0.59754894940276826</v>
      </c>
      <c r="I119" s="188">
        <f>SUM(I12:I118)</f>
        <v>31130394</v>
      </c>
      <c r="J119" s="190"/>
      <c r="K119" s="189">
        <f>SUM(K12:K118)</f>
        <v>1.3152605042499948E-2</v>
      </c>
      <c r="L119" s="326">
        <f>K119/H119*100</f>
        <v>2.201092488848917</v>
      </c>
      <c r="M119" s="188">
        <f>SUM(M12:M118)</f>
        <v>236655015806</v>
      </c>
      <c r="N119" s="199"/>
      <c r="O119" s="189">
        <f>SUM(O12:O118)</f>
        <v>0.59791654975959896</v>
      </c>
      <c r="P119" s="200"/>
      <c r="Q119" s="189">
        <f>SUM(Q12:Q118)</f>
        <v>1.3149702396903534E-2</v>
      </c>
      <c r="R119" s="189">
        <f>Q119/O119*100</f>
        <v>2.1992537925552593</v>
      </c>
      <c r="S119" s="208"/>
      <c r="T119" s="209"/>
      <c r="U119" s="209"/>
      <c r="V119" s="209"/>
    </row>
    <row r="120" spans="1:22" ht="13" customHeight="1" x14ac:dyDescent="0.15">
      <c r="A120" s="85"/>
      <c r="B120" s="85"/>
      <c r="C120" s="85"/>
      <c r="D120" s="201"/>
      <c r="E120" s="191"/>
      <c r="F120" s="191"/>
      <c r="G120" s="191"/>
      <c r="H120" s="191"/>
      <c r="I120" s="201"/>
      <c r="J120" s="201"/>
      <c r="K120" s="201"/>
      <c r="L120" s="327"/>
      <c r="M120" s="201"/>
      <c r="N120" s="202"/>
      <c r="O120" s="203"/>
      <c r="P120" s="203"/>
      <c r="Q120" s="191"/>
      <c r="R120" s="191"/>
    </row>
    <row r="121" spans="1:22" ht="13" customHeight="1" x14ac:dyDescent="0.15">
      <c r="A121" s="1"/>
      <c r="B121" s="85"/>
      <c r="C121" s="85"/>
      <c r="D121" s="201">
        <f>359346940066+D119</f>
        <v>596033086266</v>
      </c>
      <c r="E121" s="191"/>
      <c r="F121" s="191"/>
      <c r="G121" s="191"/>
      <c r="H121" s="191"/>
      <c r="I121" s="201"/>
      <c r="J121" s="201"/>
      <c r="K121" s="201"/>
      <c r="L121" s="328"/>
      <c r="M121" s="201"/>
      <c r="N121" s="202"/>
      <c r="O121" s="203"/>
      <c r="P121" s="203"/>
      <c r="Q121" s="191"/>
      <c r="R121" s="191"/>
    </row>
    <row r="122" spans="1:22" ht="13" customHeight="1" x14ac:dyDescent="0.15">
      <c r="A122" s="192"/>
      <c r="B122" s="85"/>
      <c r="C122" s="85"/>
      <c r="D122" s="201">
        <v>596033086266</v>
      </c>
      <c r="E122" s="191"/>
      <c r="F122" s="191"/>
      <c r="G122" s="191"/>
      <c r="H122" s="191"/>
      <c r="I122" s="204"/>
      <c r="J122" s="204"/>
      <c r="K122" s="201"/>
      <c r="L122" s="327"/>
      <c r="M122" s="201"/>
      <c r="N122" s="85" t="s">
        <v>198</v>
      </c>
      <c r="O122" s="1"/>
      <c r="P122" s="205"/>
      <c r="Q122" s="185"/>
      <c r="R122" s="185"/>
    </row>
    <row r="123" spans="1:22" ht="13" customHeight="1" x14ac:dyDescent="0.15">
      <c r="A123" s="192"/>
      <c r="B123" s="85"/>
      <c r="C123" s="85"/>
      <c r="D123" s="201"/>
      <c r="E123" s="191"/>
      <c r="F123" s="191"/>
      <c r="G123" s="191"/>
      <c r="H123" s="191"/>
      <c r="I123" s="206"/>
      <c r="J123" s="206"/>
      <c r="K123" s="201"/>
      <c r="L123" s="327"/>
      <c r="M123" s="201"/>
      <c r="N123" s="354" t="s">
        <v>34</v>
      </c>
      <c r="O123" s="354"/>
      <c r="P123" s="203"/>
      <c r="Q123" s="185"/>
      <c r="R123" s="191"/>
    </row>
    <row r="124" spans="1:22" ht="13" customHeight="1" x14ac:dyDescent="0.15">
      <c r="B124" s="193"/>
      <c r="C124" s="85"/>
      <c r="D124" s="201"/>
      <c r="E124" s="191"/>
      <c r="F124" s="191"/>
      <c r="G124" s="191"/>
      <c r="H124" s="191"/>
      <c r="I124" s="201"/>
      <c r="J124" s="201"/>
      <c r="K124" s="201"/>
      <c r="L124" s="327"/>
      <c r="M124" s="201"/>
      <c r="N124" s="38"/>
      <c r="O124" s="38"/>
      <c r="P124" s="203"/>
      <c r="Q124" s="185"/>
      <c r="R124" s="191"/>
    </row>
    <row r="125" spans="1:22" ht="13" customHeight="1" x14ac:dyDescent="0.15">
      <c r="B125" s="193"/>
      <c r="C125" s="85"/>
      <c r="D125" s="201"/>
      <c r="E125" s="191"/>
      <c r="F125" s="191"/>
      <c r="G125" s="191"/>
      <c r="H125" s="191"/>
      <c r="I125" s="201"/>
      <c r="J125" s="201"/>
      <c r="K125" s="201"/>
      <c r="L125" s="327"/>
      <c r="M125" s="201"/>
      <c r="N125" s="38"/>
      <c r="O125" s="38"/>
      <c r="P125" s="203"/>
      <c r="Q125" s="185"/>
      <c r="R125" s="191"/>
    </row>
    <row r="126" spans="1:22" ht="13" customHeight="1" x14ac:dyDescent="0.15">
      <c r="B126" s="193"/>
      <c r="C126" s="85"/>
      <c r="D126" s="201"/>
      <c r="E126" s="191"/>
      <c r="F126" s="191"/>
      <c r="G126" s="191"/>
      <c r="H126" s="191"/>
      <c r="I126" s="201"/>
      <c r="J126" s="201"/>
      <c r="K126" s="201"/>
      <c r="L126" s="327"/>
      <c r="M126" s="201"/>
      <c r="N126" s="38"/>
      <c r="O126" s="38"/>
      <c r="P126" s="203"/>
      <c r="Q126" s="185"/>
      <c r="R126" s="191"/>
    </row>
    <row r="127" spans="1:22" ht="13" customHeight="1" x14ac:dyDescent="0.15">
      <c r="B127" s="193"/>
      <c r="C127" s="85"/>
      <c r="D127" s="201"/>
      <c r="E127" s="191"/>
      <c r="F127" s="191"/>
      <c r="G127" s="191"/>
      <c r="H127" s="191"/>
      <c r="I127" s="201"/>
      <c r="J127" s="201"/>
      <c r="K127" s="201"/>
      <c r="L127" s="327"/>
      <c r="M127" s="201"/>
      <c r="N127" s="358" t="s">
        <v>35</v>
      </c>
      <c r="O127" s="358"/>
      <c r="P127" s="203"/>
      <c r="Q127" s="185"/>
      <c r="R127" s="191"/>
    </row>
    <row r="128" spans="1:22" ht="13" customHeight="1" x14ac:dyDescent="0.15">
      <c r="B128" s="193"/>
      <c r="C128" s="37"/>
      <c r="D128" s="201"/>
      <c r="E128" s="191"/>
      <c r="F128" s="191"/>
      <c r="G128" s="191"/>
      <c r="H128" s="191"/>
      <c r="I128" s="201"/>
      <c r="J128" s="201"/>
      <c r="K128" s="201"/>
      <c r="L128" s="327"/>
      <c r="M128" s="201"/>
      <c r="N128" s="354" t="s">
        <v>36</v>
      </c>
      <c r="O128" s="354"/>
      <c r="P128" s="203"/>
      <c r="Q128" s="185"/>
      <c r="R128" s="191"/>
    </row>
    <row r="129" spans="2:19" ht="13" customHeight="1" x14ac:dyDescent="0.15">
      <c r="B129" s="193"/>
      <c r="C129" s="37"/>
      <c r="D129" s="201"/>
      <c r="E129" s="191"/>
      <c r="F129" s="191"/>
      <c r="G129" s="191"/>
      <c r="H129" s="191"/>
      <c r="I129" s="201"/>
      <c r="J129" s="201"/>
      <c r="K129" s="201"/>
      <c r="L129" s="327"/>
      <c r="M129" s="201"/>
      <c r="N129" s="354" t="s">
        <v>37</v>
      </c>
      <c r="O129" s="354"/>
      <c r="P129" s="203"/>
      <c r="Q129" s="185"/>
      <c r="R129" s="191"/>
    </row>
    <row r="130" spans="2:19" ht="13" customHeight="1" x14ac:dyDescent="0.15">
      <c r="B130" s="193"/>
      <c r="C130" s="85"/>
      <c r="D130" s="201"/>
      <c r="E130" s="191"/>
      <c r="F130" s="191"/>
      <c r="G130" s="191"/>
      <c r="H130" s="191"/>
      <c r="I130" s="201"/>
      <c r="J130" s="201"/>
      <c r="K130" s="201"/>
      <c r="L130" s="327"/>
      <c r="M130" s="201"/>
      <c r="N130" s="85" t="s">
        <v>58</v>
      </c>
      <c r="O130" s="37"/>
      <c r="P130" s="203"/>
      <c r="Q130" s="185"/>
      <c r="R130" s="191"/>
    </row>
    <row r="131" spans="2:19" ht="13.5" customHeight="1" x14ac:dyDescent="0.15">
      <c r="B131" s="193"/>
      <c r="C131" s="85"/>
      <c r="D131" s="201"/>
      <c r="E131" s="191"/>
      <c r="F131" s="191"/>
      <c r="G131" s="191"/>
      <c r="H131" s="191"/>
      <c r="I131" s="201"/>
      <c r="J131" s="201"/>
      <c r="K131" s="201"/>
      <c r="L131" s="327"/>
      <c r="M131" s="201"/>
      <c r="N131" s="202"/>
      <c r="O131" s="203"/>
      <c r="P131" s="203"/>
      <c r="Q131" s="191"/>
      <c r="R131" s="191"/>
    </row>
    <row r="132" spans="2:19" ht="1.5" customHeight="1" x14ac:dyDescent="0.15">
      <c r="B132" s="193"/>
    </row>
    <row r="133" spans="2:19" ht="13.5" customHeight="1" x14ac:dyDescent="0.15">
      <c r="B133" s="193"/>
    </row>
    <row r="134" spans="2:19" ht="13.5" customHeight="1" x14ac:dyDescent="0.15">
      <c r="B134" s="193"/>
    </row>
    <row r="135" spans="2:19" ht="13.5" customHeight="1" x14ac:dyDescent="0.15">
      <c r="B135" s="193"/>
    </row>
    <row r="136" spans="2:19" ht="13.5" customHeight="1" x14ac:dyDescent="0.15">
      <c r="B136" s="193"/>
      <c r="C136" s="194"/>
    </row>
    <row r="137" spans="2:19" ht="13.5" customHeight="1" x14ac:dyDescent="0.15">
      <c r="B137" s="193"/>
      <c r="C137" s="194"/>
    </row>
    <row r="138" spans="2:19" ht="13.5" customHeight="1" x14ac:dyDescent="0.15">
      <c r="B138" s="193"/>
      <c r="C138" s="194"/>
    </row>
    <row r="139" spans="2:19" ht="13.5" customHeight="1" x14ac:dyDescent="0.15">
      <c r="B139" s="193"/>
      <c r="C139" s="194"/>
      <c r="E139"/>
      <c r="F139"/>
      <c r="G139"/>
      <c r="H139"/>
      <c r="I139"/>
      <c r="J139"/>
      <c r="K139"/>
      <c r="L139" s="330"/>
      <c r="M139"/>
      <c r="N139"/>
      <c r="O139"/>
      <c r="P139"/>
      <c r="Q139"/>
      <c r="R139"/>
      <c r="S139"/>
    </row>
    <row r="140" spans="2:19" ht="13.5" customHeight="1" x14ac:dyDescent="0.15">
      <c r="B140" s="193"/>
      <c r="C140" s="56"/>
      <c r="E140"/>
      <c r="F140"/>
      <c r="G140"/>
      <c r="H140"/>
      <c r="I140"/>
      <c r="J140"/>
      <c r="K140"/>
      <c r="L140" s="330"/>
      <c r="M140"/>
      <c r="N140"/>
      <c r="O140"/>
      <c r="P140"/>
      <c r="Q140"/>
      <c r="R140"/>
      <c r="S140"/>
    </row>
    <row r="141" spans="2:19" ht="13.5" customHeight="1" x14ac:dyDescent="0.15">
      <c r="B141" s="193"/>
      <c r="C141" s="56"/>
      <c r="E141"/>
      <c r="F141"/>
      <c r="G141"/>
      <c r="H141"/>
      <c r="I141"/>
      <c r="J141"/>
      <c r="K141"/>
      <c r="L141" s="330"/>
      <c r="M141"/>
      <c r="N141"/>
      <c r="O141"/>
      <c r="P141"/>
      <c r="Q141"/>
      <c r="R141"/>
      <c r="S141"/>
    </row>
    <row r="142" spans="2:19" ht="13.5" customHeight="1" x14ac:dyDescent="0.15">
      <c r="B142" s="193"/>
      <c r="C142" s="56"/>
      <c r="E142"/>
      <c r="F142"/>
      <c r="G142"/>
      <c r="H142"/>
      <c r="I142"/>
      <c r="J142"/>
      <c r="K142"/>
      <c r="L142" s="330"/>
      <c r="M142"/>
      <c r="N142"/>
      <c r="O142"/>
      <c r="P142"/>
      <c r="Q142"/>
      <c r="R142"/>
      <c r="S142"/>
    </row>
    <row r="143" spans="2:19" ht="13.5" customHeight="1" x14ac:dyDescent="0.15">
      <c r="B143" s="193"/>
      <c r="C143" s="56"/>
    </row>
    <row r="144" spans="2:19" ht="13.5" customHeight="1" x14ac:dyDescent="0.15">
      <c r="B144" s="193"/>
      <c r="C144" s="56"/>
      <c r="E144"/>
      <c r="F144"/>
      <c r="G144"/>
      <c r="H144"/>
      <c r="I144"/>
      <c r="J144"/>
      <c r="K144"/>
      <c r="L144" s="330"/>
      <c r="M144"/>
      <c r="N144"/>
      <c r="O144"/>
      <c r="P144"/>
      <c r="Q144"/>
      <c r="R144"/>
      <c r="S144"/>
    </row>
    <row r="145" spans="3:19" ht="12.75" customHeight="1" x14ac:dyDescent="0.15">
      <c r="C145" s="56"/>
      <c r="D145"/>
      <c r="E145"/>
      <c r="F145"/>
      <c r="G145"/>
      <c r="H145"/>
      <c r="I145"/>
      <c r="J145"/>
      <c r="K145"/>
      <c r="L145" s="330"/>
      <c r="M145"/>
      <c r="N145"/>
      <c r="O145"/>
      <c r="P145"/>
      <c r="Q145"/>
      <c r="R145"/>
      <c r="S145"/>
    </row>
    <row r="146" spans="3:19" ht="12.75" customHeight="1" x14ac:dyDescent="0.15">
      <c r="C146" s="56"/>
      <c r="D146"/>
      <c r="E146"/>
      <c r="F146"/>
      <c r="G146"/>
      <c r="H146"/>
      <c r="I146"/>
      <c r="J146"/>
      <c r="K146"/>
      <c r="L146" s="330"/>
      <c r="M146"/>
      <c r="N146"/>
      <c r="O146"/>
      <c r="P146"/>
      <c r="Q146"/>
      <c r="R146"/>
      <c r="S146"/>
    </row>
    <row r="147" spans="3:19" ht="12.75" customHeight="1" x14ac:dyDescent="0.15">
      <c r="C147" s="56"/>
      <c r="D147"/>
      <c r="E147"/>
      <c r="F147"/>
      <c r="G147"/>
      <c r="H147"/>
      <c r="I147"/>
      <c r="J147"/>
      <c r="K147"/>
      <c r="L147" s="330"/>
      <c r="M147"/>
      <c r="N147"/>
      <c r="O147"/>
      <c r="P147"/>
      <c r="Q147"/>
      <c r="R147"/>
      <c r="S147"/>
    </row>
  </sheetData>
  <mergeCells count="128">
    <mergeCell ref="N129:O129"/>
    <mergeCell ref="B118:C118"/>
    <mergeCell ref="B31:C31"/>
    <mergeCell ref="B107:C107"/>
    <mergeCell ref="B108:C108"/>
    <mergeCell ref="B111:C111"/>
    <mergeCell ref="B112:C112"/>
    <mergeCell ref="B105:C105"/>
    <mergeCell ref="B116:C116"/>
    <mergeCell ref="B99:C99"/>
    <mergeCell ref="N127:O127"/>
    <mergeCell ref="N128:O128"/>
    <mergeCell ref="N123:O123"/>
    <mergeCell ref="B88:C88"/>
    <mergeCell ref="B89:C89"/>
    <mergeCell ref="B90:C90"/>
    <mergeCell ref="B115:C115"/>
    <mergeCell ref="B117:C117"/>
    <mergeCell ref="B91:C91"/>
    <mergeCell ref="B93:C93"/>
    <mergeCell ref="B103:C103"/>
    <mergeCell ref="B15:C15"/>
    <mergeCell ref="B9:C9"/>
    <mergeCell ref="A119:C119"/>
    <mergeCell ref="B78:C78"/>
    <mergeCell ref="B24:C24"/>
    <mergeCell ref="B25:C25"/>
    <mergeCell ref="B26:C26"/>
    <mergeCell ref="B18:C18"/>
    <mergeCell ref="B19:C19"/>
    <mergeCell ref="B77:C77"/>
    <mergeCell ref="B20:C20"/>
    <mergeCell ref="B21:C21"/>
    <mergeCell ref="B22:C22"/>
    <mergeCell ref="B23:C23"/>
    <mergeCell ref="B14:C14"/>
    <mergeCell ref="B11:C11"/>
    <mergeCell ref="A6:A8"/>
    <mergeCell ref="B13:C13"/>
    <mergeCell ref="B17:C17"/>
    <mergeCell ref="B33:C33"/>
    <mergeCell ref="P2:Q2"/>
    <mergeCell ref="D6:E6"/>
    <mergeCell ref="F6:M6"/>
    <mergeCell ref="N6:R6"/>
    <mergeCell ref="F7:H7"/>
    <mergeCell ref="I7:K7"/>
    <mergeCell ref="N7:O7"/>
    <mergeCell ref="P7:Q7"/>
    <mergeCell ref="R7:R8"/>
    <mergeCell ref="D7:D8"/>
    <mergeCell ref="E7:E8"/>
    <mergeCell ref="M7:M8"/>
    <mergeCell ref="B6:C8"/>
    <mergeCell ref="B10:C10"/>
    <mergeCell ref="B12:C12"/>
    <mergeCell ref="B27:C27"/>
    <mergeCell ref="B28:C28"/>
    <mergeCell ref="B29:C29"/>
    <mergeCell ref="B30:C30"/>
    <mergeCell ref="B32:C32"/>
    <mergeCell ref="B46:C46"/>
    <mergeCell ref="B34:C34"/>
    <mergeCell ref="B35:C35"/>
    <mergeCell ref="B36:C36"/>
    <mergeCell ref="B37:C37"/>
    <mergeCell ref="B38:C38"/>
    <mergeCell ref="B40:C40"/>
    <mergeCell ref="B41:C41"/>
    <mergeCell ref="B42:C42"/>
    <mergeCell ref="B43:C43"/>
    <mergeCell ref="B44:C44"/>
    <mergeCell ref="B45:C45"/>
    <mergeCell ref="B58:C58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101:C101"/>
    <mergeCell ref="B102:C102"/>
    <mergeCell ref="B79:C79"/>
    <mergeCell ref="B80:C80"/>
    <mergeCell ref="B81:C81"/>
    <mergeCell ref="B82:C82"/>
    <mergeCell ref="B97:C97"/>
    <mergeCell ref="B98:C98"/>
    <mergeCell ref="B85:C85"/>
    <mergeCell ref="B86:C86"/>
    <mergeCell ref="B87:C87"/>
    <mergeCell ref="B71:C71"/>
    <mergeCell ref="B72:C72"/>
    <mergeCell ref="B73:C73"/>
    <mergeCell ref="B76:C76"/>
    <mergeCell ref="B114:C114"/>
    <mergeCell ref="B104:C104"/>
    <mergeCell ref="B100:C100"/>
    <mergeCell ref="B39:C39"/>
    <mergeCell ref="B106:C106"/>
    <mergeCell ref="B109:C109"/>
    <mergeCell ref="B110:C110"/>
    <mergeCell ref="B113:C113"/>
    <mergeCell ref="B74:C74"/>
    <mergeCell ref="B75:C75"/>
    <mergeCell ref="B94:C94"/>
    <mergeCell ref="B95:C95"/>
    <mergeCell ref="B96:C96"/>
    <mergeCell ref="B83:C83"/>
    <mergeCell ref="B84:C84"/>
    <mergeCell ref="B92:C92"/>
  </mergeCells>
  <pageMargins left="0.41" right="0.37" top="1.01" bottom="0.98425196850394003" header="0.31496062992126" footer="0"/>
  <pageSetup paperSize="14" scale="7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16"/>
  <sheetViews>
    <sheetView showGridLines="0" zoomScale="80" workbookViewId="0">
      <selection activeCell="B34" sqref="B34"/>
    </sheetView>
  </sheetViews>
  <sheetFormatPr baseColWidth="10" defaultColWidth="9.1640625" defaultRowHeight="12.75" customHeight="1" x14ac:dyDescent="0.15"/>
  <cols>
    <col min="1" max="1" width="5.33203125" customWidth="1"/>
    <col min="2" max="2" width="13.5" customWidth="1"/>
    <col min="3" max="3" width="32.6640625" customWidth="1"/>
    <col min="4" max="4" width="50.1640625" customWidth="1"/>
    <col min="5" max="5" width="43.5" customWidth="1"/>
    <col min="6" max="6" width="12.6640625" customWidth="1"/>
    <col min="7" max="7" width="16.83203125" customWidth="1"/>
  </cols>
  <sheetData>
    <row r="1" spans="1:9" ht="20" customHeight="1" x14ac:dyDescent="0.25">
      <c r="A1" s="57" t="s">
        <v>199</v>
      </c>
      <c r="B1" s="3"/>
      <c r="C1" s="3"/>
      <c r="D1" s="3"/>
      <c r="E1" s="3"/>
      <c r="F1" s="3"/>
      <c r="G1" s="1"/>
      <c r="H1" s="58"/>
      <c r="I1" s="58"/>
    </row>
    <row r="2" spans="1:9" ht="20" customHeight="1" x14ac:dyDescent="0.15">
      <c r="A2" s="59"/>
      <c r="B2" s="3"/>
      <c r="C2" s="59"/>
      <c r="D2" s="59"/>
      <c r="E2" s="60"/>
      <c r="F2" s="1"/>
      <c r="G2" s="61" t="s">
        <v>200</v>
      </c>
      <c r="H2" s="58"/>
      <c r="I2" s="58"/>
    </row>
    <row r="3" spans="1:9" ht="13" customHeight="1" x14ac:dyDescent="0.15">
      <c r="A3" s="37" t="s">
        <v>40</v>
      </c>
      <c r="B3" s="37"/>
      <c r="C3" s="59" t="str">
        <f>+ST!C3</f>
        <v>: Dinas Pendidikan Kota Banjarmasin</v>
      </c>
      <c r="D3" s="59"/>
      <c r="E3" s="60"/>
      <c r="F3" s="1"/>
      <c r="G3" s="1"/>
      <c r="H3" s="58"/>
      <c r="I3" s="58"/>
    </row>
    <row r="4" spans="1:9" ht="13" customHeight="1" x14ac:dyDescent="0.15">
      <c r="A4" s="37" t="s">
        <v>41</v>
      </c>
      <c r="B4" s="37"/>
      <c r="C4" s="59" t="str">
        <f>+ST!C4</f>
        <v>: 31-01-2023</v>
      </c>
      <c r="D4" s="59"/>
      <c r="E4" s="60"/>
      <c r="F4" s="1"/>
      <c r="G4" s="1"/>
      <c r="H4" s="58"/>
      <c r="I4" s="58"/>
    </row>
    <row r="5" spans="1:9" ht="13" customHeight="1" x14ac:dyDescent="0.15">
      <c r="A5" s="62"/>
      <c r="B5" s="1"/>
      <c r="C5" s="1"/>
      <c r="D5" s="1"/>
      <c r="E5" s="1"/>
      <c r="F5" s="1"/>
      <c r="G5" s="1"/>
      <c r="H5" s="58"/>
      <c r="I5" s="58"/>
    </row>
    <row r="6" spans="1:9" ht="50" customHeight="1" x14ac:dyDescent="0.15">
      <c r="A6" s="63" t="s">
        <v>23</v>
      </c>
      <c r="B6" s="443" t="s">
        <v>42</v>
      </c>
      <c r="C6" s="444"/>
      <c r="D6" s="64" t="s">
        <v>201</v>
      </c>
      <c r="E6" s="64" t="s">
        <v>202</v>
      </c>
      <c r="F6" s="443" t="s">
        <v>203</v>
      </c>
      <c r="G6" s="445"/>
      <c r="H6" s="58"/>
      <c r="I6" s="58"/>
    </row>
    <row r="7" spans="1:9" ht="13" customHeight="1" x14ac:dyDescent="0.15">
      <c r="A7" s="65">
        <v>1</v>
      </c>
      <c r="B7" s="446">
        <v>2</v>
      </c>
      <c r="C7" s="447"/>
      <c r="D7" s="66">
        <v>3</v>
      </c>
      <c r="E7" s="66">
        <v>4</v>
      </c>
      <c r="F7" s="446">
        <v>5</v>
      </c>
      <c r="G7" s="448"/>
      <c r="H7" s="58"/>
      <c r="I7" s="58"/>
    </row>
    <row r="8" spans="1:9" ht="13" customHeight="1" x14ac:dyDescent="0.15">
      <c r="A8" s="67"/>
      <c r="B8" s="318" t="str">
        <f>RFK!B10</f>
        <v>Program Penunjang Urusan Pemerintahan Daerah Kabupaten/Kota</v>
      </c>
      <c r="C8" s="69"/>
      <c r="D8" s="70"/>
      <c r="E8" s="71"/>
      <c r="F8" s="449"/>
      <c r="G8" s="450"/>
      <c r="H8" s="58"/>
      <c r="I8" s="58"/>
    </row>
    <row r="9" spans="1:9" ht="13" customHeight="1" x14ac:dyDescent="0.15">
      <c r="A9" s="73"/>
      <c r="B9" s="317" t="str">
        <f>RFK!B15</f>
        <v>Administrasi Barang Milik Daerah pada Perangkat Daerah</v>
      </c>
      <c r="C9" s="69"/>
      <c r="D9" s="74"/>
      <c r="E9" s="69"/>
      <c r="F9" s="449"/>
      <c r="G9" s="450"/>
      <c r="H9" s="58"/>
      <c r="I9" s="58"/>
    </row>
    <row r="10" spans="1:9" ht="13" customHeight="1" x14ac:dyDescent="0.15">
      <c r="A10" s="73">
        <v>1</v>
      </c>
      <c r="B10" s="68" t="str">
        <f>RFK!B16</f>
        <v>Pengamanan Barang Milik Daerah SKPD</v>
      </c>
      <c r="C10" s="69"/>
      <c r="D10" s="311" t="s">
        <v>204</v>
      </c>
      <c r="E10" s="312" t="s">
        <v>205</v>
      </c>
      <c r="F10" s="70" t="s">
        <v>206</v>
      </c>
      <c r="G10" s="72"/>
      <c r="H10" s="58"/>
      <c r="I10" s="58"/>
    </row>
    <row r="11" spans="1:9" ht="13" customHeight="1" x14ac:dyDescent="0.15">
      <c r="A11" s="73">
        <v>2</v>
      </c>
      <c r="B11" s="68" t="str">
        <f>RFK!B17</f>
        <v>Pembinaan, Pengawasan, dan Pengendalian Barang Milik Daerah pada SKPD (Dinas Pendidikan Kota Banjarmasin)</v>
      </c>
      <c r="C11" s="69"/>
      <c r="D11" s="311" t="s">
        <v>204</v>
      </c>
      <c r="E11" s="312" t="s">
        <v>205</v>
      </c>
      <c r="F11" s="70" t="s">
        <v>206</v>
      </c>
      <c r="G11" s="72"/>
      <c r="H11" s="58"/>
      <c r="I11" s="58"/>
    </row>
    <row r="12" spans="1:9" ht="13" customHeight="1" x14ac:dyDescent="0.15">
      <c r="A12" s="67">
        <v>3</v>
      </c>
      <c r="B12" s="68" t="str">
        <f>RFK!B18</f>
        <v>Penatausahaan Barang Milik Daerah pada SKPD (Dinas Pendidikan Kota Banjarmasin)</v>
      </c>
      <c r="C12" s="69"/>
      <c r="D12" s="311" t="s">
        <v>204</v>
      </c>
      <c r="E12" s="312" t="s">
        <v>205</v>
      </c>
      <c r="F12" s="449"/>
      <c r="G12" s="450"/>
      <c r="H12" s="58"/>
      <c r="I12" s="58"/>
    </row>
    <row r="13" spans="1:9" ht="13" customHeight="1" x14ac:dyDescent="0.15">
      <c r="A13" s="73"/>
      <c r="B13" s="317" t="str">
        <f>RFK!B19</f>
        <v xml:space="preserve">Administrasi Kepegawaian Perangkat Daerah </v>
      </c>
      <c r="C13" s="69"/>
      <c r="D13" s="314"/>
      <c r="E13" s="313"/>
      <c r="F13" s="449"/>
      <c r="G13" s="450"/>
      <c r="H13" s="58"/>
      <c r="I13" s="58"/>
    </row>
    <row r="14" spans="1:9" ht="13" customHeight="1" x14ac:dyDescent="0.15">
      <c r="A14" s="73">
        <v>4</v>
      </c>
      <c r="B14" s="68" t="str">
        <f>RFK!B22</f>
        <v>Penyediaan Komponen Instalasi Listrik/Penerangan Bangunan Kantor</v>
      </c>
      <c r="C14" s="69"/>
      <c r="D14" s="314" t="s">
        <v>207</v>
      </c>
      <c r="E14" s="313" t="s">
        <v>208</v>
      </c>
      <c r="F14" s="449"/>
      <c r="G14" s="450"/>
      <c r="H14" s="58"/>
      <c r="I14" s="58"/>
    </row>
    <row r="15" spans="1:9" ht="13" customHeight="1" x14ac:dyDescent="0.15">
      <c r="A15" s="73">
        <v>5</v>
      </c>
      <c r="B15" s="68" t="str">
        <f>RFK!B23</f>
        <v>Penyediaan Peralatan dan Perlengkapan Kantor</v>
      </c>
      <c r="C15" s="69"/>
      <c r="D15" s="74" t="s">
        <v>204</v>
      </c>
      <c r="E15" s="69" t="s">
        <v>209</v>
      </c>
      <c r="F15" s="310"/>
      <c r="G15" s="72"/>
      <c r="H15" s="58"/>
      <c r="I15" s="58"/>
    </row>
    <row r="16" spans="1:9" ht="13" customHeight="1" x14ac:dyDescent="0.15">
      <c r="A16" s="73">
        <v>6</v>
      </c>
      <c r="B16" s="68" t="str">
        <f>RFK!B24</f>
        <v>Penyediaan Peralatan Rumah Tangga</v>
      </c>
      <c r="C16" s="69"/>
      <c r="D16" s="314" t="s">
        <v>207</v>
      </c>
      <c r="E16" s="313" t="s">
        <v>210</v>
      </c>
      <c r="F16" s="310"/>
      <c r="G16" s="72"/>
      <c r="H16" s="58"/>
      <c r="I16" s="58"/>
    </row>
    <row r="17" spans="1:9" ht="13" customHeight="1" x14ac:dyDescent="0.15">
      <c r="A17" s="73">
        <v>7</v>
      </c>
      <c r="B17" s="68" t="str">
        <f>RFK!B27</f>
        <v>Penyediaan Bahan Bacaan dan Peraturan Perundang-undangan</v>
      </c>
      <c r="C17" s="69"/>
      <c r="D17" s="314" t="s">
        <v>207</v>
      </c>
      <c r="E17" s="313" t="s">
        <v>211</v>
      </c>
      <c r="F17" s="310"/>
      <c r="G17" s="72"/>
      <c r="H17" s="58"/>
      <c r="I17" s="58"/>
    </row>
    <row r="18" spans="1:9" ht="13" customHeight="1" x14ac:dyDescent="0.15">
      <c r="A18" s="73"/>
      <c r="B18" s="317" t="str">
        <f>RFK!B30</f>
        <v>Pengadaan Barang Milik Daerah Penunjang Urusan Pemerintah Daerah</v>
      </c>
      <c r="C18" s="69"/>
      <c r="D18" s="311" t="s">
        <v>207</v>
      </c>
      <c r="E18" s="313" t="s">
        <v>212</v>
      </c>
      <c r="F18" s="310"/>
      <c r="G18" s="72"/>
      <c r="H18" s="58"/>
      <c r="I18" s="58"/>
    </row>
    <row r="19" spans="1:9" ht="13" customHeight="1" x14ac:dyDescent="0.15">
      <c r="A19" s="73">
        <v>9</v>
      </c>
      <c r="B19" s="68" t="str">
        <f>RFK!B31</f>
        <v>Pengadaan Peralatan dan Mesin Lainnya</v>
      </c>
      <c r="C19" s="69"/>
      <c r="D19" s="311" t="s">
        <v>207</v>
      </c>
      <c r="E19" s="313" t="s">
        <v>212</v>
      </c>
      <c r="F19" s="310"/>
      <c r="G19" s="72"/>
      <c r="H19" s="58"/>
      <c r="I19" s="58"/>
    </row>
    <row r="20" spans="1:9" ht="13" customHeight="1" x14ac:dyDescent="0.15">
      <c r="A20" s="73"/>
      <c r="B20" s="317" t="str">
        <f>RFK!B33</f>
        <v>Penyediaan Jasa Penunjang Urusan Pemerintahan Daerah</v>
      </c>
      <c r="C20" s="69"/>
      <c r="D20" s="74"/>
      <c r="E20" s="69"/>
      <c r="F20" s="310"/>
      <c r="G20" s="72"/>
      <c r="H20" s="58"/>
      <c r="I20" s="58"/>
    </row>
    <row r="21" spans="1:9" ht="13" customHeight="1" x14ac:dyDescent="0.15">
      <c r="A21" s="73">
        <v>10</v>
      </c>
      <c r="B21" s="68" t="str">
        <f>RFK!B34</f>
        <v>Penyediaan Jasa Surat Menyurat</v>
      </c>
      <c r="C21" s="69"/>
      <c r="D21" s="315" t="s">
        <v>207</v>
      </c>
      <c r="E21" s="313" t="s">
        <v>213</v>
      </c>
      <c r="F21" s="310"/>
      <c r="G21" s="72"/>
      <c r="H21" s="58"/>
      <c r="I21" s="58"/>
    </row>
    <row r="22" spans="1:9" ht="13" customHeight="1" x14ac:dyDescent="0.15">
      <c r="A22" s="73"/>
      <c r="B22" s="317" t="str">
        <f>RFK!B37</f>
        <v>Pemeliharaan Barang Milik Daerah Penunjang Urusan Pemerintahan Daerah</v>
      </c>
      <c r="C22" s="69"/>
      <c r="D22" s="311"/>
      <c r="E22" s="313"/>
      <c r="F22" s="310"/>
      <c r="G22" s="72"/>
      <c r="H22" s="58"/>
      <c r="I22" s="58"/>
    </row>
    <row r="23" spans="1:9" ht="13" customHeight="1" x14ac:dyDescent="0.15">
      <c r="A23" s="73">
        <v>11</v>
      </c>
      <c r="B23" s="68" t="str">
        <f>RFK!B38</f>
        <v>Penyediaan Jasa Pemeliharaan, Biaya Pemeliharaan, dan Pajak Kendaraan Perorangan Dinas atau Kendaraan Dinas Jabatan</v>
      </c>
      <c r="C23" s="69"/>
      <c r="D23" s="311" t="s">
        <v>214</v>
      </c>
      <c r="E23" s="313" t="s">
        <v>215</v>
      </c>
      <c r="F23" s="310"/>
      <c r="G23" s="72"/>
      <c r="H23" s="58"/>
      <c r="I23" s="58"/>
    </row>
    <row r="24" spans="1:9" ht="13" customHeight="1" x14ac:dyDescent="0.15">
      <c r="A24" s="73">
        <v>12</v>
      </c>
      <c r="B24" s="68" t="str">
        <f>RFK!B39</f>
        <v>Penyediaan Jasa Pemeliharaan, Biaya Pemeliharaan, Pajak dan Perizinan Kendaraan Dinas Operasional atau Lapangan</v>
      </c>
      <c r="C24" s="69"/>
      <c r="D24" s="314" t="s">
        <v>204</v>
      </c>
      <c r="E24" s="313" t="s">
        <v>216</v>
      </c>
      <c r="F24" s="310"/>
      <c r="G24" s="72"/>
      <c r="H24" s="58"/>
      <c r="I24" s="58"/>
    </row>
    <row r="25" spans="1:9" ht="13" customHeight="1" x14ac:dyDescent="0.15">
      <c r="A25" s="73">
        <v>13</v>
      </c>
      <c r="B25" s="68" t="str">
        <f>RFK!B40</f>
        <v>Pemeliharaan Peralatan dan Mesin Lainnya</v>
      </c>
      <c r="C25" s="69"/>
      <c r="D25" s="311" t="s">
        <v>214</v>
      </c>
      <c r="E25" s="313" t="s">
        <v>215</v>
      </c>
      <c r="F25" s="310"/>
      <c r="G25" s="72"/>
      <c r="H25" s="58"/>
      <c r="I25" s="58"/>
    </row>
    <row r="26" spans="1:9" ht="13" customHeight="1" x14ac:dyDescent="0.15">
      <c r="A26" s="73"/>
      <c r="B26" s="317" t="str">
        <f>RFK!B42</f>
        <v xml:space="preserve">Pemeliharaan/Rehabilitasi Sarana dan Prasarana Gedung Kantor atau Bangunan Lainnya
</v>
      </c>
      <c r="C26" s="69"/>
      <c r="D26" s="74"/>
      <c r="E26" s="69"/>
      <c r="F26" s="310"/>
      <c r="G26" s="72"/>
      <c r="H26" s="58"/>
      <c r="I26" s="58"/>
    </row>
    <row r="27" spans="1:9" ht="13" customHeight="1" x14ac:dyDescent="0.15">
      <c r="A27" s="73">
        <v>14</v>
      </c>
      <c r="B27" s="68" t="str">
        <f>RFK!B41</f>
        <v>Pemeliharaan/Rehabilitasi Gedung Kantor dan Bangunan Lainnya</v>
      </c>
      <c r="C27" s="69"/>
      <c r="D27" s="314" t="s">
        <v>217</v>
      </c>
      <c r="E27" s="314" t="s">
        <v>218</v>
      </c>
      <c r="F27" s="310"/>
      <c r="G27" s="72"/>
      <c r="H27" s="58"/>
      <c r="I27" s="58"/>
    </row>
    <row r="28" spans="1:9" ht="13" customHeight="1" x14ac:dyDescent="0.15">
      <c r="A28" s="73">
        <v>15</v>
      </c>
      <c r="B28" s="68" t="str">
        <f>RFK!B42</f>
        <v xml:space="preserve">Pemeliharaan/Rehabilitasi Sarana dan Prasarana Gedung Kantor atau Bangunan Lainnya
</v>
      </c>
      <c r="C28" s="69"/>
      <c r="D28" s="315" t="s">
        <v>204</v>
      </c>
      <c r="E28" s="313" t="s">
        <v>219</v>
      </c>
      <c r="F28" s="449"/>
      <c r="G28" s="450"/>
      <c r="H28" s="58"/>
      <c r="I28" s="58"/>
    </row>
    <row r="29" spans="1:9" ht="13" customHeight="1" x14ac:dyDescent="0.15">
      <c r="A29" s="73"/>
      <c r="B29" s="318" t="str">
        <f>RFK!B44</f>
        <v>PROGRAM PENGELOLAAN PENDIDIKAN</v>
      </c>
      <c r="C29" s="69"/>
      <c r="D29" s="316"/>
      <c r="E29" s="313"/>
      <c r="F29" s="310"/>
      <c r="G29" s="72"/>
      <c r="H29" s="58"/>
      <c r="I29" s="58"/>
    </row>
    <row r="30" spans="1:9" ht="13" customHeight="1" x14ac:dyDescent="0.15">
      <c r="A30" s="73"/>
      <c r="B30" s="317" t="str">
        <f>RFK!B45</f>
        <v xml:space="preserve">Pengelolaan Pendidikan Sekolah Dasar </v>
      </c>
      <c r="C30" s="69"/>
      <c r="D30" s="316"/>
      <c r="E30" s="313"/>
      <c r="F30" s="310"/>
      <c r="G30" s="72"/>
      <c r="H30" s="58"/>
      <c r="I30" s="58"/>
    </row>
    <row r="31" spans="1:9" ht="13" customHeight="1" x14ac:dyDescent="0.15">
      <c r="A31" s="73">
        <v>16</v>
      </c>
      <c r="B31" s="68" t="str">
        <f>RFK!B63</f>
        <v>Peningkatan Kapasitas Pengelolaan Dana BOS Sekolah Dasar</v>
      </c>
      <c r="C31" s="69"/>
      <c r="D31" s="319" t="s">
        <v>220</v>
      </c>
      <c r="E31" s="313" t="s">
        <v>221</v>
      </c>
      <c r="F31" s="310" t="s">
        <v>222</v>
      </c>
      <c r="G31" s="72"/>
      <c r="H31" s="58"/>
      <c r="I31" s="58"/>
    </row>
    <row r="32" spans="1:9" ht="13" customHeight="1" x14ac:dyDescent="0.15">
      <c r="A32" s="73"/>
      <c r="B32" s="317" t="str">
        <f>RFK!B64</f>
        <v>Pengelolaan Pendidikan Sekolah Menengah Pertama</v>
      </c>
      <c r="C32" s="69"/>
      <c r="D32" s="316"/>
      <c r="E32" s="313"/>
      <c r="F32" s="310"/>
      <c r="G32" s="72"/>
      <c r="H32" s="58"/>
      <c r="I32" s="58"/>
    </row>
    <row r="33" spans="1:9" ht="13" customHeight="1" x14ac:dyDescent="0.15">
      <c r="A33" s="73">
        <v>17</v>
      </c>
      <c r="B33" s="451" t="s">
        <v>223</v>
      </c>
      <c r="C33" s="452"/>
      <c r="D33" s="315" t="s">
        <v>224</v>
      </c>
      <c r="E33" s="313"/>
      <c r="F33" s="310"/>
      <c r="G33" s="72"/>
      <c r="H33" s="58"/>
      <c r="I33" s="58"/>
    </row>
    <row r="34" spans="1:9" ht="13" customHeight="1" x14ac:dyDescent="0.15">
      <c r="A34" s="73"/>
      <c r="B34" s="68"/>
      <c r="C34" s="69"/>
      <c r="D34" s="316"/>
      <c r="E34" s="313"/>
      <c r="F34" s="310"/>
      <c r="G34" s="72"/>
      <c r="H34" s="58"/>
      <c r="I34" s="58"/>
    </row>
    <row r="35" spans="1:9" ht="13" customHeight="1" x14ac:dyDescent="0.15">
      <c r="A35" s="73"/>
      <c r="B35" s="68"/>
      <c r="C35" s="69"/>
      <c r="D35" s="316"/>
      <c r="E35" s="313"/>
      <c r="F35" s="310"/>
      <c r="G35" s="72"/>
      <c r="H35" s="58"/>
      <c r="I35" s="58"/>
    </row>
    <row r="36" spans="1:9" ht="13" customHeight="1" x14ac:dyDescent="0.15">
      <c r="A36" s="73"/>
      <c r="B36" s="68"/>
      <c r="C36" s="69"/>
      <c r="D36" s="316"/>
      <c r="E36" s="313"/>
      <c r="F36" s="310"/>
      <c r="G36" s="72"/>
      <c r="H36" s="58"/>
      <c r="I36" s="58"/>
    </row>
    <row r="37" spans="1:9" ht="13" customHeight="1" x14ac:dyDescent="0.15">
      <c r="A37" s="73"/>
      <c r="B37" s="68"/>
      <c r="C37" s="69"/>
      <c r="D37" s="316"/>
      <c r="E37" s="313"/>
      <c r="F37" s="310"/>
      <c r="G37" s="72"/>
      <c r="H37" s="58"/>
      <c r="I37" s="58"/>
    </row>
    <row r="38" spans="1:9" ht="13" customHeight="1" x14ac:dyDescent="0.15">
      <c r="A38" s="73"/>
      <c r="B38" s="68"/>
      <c r="C38" s="69"/>
      <c r="D38" s="316"/>
      <c r="E38" s="313"/>
      <c r="F38" s="310"/>
      <c r="G38" s="72"/>
      <c r="H38" s="58"/>
      <c r="I38" s="58"/>
    </row>
    <row r="39" spans="1:9" ht="13" customHeight="1" x14ac:dyDescent="0.15">
      <c r="A39" s="73"/>
      <c r="B39" s="68"/>
      <c r="C39" s="69"/>
      <c r="D39" s="316"/>
      <c r="E39" s="313"/>
      <c r="F39" s="310"/>
      <c r="G39" s="72"/>
      <c r="H39" s="58"/>
      <c r="I39" s="58"/>
    </row>
    <row r="40" spans="1:9" ht="13" customHeight="1" x14ac:dyDescent="0.15">
      <c r="A40" s="73"/>
      <c r="B40" s="68"/>
      <c r="C40" s="69"/>
      <c r="D40" s="316"/>
      <c r="E40" s="313"/>
      <c r="F40" s="310"/>
      <c r="G40" s="72"/>
      <c r="H40" s="58"/>
      <c r="I40" s="58"/>
    </row>
    <row r="41" spans="1:9" ht="13" customHeight="1" x14ac:dyDescent="0.15">
      <c r="A41" s="73"/>
      <c r="B41" s="68"/>
      <c r="C41" s="69"/>
      <c r="D41" s="316"/>
      <c r="E41" s="313"/>
      <c r="F41" s="310"/>
      <c r="G41" s="72"/>
      <c r="H41" s="58"/>
      <c r="I41" s="58"/>
    </row>
    <row r="42" spans="1:9" ht="13" customHeight="1" x14ac:dyDescent="0.15">
      <c r="A42" s="73"/>
      <c r="B42" s="68"/>
      <c r="C42" s="69"/>
      <c r="D42" s="316"/>
      <c r="E42" s="313"/>
      <c r="F42" s="310"/>
      <c r="G42" s="72"/>
      <c r="H42" s="58"/>
      <c r="I42" s="58"/>
    </row>
    <row r="43" spans="1:9" ht="13" customHeight="1" x14ac:dyDescent="0.15">
      <c r="A43" s="73"/>
      <c r="B43" s="68"/>
      <c r="C43" s="69"/>
      <c r="D43" s="316"/>
      <c r="E43" s="313"/>
      <c r="F43" s="310"/>
      <c r="G43" s="72"/>
      <c r="H43" s="58"/>
      <c r="I43" s="58"/>
    </row>
    <row r="44" spans="1:9" ht="13" customHeight="1" x14ac:dyDescent="0.15">
      <c r="A44" s="73"/>
      <c r="B44" s="68"/>
      <c r="C44" s="69"/>
      <c r="D44" s="316"/>
      <c r="E44" s="313"/>
      <c r="F44" s="310"/>
      <c r="G44" s="72"/>
      <c r="H44" s="58"/>
      <c r="I44" s="58"/>
    </row>
    <row r="45" spans="1:9" ht="13" customHeight="1" x14ac:dyDescent="0.15">
      <c r="A45" s="73"/>
      <c r="B45" s="68"/>
      <c r="C45" s="69"/>
      <c r="D45" s="316"/>
      <c r="E45" s="313"/>
      <c r="F45" s="310"/>
      <c r="G45" s="72"/>
      <c r="H45" s="58"/>
      <c r="I45" s="58"/>
    </row>
    <row r="46" spans="1:9" ht="13" customHeight="1" x14ac:dyDescent="0.15">
      <c r="A46" s="73"/>
      <c r="B46" s="68"/>
      <c r="C46" s="69"/>
      <c r="D46" s="316"/>
      <c r="E46" s="313"/>
      <c r="F46" s="310"/>
      <c r="G46" s="72"/>
      <c r="H46" s="58"/>
      <c r="I46" s="58"/>
    </row>
    <row r="47" spans="1:9" ht="13" customHeight="1" x14ac:dyDescent="0.15">
      <c r="A47" s="73"/>
      <c r="B47" s="68"/>
      <c r="C47" s="69"/>
      <c r="D47" s="316"/>
      <c r="E47" s="313"/>
      <c r="F47" s="310"/>
      <c r="G47" s="72"/>
      <c r="H47" s="58"/>
      <c r="I47" s="58"/>
    </row>
    <row r="48" spans="1:9" ht="13" customHeight="1" x14ac:dyDescent="0.15">
      <c r="A48" s="73"/>
      <c r="B48" s="68"/>
      <c r="C48" s="69"/>
      <c r="D48" s="316"/>
      <c r="E48" s="313"/>
      <c r="F48" s="310"/>
      <c r="G48" s="72"/>
      <c r="H48" s="58"/>
      <c r="I48" s="58"/>
    </row>
    <row r="49" spans="1:9" ht="13" customHeight="1" x14ac:dyDescent="0.15">
      <c r="A49" s="73"/>
      <c r="B49" s="68"/>
      <c r="C49" s="69"/>
      <c r="D49" s="316"/>
      <c r="E49" s="313"/>
      <c r="F49" s="310"/>
      <c r="G49" s="72"/>
      <c r="H49" s="58"/>
      <c r="I49" s="58"/>
    </row>
    <row r="50" spans="1:9" ht="13" customHeight="1" x14ac:dyDescent="0.15">
      <c r="A50" s="73"/>
      <c r="B50" s="68"/>
      <c r="C50" s="69"/>
      <c r="D50" s="316"/>
      <c r="E50" s="313"/>
      <c r="F50" s="310"/>
      <c r="G50" s="72"/>
      <c r="H50" s="58"/>
      <c r="I50" s="58"/>
    </row>
    <row r="51" spans="1:9" ht="13" customHeight="1" x14ac:dyDescent="0.15">
      <c r="A51" s="73"/>
      <c r="B51" s="68"/>
      <c r="C51" s="69"/>
      <c r="D51" s="316"/>
      <c r="E51" s="313"/>
      <c r="F51" s="310"/>
      <c r="G51" s="72"/>
      <c r="H51" s="58"/>
      <c r="I51" s="58"/>
    </row>
    <row r="52" spans="1:9" ht="13" customHeight="1" x14ac:dyDescent="0.15">
      <c r="A52" s="73"/>
      <c r="B52" s="68"/>
      <c r="C52" s="69"/>
      <c r="D52" s="316"/>
      <c r="E52" s="313"/>
      <c r="F52" s="310"/>
      <c r="G52" s="72"/>
      <c r="H52" s="58"/>
      <c r="I52" s="58"/>
    </row>
    <row r="53" spans="1:9" ht="13" customHeight="1" x14ac:dyDescent="0.15">
      <c r="A53" s="75"/>
      <c r="B53" s="76"/>
      <c r="C53" s="77"/>
      <c r="D53" s="78"/>
      <c r="E53" s="79"/>
      <c r="F53" s="80"/>
      <c r="G53" s="81"/>
      <c r="H53" s="58"/>
      <c r="I53" s="58"/>
    </row>
    <row r="54" spans="1:9" ht="13" customHeight="1" x14ac:dyDescent="0.15">
      <c r="A54" s="3"/>
      <c r="B54" s="82"/>
      <c r="C54" s="1"/>
      <c r="D54" s="1"/>
      <c r="E54" s="83"/>
      <c r="F54" s="83"/>
      <c r="G54" s="1"/>
      <c r="H54" s="58"/>
      <c r="I54" s="58"/>
    </row>
    <row r="55" spans="1:9" ht="13" customHeight="1" x14ac:dyDescent="0.15">
      <c r="A55" s="3"/>
      <c r="B55" s="82"/>
      <c r="C55" s="1"/>
      <c r="D55" s="1"/>
      <c r="E55" s="83"/>
      <c r="F55" s="83"/>
      <c r="G55" s="1"/>
      <c r="H55" s="58"/>
      <c r="I55" s="58"/>
    </row>
    <row r="56" spans="1:9" ht="15" customHeight="1" x14ac:dyDescent="0.15">
      <c r="A56" s="1"/>
      <c r="B56" s="1"/>
      <c r="C56" s="1"/>
      <c r="D56" s="1"/>
      <c r="E56" s="1"/>
      <c r="F56" s="1"/>
      <c r="G56" s="1"/>
      <c r="H56" s="58"/>
      <c r="I56" s="58"/>
    </row>
    <row r="57" spans="1:9" ht="15" customHeight="1" x14ac:dyDescent="0.15">
      <c r="A57" s="1"/>
      <c r="B57" s="1"/>
      <c r="C57" s="1"/>
      <c r="D57" s="1"/>
      <c r="E57" s="84" t="str">
        <f>RFK!N122</f>
        <v>Banjarmasin,    31-01-2023</v>
      </c>
      <c r="F57" s="85"/>
      <c r="G57" s="85"/>
      <c r="H57" s="58"/>
      <c r="I57" s="58"/>
    </row>
    <row r="58" spans="1:9" ht="15" customHeight="1" x14ac:dyDescent="0.15">
      <c r="A58" s="1"/>
      <c r="B58" s="85"/>
      <c r="C58" s="1"/>
      <c r="D58" s="1"/>
      <c r="E58" s="84" t="s">
        <v>34</v>
      </c>
      <c r="F58" s="85"/>
      <c r="G58" s="85"/>
      <c r="H58" s="58"/>
      <c r="I58" s="58"/>
    </row>
    <row r="59" spans="1:9" ht="15" customHeight="1" x14ac:dyDescent="0.15">
      <c r="A59" s="1"/>
      <c r="B59" s="85"/>
      <c r="C59" s="1"/>
      <c r="D59" s="1"/>
      <c r="E59" s="84"/>
      <c r="F59" s="85"/>
      <c r="G59" s="85"/>
      <c r="H59" s="58"/>
      <c r="I59" s="58"/>
    </row>
    <row r="60" spans="1:9" ht="15" customHeight="1" x14ac:dyDescent="0.15">
      <c r="A60" s="1"/>
      <c r="B60" s="85"/>
      <c r="C60" s="1"/>
      <c r="D60" s="1"/>
      <c r="E60" s="84"/>
      <c r="F60" s="85"/>
      <c r="G60" s="85"/>
      <c r="H60" s="58"/>
      <c r="I60" s="58"/>
    </row>
    <row r="61" spans="1:9" ht="15" customHeight="1" x14ac:dyDescent="0.15">
      <c r="A61" s="1"/>
      <c r="B61" s="85"/>
      <c r="C61" s="1"/>
      <c r="D61" s="1"/>
      <c r="E61" s="84"/>
      <c r="F61" s="85"/>
      <c r="G61" s="85"/>
      <c r="H61" s="58"/>
      <c r="I61" s="58"/>
    </row>
    <row r="62" spans="1:9" ht="15" customHeight="1" x14ac:dyDescent="0.15">
      <c r="A62" s="1"/>
      <c r="B62" s="85"/>
      <c r="C62" s="1"/>
      <c r="D62" s="1"/>
      <c r="E62" s="86"/>
      <c r="F62" s="37"/>
      <c r="G62" s="37"/>
      <c r="H62" s="58"/>
      <c r="I62" s="58"/>
    </row>
    <row r="63" spans="1:9" ht="15" customHeight="1" x14ac:dyDescent="0.15">
      <c r="A63" s="1"/>
      <c r="B63" s="87"/>
      <c r="C63" s="1"/>
      <c r="D63" s="1"/>
      <c r="E63" s="88" t="s">
        <v>57</v>
      </c>
      <c r="F63" s="87"/>
      <c r="G63" s="87"/>
      <c r="H63" s="58"/>
      <c r="I63" s="58"/>
    </row>
    <row r="64" spans="1:9" ht="15" customHeight="1" x14ac:dyDescent="0.15">
      <c r="A64" s="1"/>
      <c r="B64" s="85"/>
      <c r="C64" s="1"/>
      <c r="D64" s="1"/>
      <c r="E64" s="84" t="s">
        <v>57</v>
      </c>
      <c r="F64" s="85"/>
      <c r="G64" s="85"/>
      <c r="H64" s="58"/>
      <c r="I64" s="58"/>
    </row>
    <row r="65" spans="1:9" ht="15" customHeight="1" x14ac:dyDescent="0.15">
      <c r="A65" s="1"/>
      <c r="B65" s="1"/>
      <c r="C65" s="1"/>
      <c r="D65" s="1"/>
      <c r="E65" s="84" t="s">
        <v>58</v>
      </c>
      <c r="F65" s="85"/>
      <c r="G65" s="85"/>
      <c r="H65" s="58"/>
      <c r="I65" s="58"/>
    </row>
    <row r="66" spans="1:9" ht="15" customHeight="1" x14ac:dyDescent="0.15">
      <c r="A66" s="1"/>
      <c r="B66" s="1"/>
      <c r="C66" s="1"/>
      <c r="D66" s="1"/>
      <c r="E66" s="1"/>
      <c r="F66" s="1"/>
      <c r="G66" s="1"/>
      <c r="H66" s="58"/>
      <c r="I66" s="58"/>
    </row>
    <row r="67" spans="1:9" ht="15" customHeight="1" x14ac:dyDescent="0.15">
      <c r="A67" s="1"/>
      <c r="B67" s="1"/>
      <c r="C67" s="1"/>
      <c r="D67" s="1"/>
      <c r="E67" s="1"/>
      <c r="F67" s="1"/>
      <c r="G67" s="1"/>
      <c r="H67" s="58"/>
      <c r="I67" s="58"/>
    </row>
    <row r="68" spans="1:9" ht="15" customHeight="1" x14ac:dyDescent="0.15">
      <c r="A68" s="1"/>
      <c r="B68" s="1"/>
      <c r="C68" s="1"/>
      <c r="D68" s="1"/>
      <c r="E68" s="1"/>
      <c r="F68" s="1"/>
      <c r="G68" s="1"/>
      <c r="H68" s="58"/>
      <c r="I68" s="58"/>
    </row>
    <row r="69" spans="1:9" ht="12.75" customHeight="1" x14ac:dyDescent="0.15">
      <c r="A69" s="58"/>
      <c r="B69" s="58"/>
      <c r="C69" s="58"/>
      <c r="D69" s="58"/>
      <c r="E69" s="58"/>
      <c r="F69" s="58"/>
      <c r="G69" s="58"/>
      <c r="H69" s="58"/>
      <c r="I69" s="58"/>
    </row>
    <row r="70" spans="1:9" ht="12.75" customHeight="1" x14ac:dyDescent="0.15">
      <c r="A70" s="58"/>
      <c r="B70" s="58"/>
      <c r="C70" s="58"/>
      <c r="D70" s="58"/>
      <c r="E70" s="58"/>
      <c r="F70" s="58"/>
      <c r="G70" s="58"/>
      <c r="H70" s="58"/>
      <c r="I70" s="58"/>
    </row>
    <row r="71" spans="1:9" ht="12.75" customHeight="1" x14ac:dyDescent="0.15">
      <c r="A71" s="58"/>
      <c r="B71" s="58"/>
      <c r="C71" s="58"/>
      <c r="D71" s="58"/>
      <c r="E71" s="58"/>
      <c r="F71" s="58"/>
      <c r="G71" s="58"/>
      <c r="H71" s="58"/>
      <c r="I71" s="58"/>
    </row>
    <row r="72" spans="1:9" ht="12.75" customHeight="1" x14ac:dyDescent="0.15">
      <c r="A72" s="58"/>
      <c r="B72" s="58"/>
      <c r="C72" s="58"/>
      <c r="D72" s="58"/>
      <c r="E72" s="58"/>
      <c r="F72" s="58"/>
      <c r="G72" s="58"/>
      <c r="H72" s="58"/>
      <c r="I72" s="58"/>
    </row>
    <row r="73" spans="1:9" ht="12.75" customHeight="1" x14ac:dyDescent="0.15">
      <c r="A73" s="58"/>
      <c r="B73" s="58"/>
      <c r="C73" s="58"/>
      <c r="D73" s="58"/>
      <c r="E73" s="58"/>
      <c r="F73" s="58"/>
      <c r="G73" s="58"/>
      <c r="H73" s="58"/>
      <c r="I73" s="58"/>
    </row>
    <row r="74" spans="1:9" ht="12.75" customHeight="1" x14ac:dyDescent="0.15">
      <c r="A74" s="58"/>
      <c r="B74" s="58"/>
      <c r="C74" s="58"/>
      <c r="D74" s="58"/>
      <c r="E74" s="58"/>
      <c r="F74" s="58"/>
      <c r="G74" s="58"/>
      <c r="H74" s="58"/>
      <c r="I74" s="58"/>
    </row>
    <row r="75" spans="1:9" ht="12.75" customHeight="1" x14ac:dyDescent="0.15">
      <c r="A75" s="58"/>
      <c r="B75" s="58"/>
      <c r="C75" s="58"/>
      <c r="D75" s="58"/>
      <c r="E75" s="58"/>
      <c r="F75" s="58"/>
      <c r="G75" s="58"/>
      <c r="H75" s="58"/>
      <c r="I75" s="58"/>
    </row>
    <row r="76" spans="1:9" ht="12.75" customHeight="1" x14ac:dyDescent="0.15">
      <c r="A76" s="58"/>
      <c r="B76" s="58"/>
      <c r="C76" s="58"/>
      <c r="D76" s="58"/>
      <c r="E76" s="58"/>
      <c r="F76" s="58"/>
      <c r="G76" s="58"/>
      <c r="H76" s="58"/>
      <c r="I76" s="58"/>
    </row>
    <row r="77" spans="1:9" ht="12.75" customHeight="1" x14ac:dyDescent="0.15">
      <c r="A77" s="58"/>
      <c r="B77" s="58"/>
      <c r="C77" s="58"/>
      <c r="D77" s="58"/>
      <c r="E77" s="58"/>
      <c r="F77" s="58"/>
      <c r="G77" s="58"/>
      <c r="H77" s="58"/>
      <c r="I77" s="58"/>
    </row>
    <row r="78" spans="1:9" ht="12.75" customHeight="1" x14ac:dyDescent="0.15">
      <c r="A78" s="58"/>
      <c r="B78" s="58"/>
      <c r="C78" s="58"/>
      <c r="D78" s="58"/>
      <c r="E78" s="58"/>
      <c r="F78" s="58"/>
      <c r="G78" s="58"/>
      <c r="H78" s="58"/>
      <c r="I78" s="58"/>
    </row>
    <row r="79" spans="1:9" ht="12.75" customHeight="1" x14ac:dyDescent="0.15">
      <c r="A79" s="58"/>
      <c r="B79" s="58"/>
      <c r="C79" s="58"/>
      <c r="D79" s="58"/>
      <c r="E79" s="58"/>
      <c r="F79" s="58"/>
      <c r="G79" s="58"/>
      <c r="H79" s="58"/>
      <c r="I79" s="58"/>
    </row>
    <row r="80" spans="1:9" ht="12.75" customHeight="1" x14ac:dyDescent="0.15">
      <c r="A80" s="58"/>
      <c r="B80" s="58"/>
      <c r="C80" s="58"/>
      <c r="D80" s="58"/>
      <c r="E80" s="58"/>
      <c r="F80" s="58"/>
      <c r="G80" s="58"/>
      <c r="H80" s="58"/>
      <c r="I80" s="58"/>
    </row>
    <row r="81" spans="1:9" ht="12.75" customHeight="1" x14ac:dyDescent="0.15">
      <c r="A81" s="58"/>
      <c r="B81" s="58"/>
      <c r="C81" s="58"/>
      <c r="D81" s="58"/>
      <c r="E81" s="58"/>
      <c r="F81" s="58"/>
      <c r="G81" s="58"/>
      <c r="H81" s="58"/>
      <c r="I81" s="58"/>
    </row>
    <row r="82" spans="1:9" ht="12.75" customHeight="1" x14ac:dyDescent="0.15">
      <c r="A82" s="58"/>
      <c r="B82" s="58"/>
      <c r="C82" s="58"/>
      <c r="D82" s="58"/>
      <c r="E82" s="58"/>
      <c r="F82" s="58"/>
      <c r="G82" s="58"/>
      <c r="H82" s="58"/>
      <c r="I82" s="58"/>
    </row>
    <row r="83" spans="1:9" ht="12.75" customHeight="1" x14ac:dyDescent="0.15">
      <c r="A83" s="58"/>
      <c r="B83" s="58"/>
      <c r="C83" s="58"/>
      <c r="D83" s="58"/>
      <c r="E83" s="58"/>
      <c r="F83" s="58"/>
      <c r="G83" s="58"/>
      <c r="H83" s="58"/>
      <c r="I83" s="58"/>
    </row>
    <row r="84" spans="1:9" ht="12.75" customHeight="1" x14ac:dyDescent="0.15">
      <c r="A84" s="58"/>
      <c r="B84" s="58"/>
      <c r="C84" s="58"/>
      <c r="D84" s="58"/>
      <c r="E84" s="58"/>
      <c r="F84" s="58"/>
      <c r="G84" s="58"/>
      <c r="H84" s="58"/>
      <c r="I84" s="58"/>
    </row>
    <row r="85" spans="1:9" ht="12.75" customHeight="1" x14ac:dyDescent="0.15">
      <c r="A85" s="58"/>
      <c r="B85" s="58"/>
      <c r="C85" s="58"/>
      <c r="D85" s="58"/>
      <c r="E85" s="58"/>
      <c r="F85" s="58"/>
      <c r="G85" s="58"/>
      <c r="H85" s="58"/>
      <c r="I85" s="58"/>
    </row>
    <row r="86" spans="1:9" ht="12.75" customHeight="1" x14ac:dyDescent="0.15">
      <c r="A86" s="58"/>
      <c r="B86" s="58"/>
      <c r="C86" s="58"/>
      <c r="D86" s="58"/>
      <c r="E86" s="58"/>
      <c r="F86" s="58"/>
      <c r="G86" s="58"/>
      <c r="H86" s="58"/>
      <c r="I86" s="58"/>
    </row>
    <row r="87" spans="1:9" ht="12.75" customHeight="1" x14ac:dyDescent="0.15">
      <c r="A87" s="58"/>
      <c r="B87" s="58"/>
      <c r="C87" s="58"/>
      <c r="D87" s="58"/>
      <c r="E87" s="58"/>
      <c r="F87" s="58"/>
      <c r="G87" s="58"/>
      <c r="H87" s="58"/>
      <c r="I87" s="58"/>
    </row>
    <row r="88" spans="1:9" ht="12.75" customHeight="1" x14ac:dyDescent="0.15">
      <c r="A88" s="58"/>
      <c r="B88" s="58"/>
      <c r="C88" s="58"/>
      <c r="D88" s="58"/>
      <c r="E88" s="58"/>
      <c r="F88" s="58"/>
      <c r="G88" s="58"/>
      <c r="H88" s="58"/>
      <c r="I88" s="58"/>
    </row>
    <row r="89" spans="1:9" ht="12.75" customHeight="1" x14ac:dyDescent="0.15">
      <c r="A89" s="58"/>
      <c r="B89" s="58"/>
      <c r="C89" s="58"/>
      <c r="D89" s="58"/>
      <c r="E89" s="58"/>
      <c r="F89" s="58"/>
      <c r="G89" s="58"/>
      <c r="H89" s="58"/>
      <c r="I89" s="58"/>
    </row>
    <row r="90" spans="1:9" ht="12.75" customHeight="1" x14ac:dyDescent="0.15">
      <c r="A90" s="58"/>
      <c r="B90" s="58"/>
      <c r="C90" s="58"/>
      <c r="D90" s="58"/>
      <c r="E90" s="58"/>
      <c r="F90" s="58"/>
      <c r="G90" s="58"/>
      <c r="H90" s="58"/>
      <c r="I90" s="58"/>
    </row>
    <row r="91" spans="1:9" ht="12.75" customHeight="1" x14ac:dyDescent="0.15">
      <c r="A91" s="58"/>
      <c r="B91" s="58"/>
      <c r="C91" s="58"/>
      <c r="D91" s="58"/>
      <c r="E91" s="58"/>
      <c r="F91" s="58"/>
      <c r="G91" s="58"/>
      <c r="H91" s="58"/>
      <c r="I91" s="58"/>
    </row>
    <row r="92" spans="1:9" ht="12.75" customHeight="1" x14ac:dyDescent="0.15">
      <c r="A92" s="58"/>
      <c r="B92" s="58"/>
      <c r="C92" s="58"/>
      <c r="D92" s="58"/>
      <c r="E92" s="58"/>
      <c r="F92" s="58"/>
      <c r="G92" s="58"/>
      <c r="H92" s="58"/>
      <c r="I92" s="58"/>
    </row>
    <row r="93" spans="1:9" ht="12.75" customHeight="1" x14ac:dyDescent="0.15">
      <c r="A93" s="58"/>
      <c r="B93" s="58"/>
      <c r="C93" s="58"/>
      <c r="D93" s="58"/>
      <c r="E93" s="58"/>
      <c r="F93" s="58"/>
      <c r="G93" s="58"/>
      <c r="H93" s="58"/>
      <c r="I93" s="58"/>
    </row>
    <row r="94" spans="1:9" ht="12.75" customHeight="1" x14ac:dyDescent="0.15">
      <c r="A94" s="58"/>
      <c r="B94" s="58"/>
      <c r="C94" s="58"/>
      <c r="D94" s="58"/>
      <c r="E94" s="58"/>
      <c r="F94" s="58"/>
      <c r="G94" s="58"/>
      <c r="H94" s="58"/>
      <c r="I94" s="58"/>
    </row>
    <row r="95" spans="1:9" ht="12.75" customHeight="1" x14ac:dyDescent="0.15">
      <c r="A95" s="58"/>
      <c r="B95" s="58"/>
      <c r="C95" s="58"/>
      <c r="D95" s="58"/>
      <c r="E95" s="58"/>
      <c r="F95" s="58"/>
      <c r="G95" s="58"/>
      <c r="H95" s="58"/>
      <c r="I95" s="58"/>
    </row>
    <row r="96" spans="1:9" ht="12.75" customHeight="1" x14ac:dyDescent="0.15">
      <c r="A96" s="58"/>
      <c r="B96" s="58"/>
      <c r="C96" s="58"/>
      <c r="D96" s="58"/>
      <c r="E96" s="58"/>
      <c r="F96" s="58"/>
      <c r="G96" s="58"/>
      <c r="H96" s="58"/>
      <c r="I96" s="58"/>
    </row>
    <row r="97" spans="1:9" ht="12.75" customHeight="1" x14ac:dyDescent="0.15">
      <c r="A97" s="58"/>
      <c r="B97" s="58"/>
      <c r="C97" s="58"/>
      <c r="D97" s="58"/>
      <c r="E97" s="58"/>
      <c r="F97" s="58"/>
      <c r="G97" s="58"/>
      <c r="H97" s="58"/>
      <c r="I97" s="58"/>
    </row>
    <row r="98" spans="1:9" ht="12.75" customHeight="1" x14ac:dyDescent="0.15">
      <c r="A98" s="58"/>
      <c r="B98" s="58"/>
      <c r="C98" s="58"/>
      <c r="D98" s="58"/>
      <c r="E98" s="58"/>
      <c r="F98" s="58"/>
      <c r="G98" s="58"/>
      <c r="H98" s="58"/>
      <c r="I98" s="58"/>
    </row>
    <row r="99" spans="1:9" ht="12.75" customHeight="1" x14ac:dyDescent="0.15">
      <c r="A99" s="58"/>
      <c r="B99" s="58"/>
      <c r="C99" s="58"/>
      <c r="D99" s="58"/>
      <c r="E99" s="58"/>
      <c r="F99" s="58"/>
      <c r="G99" s="58"/>
      <c r="H99" s="58"/>
      <c r="I99" s="58"/>
    </row>
    <row r="100" spans="1:9" ht="12.75" customHeight="1" x14ac:dyDescent="0.15">
      <c r="A100" s="58"/>
      <c r="B100" s="58"/>
      <c r="C100" s="58"/>
      <c r="D100" s="58"/>
      <c r="E100" s="58"/>
      <c r="F100" s="58"/>
      <c r="G100" s="58"/>
      <c r="H100" s="58"/>
      <c r="I100" s="58"/>
    </row>
    <row r="101" spans="1:9" ht="12.75" customHeight="1" x14ac:dyDescent="0.15">
      <c r="A101" s="58"/>
      <c r="B101" s="58"/>
      <c r="C101" s="58"/>
      <c r="D101" s="58"/>
      <c r="E101" s="58"/>
      <c r="F101" s="58"/>
      <c r="G101" s="58"/>
      <c r="H101" s="58"/>
      <c r="I101" s="58"/>
    </row>
    <row r="102" spans="1:9" ht="12.75" customHeight="1" x14ac:dyDescent="0.15">
      <c r="A102" s="58"/>
      <c r="B102" s="58"/>
      <c r="C102" s="58"/>
      <c r="D102" s="58"/>
      <c r="E102" s="58"/>
      <c r="F102" s="58"/>
      <c r="G102" s="58"/>
      <c r="H102" s="58"/>
      <c r="I102" s="58"/>
    </row>
    <row r="103" spans="1:9" ht="12.75" customHeight="1" x14ac:dyDescent="0.15">
      <c r="A103" s="58"/>
      <c r="B103" s="58"/>
      <c r="C103" s="58"/>
      <c r="D103" s="58"/>
      <c r="E103" s="58"/>
      <c r="F103" s="58"/>
      <c r="G103" s="58"/>
      <c r="H103" s="58"/>
      <c r="I103" s="58"/>
    </row>
    <row r="104" spans="1:9" ht="12.75" customHeight="1" x14ac:dyDescent="0.15">
      <c r="A104" s="58"/>
      <c r="B104" s="58"/>
      <c r="C104" s="58"/>
      <c r="D104" s="58"/>
      <c r="E104" s="58"/>
      <c r="F104" s="58"/>
      <c r="G104" s="58"/>
      <c r="H104" s="58"/>
      <c r="I104" s="58"/>
    </row>
    <row r="105" spans="1:9" ht="12.75" customHeight="1" x14ac:dyDescent="0.15">
      <c r="A105" s="58"/>
      <c r="B105" s="58"/>
      <c r="C105" s="58"/>
      <c r="D105" s="58"/>
      <c r="E105" s="58"/>
      <c r="F105" s="58"/>
      <c r="G105" s="58"/>
      <c r="H105" s="58"/>
      <c r="I105" s="58"/>
    </row>
    <row r="106" spans="1:9" ht="12.75" customHeight="1" x14ac:dyDescent="0.15">
      <c r="A106" s="58"/>
      <c r="B106" s="58"/>
      <c r="C106" s="58"/>
      <c r="D106" s="58"/>
      <c r="E106" s="58"/>
      <c r="F106" s="58"/>
      <c r="G106" s="58"/>
      <c r="H106" s="58"/>
      <c r="I106" s="58"/>
    </row>
    <row r="107" spans="1:9" ht="12.75" customHeight="1" x14ac:dyDescent="0.15">
      <c r="A107" s="58"/>
      <c r="B107" s="58"/>
      <c r="C107" s="58"/>
      <c r="D107" s="58"/>
      <c r="E107" s="58"/>
      <c r="F107" s="58"/>
      <c r="G107" s="58"/>
      <c r="H107" s="58"/>
      <c r="I107" s="58"/>
    </row>
    <row r="108" spans="1:9" ht="12.75" customHeight="1" x14ac:dyDescent="0.15">
      <c r="A108" s="58"/>
      <c r="B108" s="58"/>
      <c r="C108" s="58"/>
      <c r="D108" s="58"/>
      <c r="E108" s="58"/>
      <c r="F108" s="58"/>
      <c r="G108" s="58"/>
      <c r="H108" s="58"/>
      <c r="I108" s="58"/>
    </row>
    <row r="109" spans="1:9" ht="12.75" customHeight="1" x14ac:dyDescent="0.15">
      <c r="A109" s="58"/>
      <c r="B109" s="58"/>
      <c r="C109" s="58"/>
      <c r="D109" s="58"/>
      <c r="E109" s="58"/>
      <c r="F109" s="58"/>
      <c r="G109" s="58"/>
      <c r="H109" s="58"/>
      <c r="I109" s="58"/>
    </row>
    <row r="110" spans="1:9" ht="12.75" customHeight="1" x14ac:dyDescent="0.15">
      <c r="A110" s="58"/>
      <c r="B110" s="58"/>
      <c r="C110" s="58"/>
      <c r="D110" s="58"/>
      <c r="E110" s="58"/>
      <c r="F110" s="58"/>
      <c r="G110" s="58"/>
      <c r="H110" s="58"/>
      <c r="I110" s="58"/>
    </row>
    <row r="111" spans="1:9" ht="12.75" customHeight="1" x14ac:dyDescent="0.15">
      <c r="A111" s="58"/>
      <c r="B111" s="58"/>
      <c r="C111" s="58"/>
      <c r="D111" s="58"/>
      <c r="E111" s="58"/>
      <c r="F111" s="58"/>
      <c r="G111" s="58"/>
      <c r="H111" s="58"/>
      <c r="I111" s="58"/>
    </row>
    <row r="112" spans="1:9" ht="12.75" customHeight="1" x14ac:dyDescent="0.15">
      <c r="A112" s="58"/>
      <c r="B112" s="58"/>
      <c r="C112" s="58"/>
      <c r="D112" s="58"/>
      <c r="E112" s="58"/>
      <c r="F112" s="58"/>
      <c r="G112" s="58"/>
      <c r="H112" s="58"/>
      <c r="I112" s="58"/>
    </row>
    <row r="113" spans="1:9" ht="12.75" customHeight="1" x14ac:dyDescent="0.15">
      <c r="A113" s="58"/>
      <c r="B113" s="58"/>
      <c r="C113" s="58"/>
      <c r="D113" s="58"/>
      <c r="E113" s="58"/>
      <c r="F113" s="58"/>
      <c r="G113" s="58"/>
      <c r="H113" s="58"/>
      <c r="I113" s="58"/>
    </row>
    <row r="114" spans="1:9" ht="12.75" customHeight="1" x14ac:dyDescent="0.15">
      <c r="A114" s="58"/>
      <c r="B114" s="58"/>
      <c r="C114" s="58"/>
      <c r="D114" s="58"/>
      <c r="E114" s="58"/>
      <c r="F114" s="58"/>
      <c r="G114" s="58"/>
      <c r="H114" s="58"/>
      <c r="I114" s="58"/>
    </row>
    <row r="115" spans="1:9" ht="12.75" customHeight="1" x14ac:dyDescent="0.15">
      <c r="A115" s="58"/>
      <c r="B115" s="58"/>
      <c r="C115" s="58"/>
      <c r="D115" s="58"/>
      <c r="E115" s="58"/>
      <c r="F115" s="58"/>
      <c r="G115" s="58"/>
      <c r="H115" s="58"/>
      <c r="I115" s="58"/>
    </row>
    <row r="116" spans="1:9" ht="12.75" customHeight="1" x14ac:dyDescent="0.15">
      <c r="A116" s="58"/>
      <c r="B116" s="58"/>
      <c r="C116" s="58"/>
      <c r="D116" s="58"/>
      <c r="E116" s="58"/>
      <c r="F116" s="58"/>
      <c r="G116" s="58"/>
      <c r="H116" s="58"/>
      <c r="I116" s="58"/>
    </row>
  </sheetData>
  <mergeCells count="11">
    <mergeCell ref="F9:G9"/>
    <mergeCell ref="B33:C33"/>
    <mergeCell ref="F12:G12"/>
    <mergeCell ref="F13:G13"/>
    <mergeCell ref="F14:G14"/>
    <mergeCell ref="F28:G28"/>
    <mergeCell ref="B6:C6"/>
    <mergeCell ref="F6:G6"/>
    <mergeCell ref="B7:C7"/>
    <mergeCell ref="F7:G7"/>
    <mergeCell ref="F8:G8"/>
  </mergeCells>
  <pageMargins left="0.86614173228346003" right="0.56000000000000005" top="0.74803149606299002" bottom="0.43307086614173002" header="0.35433070866142002" footer="0.27559055118109999"/>
  <pageSetup paperSize="14" scale="8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113"/>
  <sheetViews>
    <sheetView showGridLines="0" zoomScale="80" workbookViewId="0">
      <selection activeCell="F49" sqref="F49"/>
    </sheetView>
  </sheetViews>
  <sheetFormatPr baseColWidth="10" defaultColWidth="8.6640625" defaultRowHeight="12.75" customHeight="1" x14ac:dyDescent="0.15"/>
  <cols>
    <col min="1" max="1" width="9.5" customWidth="1"/>
    <col min="2" max="2" width="1.6640625" customWidth="1"/>
    <col min="3" max="3" width="5.5" customWidth="1"/>
    <col min="4" max="4" width="14.1640625" customWidth="1"/>
    <col min="5" max="5" width="34.5" customWidth="1"/>
    <col min="6" max="6" width="58.1640625" customWidth="1"/>
    <col min="7" max="7" width="26.6640625" customWidth="1"/>
    <col min="8" max="9" width="23.83203125" customWidth="1"/>
  </cols>
  <sheetData>
    <row r="1" spans="1:10" s="36" customFormat="1" ht="15" customHeight="1" x14ac:dyDescent="0.15">
      <c r="A1" s="355" t="s">
        <v>0</v>
      </c>
      <c r="B1" s="355"/>
      <c r="C1" s="355"/>
      <c r="D1" s="355"/>
      <c r="E1" s="355"/>
      <c r="F1" s="355"/>
      <c r="G1" s="355"/>
      <c r="H1" s="355"/>
      <c r="I1" s="355"/>
      <c r="J1" s="50"/>
    </row>
    <row r="2" spans="1:10" s="36" customFormat="1" ht="21" customHeight="1" x14ac:dyDescent="0.15">
      <c r="A2" s="355"/>
      <c r="B2" s="355"/>
      <c r="C2" s="355"/>
      <c r="D2" s="355"/>
      <c r="E2" s="355"/>
      <c r="F2" s="355"/>
      <c r="G2" s="355"/>
      <c r="H2" s="355"/>
      <c r="I2" s="355"/>
      <c r="J2" s="51"/>
    </row>
    <row r="3" spans="1:10" s="36" customFormat="1" ht="21.75" customHeight="1" x14ac:dyDescent="0.15">
      <c r="A3" s="356" t="s">
        <v>1</v>
      </c>
      <c r="B3" s="356"/>
      <c r="C3" s="356"/>
      <c r="D3" s="356"/>
      <c r="E3" s="356"/>
      <c r="F3" s="356"/>
      <c r="G3" s="356"/>
      <c r="H3" s="356"/>
      <c r="I3" s="356"/>
      <c r="J3" s="51"/>
    </row>
    <row r="4" spans="1:10" s="36" customFormat="1" ht="15" customHeight="1" x14ac:dyDescent="0.15">
      <c r="A4" s="357" t="s">
        <v>2</v>
      </c>
      <c r="B4" s="357"/>
      <c r="C4" s="357"/>
      <c r="D4" s="357"/>
      <c r="E4" s="357"/>
      <c r="F4" s="357"/>
      <c r="G4" s="357"/>
      <c r="H4" s="357"/>
      <c r="I4" s="357"/>
      <c r="J4" s="51"/>
    </row>
    <row r="5" spans="1:10" s="36" customFormat="1" ht="15" customHeight="1" x14ac:dyDescent="0.15">
      <c r="A5" s="357" t="s">
        <v>3</v>
      </c>
      <c r="B5" s="357"/>
      <c r="C5" s="357"/>
      <c r="D5" s="357"/>
      <c r="E5" s="357"/>
      <c r="F5" s="357"/>
      <c r="G5" s="357"/>
      <c r="H5" s="357"/>
      <c r="I5" s="357"/>
      <c r="J5" s="52"/>
    </row>
    <row r="6" spans="1:10" s="36" customFormat="1" ht="15" customHeight="1" x14ac:dyDescent="0.15">
      <c r="A6" s="37"/>
      <c r="B6" s="37"/>
      <c r="C6" s="37"/>
      <c r="D6" s="37"/>
      <c r="E6" s="37"/>
      <c r="F6" s="37"/>
      <c r="G6" s="37"/>
      <c r="H6" s="37"/>
      <c r="I6" s="37"/>
      <c r="J6" s="50"/>
    </row>
    <row r="7" spans="1:10" s="36" customFormat="1" ht="1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50"/>
    </row>
    <row r="8" spans="1:10" s="36" customFormat="1" ht="15" customHeight="1" x14ac:dyDescent="0.15">
      <c r="A8" s="38"/>
      <c r="B8" s="39"/>
      <c r="C8" s="39"/>
      <c r="D8" s="39"/>
      <c r="E8" s="39"/>
      <c r="F8" s="353" t="s">
        <v>4</v>
      </c>
      <c r="G8" s="353"/>
      <c r="H8" s="37"/>
      <c r="I8" s="37"/>
    </row>
    <row r="9" spans="1:10" s="36" customFormat="1" ht="15" customHeight="1" x14ac:dyDescent="0.15">
      <c r="A9" s="38"/>
      <c r="B9" s="39"/>
      <c r="C9" s="39"/>
      <c r="D9" s="39"/>
      <c r="E9" s="39"/>
      <c r="F9" s="40"/>
      <c r="G9" s="40"/>
      <c r="H9" s="37"/>
      <c r="I9" s="37"/>
    </row>
    <row r="10" spans="1:10" s="36" customFormat="1" ht="15" customHeight="1" x14ac:dyDescent="0.15">
      <c r="A10" s="39" t="s">
        <v>5</v>
      </c>
      <c r="B10" s="39" t="s">
        <v>6</v>
      </c>
      <c r="C10" s="37"/>
      <c r="D10" s="39"/>
      <c r="E10" s="39"/>
      <c r="F10" s="38" t="s">
        <v>7</v>
      </c>
      <c r="G10" s="38"/>
      <c r="H10" s="37"/>
      <c r="I10" s="37"/>
    </row>
    <row r="11" spans="1:10" s="36" customFormat="1" ht="15" customHeight="1" x14ac:dyDescent="0.15">
      <c r="A11" s="39" t="s">
        <v>8</v>
      </c>
      <c r="B11" s="39" t="s">
        <v>6</v>
      </c>
      <c r="C11" s="39" t="s">
        <v>9</v>
      </c>
      <c r="D11" s="37"/>
      <c r="E11" s="39"/>
      <c r="F11" s="38" t="s">
        <v>10</v>
      </c>
      <c r="G11" s="38"/>
      <c r="H11" s="37"/>
      <c r="I11" s="37"/>
    </row>
    <row r="12" spans="1:10" s="36" customFormat="1" ht="15" customHeight="1" x14ac:dyDescent="0.15">
      <c r="A12" s="39" t="s">
        <v>11</v>
      </c>
      <c r="B12" s="39" t="s">
        <v>6</v>
      </c>
      <c r="C12" s="39" t="s">
        <v>225</v>
      </c>
      <c r="D12" s="37"/>
      <c r="E12" s="39"/>
      <c r="F12" s="38" t="s">
        <v>13</v>
      </c>
      <c r="G12" s="38"/>
      <c r="H12" s="37"/>
      <c r="I12" s="37"/>
    </row>
    <row r="13" spans="1:10" s="36" customFormat="1" ht="15" customHeight="1" x14ac:dyDescent="0.15">
      <c r="A13" s="39"/>
      <c r="B13" s="39"/>
      <c r="C13" s="39" t="s">
        <v>226</v>
      </c>
      <c r="D13" s="37"/>
      <c r="E13" s="39"/>
      <c r="F13" s="38" t="s">
        <v>15</v>
      </c>
      <c r="G13" s="38"/>
      <c r="H13" s="37"/>
      <c r="I13" s="37"/>
    </row>
    <row r="14" spans="1:10" s="36" customFormat="1" ht="15" customHeight="1" x14ac:dyDescent="0.15">
      <c r="A14" s="39"/>
      <c r="B14" s="39"/>
      <c r="C14" s="39" t="s">
        <v>227</v>
      </c>
      <c r="D14" s="37"/>
      <c r="E14" s="39"/>
      <c r="F14" s="38" t="s">
        <v>17</v>
      </c>
      <c r="G14" s="38"/>
      <c r="H14" s="37"/>
      <c r="I14" s="37"/>
    </row>
    <row r="15" spans="1:10" s="36" customFormat="1" ht="15" customHeight="1" x14ac:dyDescent="0.15">
      <c r="A15" s="39"/>
      <c r="B15" s="39"/>
      <c r="C15" s="39"/>
      <c r="D15" s="39"/>
      <c r="E15" s="38"/>
      <c r="F15" s="38" t="s">
        <v>18</v>
      </c>
      <c r="G15" s="38"/>
      <c r="H15" s="37"/>
      <c r="I15" s="37"/>
    </row>
    <row r="16" spans="1:10" s="36" customFormat="1" ht="15" customHeight="1" x14ac:dyDescent="0.15">
      <c r="A16" s="39"/>
      <c r="B16" s="39"/>
      <c r="C16" s="39"/>
      <c r="D16" s="39"/>
      <c r="E16" s="38"/>
      <c r="F16" s="38"/>
      <c r="G16" s="38"/>
      <c r="H16" s="37"/>
      <c r="I16" s="37"/>
    </row>
    <row r="17" spans="1:9" s="36" customFormat="1" ht="15" customHeight="1" x14ac:dyDescent="0.15">
      <c r="A17" s="39"/>
      <c r="B17" s="39"/>
      <c r="C17" s="39"/>
      <c r="D17" s="39"/>
      <c r="E17" s="38"/>
      <c r="F17" s="38"/>
      <c r="G17" s="38"/>
      <c r="H17" s="37"/>
      <c r="I17" s="37"/>
    </row>
    <row r="18" spans="1:9" s="36" customFormat="1" ht="15" customHeight="1" x14ac:dyDescent="0.15">
      <c r="A18" s="39"/>
      <c r="B18" s="39"/>
      <c r="C18" s="39" t="s">
        <v>228</v>
      </c>
      <c r="D18" s="37"/>
      <c r="E18" s="39"/>
      <c r="F18" s="38"/>
      <c r="G18" s="38"/>
      <c r="H18" s="37"/>
      <c r="I18" s="37"/>
    </row>
    <row r="19" spans="1:9" s="36" customFormat="1" ht="15" customHeight="1" x14ac:dyDescent="0.15">
      <c r="A19" s="39"/>
      <c r="B19" s="39"/>
      <c r="C19" s="39" t="s">
        <v>229</v>
      </c>
      <c r="D19" s="37"/>
      <c r="E19" s="39"/>
      <c r="F19" s="38"/>
      <c r="G19" s="38"/>
      <c r="H19" s="37"/>
      <c r="I19" s="37"/>
    </row>
    <row r="20" spans="1:9" s="36" customFormat="1" ht="15" customHeight="1" x14ac:dyDescent="0.15">
      <c r="A20" s="39"/>
      <c r="B20" s="39"/>
      <c r="C20" s="39"/>
      <c r="D20" s="39"/>
      <c r="E20" s="39"/>
      <c r="F20" s="38"/>
      <c r="G20" s="38"/>
      <c r="H20" s="37"/>
      <c r="I20" s="37"/>
    </row>
    <row r="21" spans="1:9" s="36" customFormat="1" ht="15" customHeight="1" x14ac:dyDescent="0.15">
      <c r="A21" s="39"/>
      <c r="B21" s="39"/>
      <c r="C21" s="39"/>
      <c r="D21" s="39"/>
      <c r="E21" s="39"/>
      <c r="F21" s="38"/>
      <c r="G21" s="38"/>
      <c r="H21" s="37"/>
      <c r="I21" s="37"/>
    </row>
    <row r="22" spans="1:9" s="36" customFormat="1" ht="26" customHeight="1" x14ac:dyDescent="0.15">
      <c r="A22" s="39"/>
      <c r="B22" s="39"/>
      <c r="C22" s="41" t="s">
        <v>230</v>
      </c>
      <c r="D22" s="361" t="s">
        <v>231</v>
      </c>
      <c r="E22" s="362"/>
      <c r="F22" s="42" t="s">
        <v>232</v>
      </c>
      <c r="G22" s="42" t="s">
        <v>233</v>
      </c>
      <c r="H22" s="42" t="s">
        <v>234</v>
      </c>
      <c r="I22" s="53" t="s">
        <v>235</v>
      </c>
    </row>
    <row r="23" spans="1:9" s="36" customFormat="1" ht="35" customHeight="1" x14ac:dyDescent="0.15">
      <c r="A23" s="39"/>
      <c r="B23" s="39"/>
      <c r="C23" s="43">
        <v>1</v>
      </c>
      <c r="D23" s="455" t="s">
        <v>236</v>
      </c>
      <c r="E23" s="455"/>
      <c r="F23" s="44" t="str">
        <f>RENCANA_KEUANGAN!D101</f>
        <v>10,8741368640359 %</v>
      </c>
      <c r="G23" s="44" t="str">
        <f>RENCANA_KEUANGAN!G101</f>
        <v>43,4275328633493 %</v>
      </c>
      <c r="H23" s="45" t="str">
        <f>RENCANA_KEUANGAN!J101</f>
        <v>71,9482988565387 %</v>
      </c>
      <c r="I23" s="54" t="str">
        <f>RENCANA_KEUANGAN!M101</f>
        <v>100 %</v>
      </c>
    </row>
    <row r="24" spans="1:9" s="36" customFormat="1" ht="32" customHeight="1" x14ac:dyDescent="0.15">
      <c r="A24" s="39"/>
      <c r="B24" s="39"/>
      <c r="C24" s="46">
        <v>2</v>
      </c>
      <c r="D24" s="454" t="s">
        <v>237</v>
      </c>
      <c r="E24" s="454"/>
      <c r="F24" s="47" t="str">
        <f>RENCANA_FISIK!D103</f>
        <v>11,5188329327443 %</v>
      </c>
      <c r="G24" s="47" t="str">
        <f>RENCANA_FISIK!G103</f>
        <v>43,2348878039358 %</v>
      </c>
      <c r="H24" s="48" t="str">
        <f>RENCANA_FISIK!J103</f>
        <v>72,2758256421672 %</v>
      </c>
      <c r="I24" s="55" t="str">
        <f>RENCANA_FISIK!M103</f>
        <v>99,9999957749957 %</v>
      </c>
    </row>
    <row r="25" spans="1:9" s="36" customFormat="1" ht="15" customHeight="1" x14ac:dyDescent="0.15">
      <c r="A25" s="37"/>
      <c r="B25" s="37"/>
      <c r="C25" s="39"/>
      <c r="D25" s="39"/>
      <c r="E25" s="39"/>
      <c r="F25" s="38"/>
      <c r="G25" s="38"/>
      <c r="H25" s="37"/>
      <c r="I25" s="37"/>
    </row>
    <row r="26" spans="1:9" s="36" customFormat="1" ht="15" customHeight="1" x14ac:dyDescent="0.15">
      <c r="A26" s="39"/>
      <c r="B26" s="39"/>
      <c r="C26" s="39"/>
      <c r="D26" s="39"/>
      <c r="E26" s="39"/>
      <c r="F26" s="38"/>
      <c r="G26" s="38"/>
      <c r="H26" s="37"/>
      <c r="I26" s="37"/>
    </row>
    <row r="27" spans="1:9" s="36" customFormat="1" ht="15" customHeight="1" x14ac:dyDescent="0.15">
      <c r="A27" s="37"/>
      <c r="B27" s="39"/>
      <c r="C27" s="39" t="s">
        <v>33</v>
      </c>
      <c r="D27" s="39"/>
      <c r="E27" s="39"/>
      <c r="F27" s="38"/>
      <c r="G27" s="38"/>
      <c r="H27" s="37"/>
      <c r="I27" s="37"/>
    </row>
    <row r="28" spans="1:9" s="36" customFormat="1" ht="15" customHeight="1" x14ac:dyDescent="0.15">
      <c r="A28" s="39"/>
      <c r="B28" s="39"/>
      <c r="C28" s="39"/>
      <c r="D28" s="39"/>
      <c r="E28" s="39"/>
      <c r="F28" s="38"/>
      <c r="G28" s="38"/>
      <c r="H28" s="37"/>
      <c r="I28" s="37"/>
    </row>
    <row r="29" spans="1:9" s="36" customFormat="1" ht="15" customHeight="1" x14ac:dyDescent="0.15">
      <c r="A29" s="39"/>
      <c r="B29" s="39"/>
      <c r="C29" s="39"/>
      <c r="D29" s="39"/>
      <c r="E29" s="39"/>
      <c r="F29" s="38"/>
      <c r="G29" s="38"/>
      <c r="H29" s="37"/>
      <c r="I29" s="37"/>
    </row>
    <row r="30" spans="1:9" s="36" customFormat="1" ht="15" customHeight="1" x14ac:dyDescent="0.15">
      <c r="A30" s="39"/>
      <c r="B30" s="39"/>
      <c r="C30" s="39"/>
      <c r="D30" s="39"/>
      <c r="E30" s="39"/>
      <c r="G30" s="38" t="s">
        <v>34</v>
      </c>
      <c r="I30" s="38"/>
    </row>
    <row r="31" spans="1:9" s="36" customFormat="1" ht="15" customHeight="1" x14ac:dyDescent="0.15">
      <c r="A31" s="39"/>
      <c r="B31" s="39"/>
      <c r="C31" s="39"/>
      <c r="D31" s="39"/>
      <c r="E31" s="39"/>
      <c r="G31" s="38"/>
      <c r="I31" s="38"/>
    </row>
    <row r="32" spans="1:9" s="36" customFormat="1" ht="15" customHeight="1" x14ac:dyDescent="0.15">
      <c r="A32" s="39"/>
      <c r="B32" s="39"/>
      <c r="C32" s="39"/>
      <c r="D32" s="39"/>
      <c r="E32" s="39"/>
      <c r="G32" s="38"/>
      <c r="I32" s="38"/>
    </row>
    <row r="33" spans="1:9" s="36" customFormat="1" ht="15" customHeight="1" x14ac:dyDescent="0.15">
      <c r="A33" s="39"/>
      <c r="B33" s="39"/>
      <c r="C33" s="39"/>
      <c r="D33" s="39"/>
      <c r="E33" s="39"/>
      <c r="G33" s="38"/>
      <c r="I33" s="38"/>
    </row>
    <row r="34" spans="1:9" s="36" customFormat="1" ht="15" customHeight="1" x14ac:dyDescent="0.15">
      <c r="A34" s="39"/>
      <c r="B34" s="39"/>
      <c r="C34" s="39"/>
      <c r="D34" s="39"/>
      <c r="E34" s="39"/>
      <c r="F34" s="358" t="s">
        <v>35</v>
      </c>
      <c r="G34" s="358"/>
      <c r="H34" s="358"/>
      <c r="I34" s="358"/>
    </row>
    <row r="35" spans="1:9" s="36" customFormat="1" ht="15" customHeight="1" x14ac:dyDescent="0.15">
      <c r="A35" s="39"/>
      <c r="B35" s="39"/>
      <c r="C35" s="39"/>
      <c r="D35" s="39"/>
      <c r="E35" s="39"/>
      <c r="F35" s="453" t="s">
        <v>36</v>
      </c>
      <c r="G35" s="453"/>
      <c r="H35" s="453"/>
      <c r="I35" s="453"/>
    </row>
    <row r="36" spans="1:9" s="36" customFormat="1" ht="15" customHeight="1" x14ac:dyDescent="0.15">
      <c r="A36" s="39"/>
      <c r="B36" s="39"/>
      <c r="C36" s="39"/>
      <c r="D36" s="39"/>
      <c r="E36" s="39"/>
      <c r="F36" s="453" t="s">
        <v>37</v>
      </c>
      <c r="G36" s="453"/>
      <c r="H36" s="453"/>
      <c r="I36" s="453"/>
    </row>
    <row r="37" spans="1:9" s="36" customFormat="1" ht="15" customHeight="1" x14ac:dyDescent="0.15">
      <c r="A37" s="39"/>
      <c r="B37" s="39"/>
      <c r="C37" s="39"/>
      <c r="D37" s="39"/>
      <c r="E37" s="39"/>
      <c r="H37" s="38"/>
      <c r="I37" s="38"/>
    </row>
    <row r="38" spans="1:9" s="36" customFormat="1" ht="15" customHeight="1" x14ac:dyDescent="0.15">
      <c r="A38" s="39"/>
      <c r="B38" s="39"/>
      <c r="C38" s="39"/>
      <c r="D38" s="39"/>
      <c r="E38" s="39"/>
      <c r="F38" s="38"/>
      <c r="G38" s="38"/>
      <c r="H38" s="37"/>
      <c r="I38" s="37"/>
    </row>
    <row r="39" spans="1:9" s="36" customFormat="1" ht="15" customHeight="1" x14ac:dyDescent="0.15">
      <c r="A39" s="39"/>
      <c r="B39" s="39"/>
      <c r="C39" s="39"/>
      <c r="D39" s="39"/>
      <c r="E39" s="39"/>
      <c r="F39" s="38"/>
      <c r="G39" s="38"/>
      <c r="H39" s="37"/>
      <c r="I39" s="37"/>
    </row>
    <row r="40" spans="1:9" s="36" customFormat="1" ht="15" customHeight="1" x14ac:dyDescent="0.15">
      <c r="A40" s="49"/>
      <c r="B40" s="49"/>
      <c r="C40" s="49"/>
      <c r="D40" s="49"/>
      <c r="E40" s="49"/>
      <c r="F40" s="37"/>
      <c r="G40" s="37"/>
      <c r="H40" s="37"/>
      <c r="I40" s="37"/>
    </row>
    <row r="41" spans="1:9" s="36" customFormat="1" ht="15" customHeight="1" x14ac:dyDescent="0.15">
      <c r="A41" s="49"/>
      <c r="B41" s="49"/>
      <c r="C41" s="49"/>
      <c r="D41" s="49"/>
      <c r="E41" s="49"/>
      <c r="F41" s="37"/>
      <c r="G41" s="37"/>
      <c r="H41" s="37"/>
      <c r="I41" s="37"/>
    </row>
    <row r="42" spans="1:9" s="36" customFormat="1" ht="15" customHeight="1" x14ac:dyDescent="0.15">
      <c r="A42" s="49"/>
      <c r="B42" s="49"/>
      <c r="C42" s="49"/>
      <c r="D42" s="49"/>
      <c r="E42" s="49"/>
      <c r="F42" s="37"/>
      <c r="G42" s="37"/>
      <c r="H42" s="37"/>
      <c r="I42" s="37"/>
    </row>
    <row r="43" spans="1:9" s="36" customFormat="1" ht="15" customHeight="1" x14ac:dyDescent="0.15">
      <c r="A43" s="49"/>
      <c r="B43" s="49"/>
      <c r="C43" s="49"/>
      <c r="D43" s="49"/>
      <c r="E43" s="49"/>
      <c r="F43" s="37"/>
      <c r="G43" s="37"/>
      <c r="H43" s="37"/>
      <c r="I43" s="37"/>
    </row>
    <row r="44" spans="1:9" s="36" customFormat="1" ht="15" customHeight="1" x14ac:dyDescent="0.15">
      <c r="A44" s="49"/>
      <c r="B44" s="49"/>
      <c r="C44" s="49"/>
      <c r="D44" s="49"/>
      <c r="E44" s="49"/>
      <c r="F44" s="37"/>
      <c r="G44" s="37"/>
      <c r="H44" s="37"/>
      <c r="I44" s="37"/>
    </row>
    <row r="45" spans="1:9" s="36" customFormat="1" ht="15" customHeight="1" x14ac:dyDescent="0.15">
      <c r="A45" s="49"/>
      <c r="B45" s="49"/>
      <c r="C45" s="49"/>
      <c r="D45" s="49"/>
      <c r="E45" s="49"/>
      <c r="F45" s="37"/>
      <c r="G45" s="37"/>
      <c r="H45" s="37"/>
      <c r="I45" s="37"/>
    </row>
    <row r="46" spans="1:9" s="36" customFormat="1" ht="15" customHeight="1" x14ac:dyDescent="0.15">
      <c r="A46" s="49"/>
      <c r="B46" s="49"/>
      <c r="C46" s="49"/>
      <c r="D46" s="49"/>
      <c r="E46" s="49"/>
      <c r="F46" s="37"/>
      <c r="G46" s="37"/>
      <c r="H46" s="37"/>
      <c r="I46" s="37"/>
    </row>
    <row r="47" spans="1:9" s="36" customFormat="1" ht="15" customHeight="1" x14ac:dyDescent="0.15">
      <c r="A47" s="49"/>
      <c r="B47" s="49"/>
      <c r="C47" s="49"/>
      <c r="D47" s="49"/>
      <c r="E47" s="49"/>
      <c r="F47" s="37"/>
      <c r="G47" s="37"/>
      <c r="H47" s="37"/>
      <c r="I47" s="37"/>
    </row>
    <row r="48" spans="1:9" s="36" customFormat="1" ht="15" customHeight="1" x14ac:dyDescent="0.15">
      <c r="A48" s="49"/>
      <c r="B48" s="49"/>
      <c r="C48" s="49"/>
      <c r="D48" s="49"/>
      <c r="E48" s="49"/>
      <c r="F48" s="37"/>
      <c r="G48" s="37"/>
      <c r="H48" s="37"/>
      <c r="I48" s="37"/>
    </row>
    <row r="49" spans="1:9" s="36" customFormat="1" ht="15" customHeight="1" x14ac:dyDescent="0.15">
      <c r="A49" s="49"/>
      <c r="B49" s="49"/>
      <c r="C49" s="49"/>
      <c r="D49" s="49"/>
      <c r="E49" s="49"/>
      <c r="F49" s="37"/>
      <c r="G49" s="37"/>
      <c r="H49" s="37"/>
      <c r="I49" s="37"/>
    </row>
    <row r="50" spans="1:9" s="36" customFormat="1" ht="15" customHeight="1" x14ac:dyDescent="0.15">
      <c r="A50" s="49"/>
      <c r="B50" s="49"/>
      <c r="C50" s="49"/>
      <c r="D50" s="49"/>
      <c r="E50" s="49"/>
      <c r="F50" s="37"/>
      <c r="G50" s="37"/>
      <c r="H50" s="37"/>
      <c r="I50" s="37"/>
    </row>
    <row r="51" spans="1:9" s="36" customFormat="1" ht="15" customHeight="1" x14ac:dyDescent="0.15">
      <c r="A51" s="49"/>
      <c r="B51" s="49"/>
      <c r="C51" s="49"/>
      <c r="D51" s="49"/>
      <c r="E51" s="49"/>
      <c r="F51" s="37"/>
      <c r="G51" s="37"/>
      <c r="H51" s="37"/>
      <c r="I51" s="37"/>
    </row>
    <row r="52" spans="1:9" s="36" customFormat="1" ht="15" customHeight="1" x14ac:dyDescent="0.15">
      <c r="A52" s="357"/>
      <c r="B52" s="357"/>
      <c r="C52" s="357"/>
      <c r="D52" s="357"/>
      <c r="E52" s="357"/>
      <c r="F52" s="357"/>
      <c r="G52" s="357"/>
      <c r="H52" s="37"/>
      <c r="I52" s="37"/>
    </row>
    <row r="53" spans="1:9" s="36" customFormat="1" ht="15" customHeight="1" x14ac:dyDescent="0.15">
      <c r="A53" s="357"/>
      <c r="B53" s="357"/>
      <c r="C53" s="357"/>
      <c r="D53" s="357"/>
      <c r="E53" s="357"/>
      <c r="F53" s="357"/>
      <c r="G53" s="357"/>
      <c r="H53" s="37"/>
      <c r="I53" s="37"/>
    </row>
    <row r="54" spans="1:9" s="36" customFormat="1" ht="15" customHeight="1" x14ac:dyDescent="0.15">
      <c r="A54" s="49"/>
      <c r="B54" s="49"/>
      <c r="C54" s="49"/>
      <c r="D54" s="49"/>
      <c r="E54" s="49"/>
      <c r="F54" s="37"/>
      <c r="G54" s="37"/>
      <c r="H54" s="37"/>
      <c r="I54" s="37"/>
    </row>
    <row r="55" spans="1:9" ht="15" customHeight="1" x14ac:dyDescent="0.15">
      <c r="A55" s="3"/>
      <c r="B55" s="1"/>
      <c r="C55" s="1"/>
      <c r="D55" s="1"/>
      <c r="E55" s="1"/>
      <c r="F55" s="1"/>
      <c r="G55" s="1"/>
      <c r="H55" s="1"/>
      <c r="I55" s="1"/>
    </row>
    <row r="56" spans="1:9" ht="15" customHeight="1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ht="15" customHeight="1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ht="15" customHeight="1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ht="15" customHeight="1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ht="15" customHeight="1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ht="15" customHeight="1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ht="15" customHeight="1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ht="15" customHeight="1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ht="15" customHeight="1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ht="15" customHeight="1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ht="15" customHeight="1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ht="15" customHeight="1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ht="15" customHeight="1" x14ac:dyDescent="0.15">
      <c r="A68" s="1"/>
      <c r="B68" s="1"/>
      <c r="C68" s="1"/>
      <c r="D68" s="1"/>
      <c r="E68" s="1"/>
      <c r="F68" s="1"/>
      <c r="G68" s="1"/>
      <c r="H68" s="1"/>
      <c r="I68" s="1"/>
    </row>
    <row r="69" spans="1:9" ht="15" customHeight="1" x14ac:dyDescent="0.15">
      <c r="A69" s="1"/>
      <c r="B69" s="1"/>
      <c r="C69" s="1"/>
      <c r="D69" s="1"/>
      <c r="E69" s="1"/>
      <c r="F69" s="1"/>
      <c r="G69" s="1"/>
      <c r="H69" s="1"/>
      <c r="I69" s="1"/>
    </row>
    <row r="70" spans="1:9" ht="15" customHeight="1" x14ac:dyDescent="0.15">
      <c r="A70" s="1"/>
      <c r="B70" s="1"/>
      <c r="C70" s="1"/>
      <c r="D70" s="1"/>
      <c r="E70" s="1"/>
      <c r="F70" s="1"/>
      <c r="G70" s="1"/>
      <c r="H70" s="1"/>
      <c r="I70" s="1"/>
    </row>
    <row r="71" spans="1:9" ht="15" customHeight="1" x14ac:dyDescent="0.15">
      <c r="A71" s="1"/>
      <c r="B71" s="1"/>
      <c r="C71" s="1"/>
      <c r="D71" s="1"/>
      <c r="E71" s="1"/>
      <c r="F71" s="1"/>
      <c r="G71" s="1"/>
      <c r="H71" s="1"/>
      <c r="I71" s="1"/>
    </row>
    <row r="72" spans="1:9" ht="15" customHeight="1" x14ac:dyDescent="0.15">
      <c r="A72" s="1"/>
      <c r="B72" s="1"/>
      <c r="C72" s="1"/>
      <c r="D72" s="1"/>
      <c r="E72" s="1"/>
      <c r="F72" s="1"/>
      <c r="G72" s="1"/>
      <c r="H72" s="1"/>
      <c r="I72" s="1"/>
    </row>
    <row r="73" spans="1:9" ht="15" customHeight="1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9" ht="15" customHeight="1" x14ac:dyDescent="0.15">
      <c r="A74" s="1"/>
      <c r="B74" s="1"/>
      <c r="C74" s="1"/>
      <c r="D74" s="1"/>
      <c r="E74" s="1"/>
      <c r="F74" s="1"/>
      <c r="G74" s="1"/>
      <c r="H74" s="1"/>
      <c r="I74" s="1"/>
    </row>
    <row r="75" spans="1:9" ht="15" customHeight="1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9" ht="15" customHeight="1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9" ht="15" customHeight="1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9" ht="15" customHeight="1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9" ht="15" customHeight="1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9" ht="15" customHeight="1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ht="15" customHeight="1" x14ac:dyDescent="0.15">
      <c r="A81" s="1"/>
      <c r="B81" s="1"/>
      <c r="C81" s="1"/>
      <c r="D81" s="1"/>
      <c r="E81" s="1"/>
      <c r="F81" s="1"/>
      <c r="G81" s="1"/>
      <c r="H81" s="1"/>
      <c r="I81" s="1"/>
    </row>
    <row r="82" spans="1:9" ht="15" customHeight="1" x14ac:dyDescent="0.15">
      <c r="A82" s="1"/>
      <c r="B82" s="1"/>
      <c r="C82" s="1"/>
      <c r="D82" s="1"/>
      <c r="E82" s="1"/>
      <c r="F82" s="1"/>
      <c r="G82" s="1"/>
      <c r="H82" s="1"/>
      <c r="I82" s="1"/>
    </row>
    <row r="83" spans="1:9" ht="15" customHeight="1" x14ac:dyDescent="0.15">
      <c r="A83" s="1"/>
      <c r="B83" s="1"/>
      <c r="C83" s="1"/>
      <c r="D83" s="1"/>
      <c r="E83" s="1"/>
      <c r="F83" s="1"/>
      <c r="G83" s="1"/>
      <c r="H83" s="1"/>
      <c r="I83" s="1"/>
    </row>
    <row r="84" spans="1:9" ht="15" customHeight="1" x14ac:dyDescent="0.15">
      <c r="A84" s="1"/>
      <c r="B84" s="1"/>
      <c r="C84" s="1"/>
      <c r="D84" s="1"/>
      <c r="E84" s="1"/>
      <c r="F84" s="1"/>
      <c r="G84" s="1"/>
      <c r="H84" s="1"/>
      <c r="I84" s="1"/>
    </row>
    <row r="85" spans="1:9" ht="15" customHeight="1" x14ac:dyDescent="0.15">
      <c r="A85" s="1"/>
      <c r="B85" s="1"/>
      <c r="C85" s="1"/>
      <c r="D85" s="1"/>
      <c r="E85" s="1"/>
      <c r="F85" s="1"/>
      <c r="G85" s="1"/>
      <c r="H85" s="1"/>
      <c r="I85" s="1"/>
    </row>
    <row r="86" spans="1:9" ht="15" customHeight="1" x14ac:dyDescent="0.15">
      <c r="A86" s="1"/>
      <c r="B86" s="1"/>
      <c r="C86" s="1"/>
      <c r="D86" s="1"/>
      <c r="E86" s="1"/>
      <c r="F86" s="1"/>
      <c r="G86" s="1"/>
      <c r="H86" s="1"/>
      <c r="I86" s="1"/>
    </row>
    <row r="87" spans="1:9" ht="15" customHeight="1" x14ac:dyDescent="0.15">
      <c r="A87" s="1"/>
      <c r="B87" s="1"/>
      <c r="C87" s="1"/>
      <c r="D87" s="1"/>
      <c r="E87" s="1"/>
      <c r="F87" s="1"/>
      <c r="G87" s="1"/>
      <c r="H87" s="1"/>
      <c r="I87" s="1"/>
    </row>
    <row r="88" spans="1:9" ht="15" customHeight="1" x14ac:dyDescent="0.15">
      <c r="A88" s="1"/>
      <c r="B88" s="1"/>
      <c r="C88" s="1"/>
      <c r="D88" s="1"/>
      <c r="E88" s="1"/>
      <c r="F88" s="1"/>
      <c r="G88" s="1"/>
      <c r="H88" s="1"/>
      <c r="I88" s="1"/>
    </row>
    <row r="89" spans="1:9" ht="15" customHeight="1" x14ac:dyDescent="0.15">
      <c r="A89" s="1"/>
      <c r="B89" s="1"/>
      <c r="C89" s="1"/>
      <c r="D89" s="1"/>
      <c r="E89" s="1"/>
      <c r="F89" s="1"/>
      <c r="G89" s="1"/>
      <c r="H89" s="1"/>
      <c r="I89" s="1"/>
    </row>
    <row r="90" spans="1:9" ht="12.75" customHeight="1" x14ac:dyDescent="0.15">
      <c r="A90" s="56"/>
      <c r="B90" s="56"/>
      <c r="C90" s="56"/>
      <c r="D90" s="56"/>
      <c r="E90" s="56"/>
      <c r="F90" s="56"/>
      <c r="G90" s="56"/>
    </row>
    <row r="91" spans="1:9" ht="12.75" customHeight="1" x14ac:dyDescent="0.15">
      <c r="A91" s="56"/>
      <c r="B91" s="56"/>
      <c r="C91" s="56"/>
      <c r="D91" s="56"/>
      <c r="E91" s="56"/>
      <c r="F91" s="56"/>
      <c r="G91" s="56"/>
    </row>
    <row r="92" spans="1:9" ht="12.75" customHeight="1" x14ac:dyDescent="0.15">
      <c r="A92" s="56"/>
      <c r="B92" s="56"/>
      <c r="C92" s="56"/>
      <c r="D92" s="56"/>
      <c r="E92" s="56"/>
      <c r="F92" s="56"/>
      <c r="G92" s="56"/>
    </row>
    <row r="93" spans="1:9" ht="12.75" customHeight="1" x14ac:dyDescent="0.15">
      <c r="A93" s="56"/>
      <c r="B93" s="56"/>
      <c r="C93" s="56"/>
      <c r="D93" s="56"/>
      <c r="E93" s="56"/>
      <c r="F93" s="56"/>
      <c r="G93" s="56"/>
    </row>
    <row r="94" spans="1:9" ht="12.75" customHeight="1" x14ac:dyDescent="0.15">
      <c r="A94" s="56"/>
      <c r="B94" s="56"/>
      <c r="C94" s="56"/>
      <c r="D94" s="56"/>
      <c r="E94" s="56"/>
      <c r="F94" s="56"/>
      <c r="G94" s="56"/>
    </row>
    <row r="95" spans="1:9" ht="12.75" customHeight="1" x14ac:dyDescent="0.15">
      <c r="A95" s="56"/>
      <c r="B95" s="56"/>
      <c r="C95" s="56"/>
      <c r="D95" s="56"/>
      <c r="E95" s="56"/>
      <c r="F95" s="56"/>
      <c r="G95" s="56"/>
    </row>
    <row r="96" spans="1:9" ht="12.75" customHeight="1" x14ac:dyDescent="0.15">
      <c r="A96" s="56"/>
      <c r="B96" s="56"/>
      <c r="C96" s="56"/>
      <c r="D96" s="56"/>
      <c r="E96" s="56"/>
      <c r="F96" s="56"/>
      <c r="G96" s="56"/>
    </row>
    <row r="97" spans="1:7" ht="12.75" customHeight="1" x14ac:dyDescent="0.15">
      <c r="A97" s="56"/>
      <c r="B97" s="56"/>
      <c r="C97" s="56"/>
      <c r="D97" s="56"/>
      <c r="E97" s="56"/>
      <c r="F97" s="56"/>
      <c r="G97" s="56"/>
    </row>
    <row r="98" spans="1:7" ht="12.75" customHeight="1" x14ac:dyDescent="0.15">
      <c r="A98" s="56"/>
      <c r="B98" s="56"/>
      <c r="C98" s="56"/>
      <c r="D98" s="56"/>
      <c r="E98" s="56"/>
      <c r="F98" s="56"/>
      <c r="G98" s="56"/>
    </row>
    <row r="99" spans="1:7" ht="12.75" customHeight="1" x14ac:dyDescent="0.15">
      <c r="A99" s="56"/>
      <c r="B99" s="56"/>
      <c r="C99" s="56"/>
      <c r="D99" s="56"/>
      <c r="E99" s="56"/>
      <c r="F99" s="56"/>
      <c r="G99" s="56"/>
    </row>
    <row r="100" spans="1:7" ht="12.75" customHeight="1" x14ac:dyDescent="0.15">
      <c r="A100" s="56"/>
      <c r="B100" s="56"/>
      <c r="C100" s="56"/>
      <c r="D100" s="56"/>
      <c r="E100" s="56"/>
      <c r="F100" s="56"/>
      <c r="G100" s="56"/>
    </row>
    <row r="101" spans="1:7" ht="12.75" customHeight="1" x14ac:dyDescent="0.15">
      <c r="A101" s="56"/>
      <c r="B101" s="56"/>
      <c r="C101" s="56"/>
      <c r="D101" s="56"/>
      <c r="E101" s="56"/>
      <c r="F101" s="56"/>
      <c r="G101" s="56"/>
    </row>
    <row r="102" spans="1:7" ht="12.75" customHeight="1" x14ac:dyDescent="0.15">
      <c r="A102" s="56"/>
      <c r="B102" s="56"/>
      <c r="C102" s="56"/>
      <c r="D102" s="56"/>
      <c r="E102" s="56"/>
      <c r="F102" s="56"/>
      <c r="G102" s="56"/>
    </row>
    <row r="103" spans="1:7" ht="12.75" customHeight="1" x14ac:dyDescent="0.15">
      <c r="A103" s="56"/>
      <c r="B103" s="56"/>
      <c r="C103" s="56"/>
      <c r="D103" s="56"/>
      <c r="E103" s="56"/>
      <c r="F103" s="56"/>
      <c r="G103" s="56"/>
    </row>
    <row r="104" spans="1:7" ht="12.75" customHeight="1" x14ac:dyDescent="0.15">
      <c r="A104" s="56"/>
      <c r="B104" s="56"/>
      <c r="C104" s="56"/>
      <c r="D104" s="56"/>
      <c r="E104" s="56"/>
      <c r="F104" s="56"/>
      <c r="G104" s="56"/>
    </row>
    <row r="105" spans="1:7" ht="12.75" customHeight="1" x14ac:dyDescent="0.15">
      <c r="A105" s="56"/>
      <c r="B105" s="56"/>
      <c r="C105" s="56"/>
      <c r="D105" s="56"/>
      <c r="E105" s="56"/>
      <c r="F105" s="56"/>
      <c r="G105" s="56"/>
    </row>
    <row r="106" spans="1:7" ht="12.75" customHeight="1" x14ac:dyDescent="0.15">
      <c r="A106" s="56"/>
      <c r="B106" s="56"/>
      <c r="C106" s="56"/>
      <c r="D106" s="56"/>
      <c r="E106" s="56"/>
      <c r="F106" s="56"/>
      <c r="G106" s="56"/>
    </row>
    <row r="107" spans="1:7" ht="12.75" customHeight="1" x14ac:dyDescent="0.15">
      <c r="A107" s="56"/>
      <c r="B107" s="56"/>
      <c r="C107" s="56"/>
      <c r="D107" s="56"/>
      <c r="E107" s="56"/>
      <c r="F107" s="56"/>
      <c r="G107" s="56"/>
    </row>
    <row r="108" spans="1:7" ht="12.75" customHeight="1" x14ac:dyDescent="0.15">
      <c r="A108" s="56"/>
      <c r="B108" s="56"/>
      <c r="C108" s="56"/>
      <c r="D108" s="56"/>
      <c r="E108" s="56"/>
      <c r="F108" s="56"/>
      <c r="G108" s="56"/>
    </row>
    <row r="109" spans="1:7" ht="12.75" customHeight="1" x14ac:dyDescent="0.15">
      <c r="A109" s="56"/>
      <c r="B109" s="56"/>
      <c r="C109" s="56"/>
      <c r="D109" s="56"/>
      <c r="E109" s="56"/>
      <c r="F109" s="56"/>
      <c r="G109" s="56"/>
    </row>
    <row r="110" spans="1:7" ht="12.75" customHeight="1" x14ac:dyDescent="0.15">
      <c r="A110" s="56"/>
      <c r="B110" s="56"/>
      <c r="C110" s="56"/>
      <c r="D110" s="56"/>
      <c r="E110" s="56"/>
      <c r="F110" s="56"/>
      <c r="G110" s="56"/>
    </row>
    <row r="111" spans="1:7" ht="12.75" customHeight="1" x14ac:dyDescent="0.15">
      <c r="A111" s="56"/>
      <c r="B111" s="56"/>
      <c r="C111" s="56"/>
      <c r="D111" s="56"/>
      <c r="E111" s="56"/>
      <c r="F111" s="56"/>
      <c r="G111" s="56"/>
    </row>
    <row r="112" spans="1:7" ht="12.75" customHeight="1" x14ac:dyDescent="0.15">
      <c r="A112" s="56"/>
      <c r="B112" s="56"/>
      <c r="C112" s="56"/>
      <c r="D112" s="56"/>
      <c r="E112" s="56"/>
      <c r="F112" s="56"/>
      <c r="G112" s="56"/>
    </row>
    <row r="113" spans="1:7" ht="12.75" customHeight="1" x14ac:dyDescent="0.15">
      <c r="A113" s="56"/>
      <c r="B113" s="56"/>
      <c r="C113" s="56"/>
      <c r="D113" s="56"/>
      <c r="E113" s="56"/>
      <c r="F113" s="56"/>
      <c r="G113" s="56"/>
    </row>
  </sheetData>
  <mergeCells count="13">
    <mergeCell ref="A53:G53"/>
    <mergeCell ref="D23:E23"/>
    <mergeCell ref="A1:I2"/>
    <mergeCell ref="A3:I3"/>
    <mergeCell ref="A4:I4"/>
    <mergeCell ref="A5:I5"/>
    <mergeCell ref="F8:G8"/>
    <mergeCell ref="D22:E22"/>
    <mergeCell ref="F36:I36"/>
    <mergeCell ref="F35:I35"/>
    <mergeCell ref="F34:I34"/>
    <mergeCell ref="D24:E24"/>
    <mergeCell ref="A52:G52"/>
  </mergeCells>
  <printOptions horizontalCentered="1"/>
  <pageMargins left="0.71" right="0.36" top="0.78740157480314998" bottom="1.1811023622047001" header="0.43307086614173002" footer="0.31496062992126"/>
  <pageSetup paperSize="14" scale="78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11"/>
  <sheetViews>
    <sheetView workbookViewId="0">
      <pane ySplit="7" topLeftCell="A96" activePane="bottomLeft" state="frozen"/>
      <selection pane="bottomLeft" activeCell="B128" sqref="B128"/>
    </sheetView>
  </sheetViews>
  <sheetFormatPr baseColWidth="10" defaultColWidth="9.1640625" defaultRowHeight="15" customHeight="1" x14ac:dyDescent="0.15"/>
  <cols>
    <col min="1" max="1" width="4.5" style="1" customWidth="1"/>
    <col min="2" max="2" width="94" style="1" customWidth="1"/>
    <col min="3" max="3" width="21.6640625" style="244" customWidth="1"/>
    <col min="4" max="4" width="15.6640625" style="1" customWidth="1"/>
    <col min="5" max="7" width="16.83203125" style="1" customWidth="1"/>
    <col min="8" max="8" width="16.83203125" style="244" customWidth="1"/>
    <col min="9" max="9" width="19.83203125" style="255" customWidth="1"/>
    <col min="10" max="10" width="18.6640625" style="244" customWidth="1"/>
    <col min="11" max="11" width="18.1640625" style="244" customWidth="1"/>
    <col min="12" max="12" width="18.6640625" style="244" customWidth="1"/>
    <col min="13" max="13" width="26.1640625" style="244" customWidth="1"/>
    <col min="14" max="14" width="18.6640625" style="244" customWidth="1"/>
    <col min="15" max="15" width="21" style="252" customWidth="1"/>
    <col min="16" max="16" width="18.6640625" style="244" customWidth="1"/>
  </cols>
  <sheetData>
    <row r="1" spans="1:16" ht="15" customHeight="1" x14ac:dyDescent="0.15">
      <c r="A1" s="470" t="s">
        <v>238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</row>
    <row r="2" spans="1:16" ht="15" customHeight="1" x14ac:dyDescent="0.15">
      <c r="A2" s="470" t="s">
        <v>239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</row>
    <row r="3" spans="1:16" ht="15" customHeight="1" x14ac:dyDescent="0.15">
      <c r="A3" s="470" t="s">
        <v>240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</row>
    <row r="5" spans="1:16" ht="15" customHeight="1" x14ac:dyDescent="0.15">
      <c r="A5" s="475" t="s">
        <v>230</v>
      </c>
      <c r="B5" s="466" t="s">
        <v>241</v>
      </c>
      <c r="C5" s="468" t="s">
        <v>242</v>
      </c>
      <c r="D5" s="471" t="s">
        <v>243</v>
      </c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2"/>
    </row>
    <row r="6" spans="1:16" ht="15" customHeight="1" x14ac:dyDescent="0.15">
      <c r="A6" s="476"/>
      <c r="B6" s="467"/>
      <c r="C6" s="469"/>
      <c r="D6" s="4" t="s">
        <v>244</v>
      </c>
      <c r="E6" s="4" t="s">
        <v>245</v>
      </c>
      <c r="F6" s="4" t="s">
        <v>246</v>
      </c>
      <c r="G6" s="4" t="s">
        <v>247</v>
      </c>
      <c r="H6" s="249" t="s">
        <v>248</v>
      </c>
      <c r="I6" s="256" t="s">
        <v>249</v>
      </c>
      <c r="J6" s="249" t="s">
        <v>250</v>
      </c>
      <c r="K6" s="249" t="s">
        <v>251</v>
      </c>
      <c r="L6" s="249" t="s">
        <v>252</v>
      </c>
      <c r="M6" s="249" t="s">
        <v>253</v>
      </c>
      <c r="N6" s="249" t="s">
        <v>254</v>
      </c>
      <c r="O6" s="268" t="s">
        <v>255</v>
      </c>
    </row>
    <row r="7" spans="1:16" ht="15" customHeight="1" x14ac:dyDescent="0.15">
      <c r="A7" s="476"/>
      <c r="B7" s="467"/>
      <c r="C7" s="469"/>
      <c r="D7" s="5" t="s">
        <v>82</v>
      </c>
      <c r="E7" s="5" t="s">
        <v>82</v>
      </c>
      <c r="F7" s="5" t="s">
        <v>82</v>
      </c>
      <c r="G7" s="5" t="s">
        <v>82</v>
      </c>
      <c r="H7" s="263" t="s">
        <v>82</v>
      </c>
      <c r="I7" s="257" t="s">
        <v>82</v>
      </c>
      <c r="J7" s="263" t="s">
        <v>82</v>
      </c>
      <c r="K7" s="263" t="s">
        <v>82</v>
      </c>
      <c r="L7" s="263" t="s">
        <v>82</v>
      </c>
      <c r="M7" s="263" t="s">
        <v>82</v>
      </c>
      <c r="N7" s="263" t="s">
        <v>82</v>
      </c>
      <c r="O7" s="269" t="s">
        <v>82</v>
      </c>
    </row>
    <row r="8" spans="1:16" ht="15" customHeight="1" x14ac:dyDescent="0.15">
      <c r="A8" s="6">
        <v>1</v>
      </c>
      <c r="B8" s="248" t="s">
        <v>256</v>
      </c>
      <c r="C8" s="235">
        <f>RFK!D12</f>
        <v>239390400</v>
      </c>
      <c r="D8" s="7">
        <v>0</v>
      </c>
      <c r="E8" s="7">
        <v>0</v>
      </c>
      <c r="F8" s="246">
        <v>5000000</v>
      </c>
      <c r="G8" s="246">
        <v>5000000</v>
      </c>
      <c r="H8" s="264">
        <v>5000000</v>
      </c>
      <c r="I8" s="258">
        <v>5000000</v>
      </c>
      <c r="J8" s="264">
        <v>5000000</v>
      </c>
      <c r="K8" s="264">
        <v>185000000</v>
      </c>
      <c r="L8" s="264">
        <v>20000000</v>
      </c>
      <c r="M8" s="264">
        <v>5000000</v>
      </c>
      <c r="N8" s="264">
        <v>4390400</v>
      </c>
      <c r="O8" s="270">
        <v>0</v>
      </c>
      <c r="P8" s="244">
        <f>SUM(D8:O8)</f>
        <v>239390400</v>
      </c>
    </row>
    <row r="9" spans="1:16" ht="15" customHeight="1" x14ac:dyDescent="0.15">
      <c r="A9" s="8">
        <v>2</v>
      </c>
      <c r="B9" s="9" t="s">
        <v>96</v>
      </c>
      <c r="C9" s="235">
        <f>RFK!D13</f>
        <v>72422400</v>
      </c>
      <c r="D9" s="34">
        <v>0</v>
      </c>
      <c r="E9" s="34">
        <v>0</v>
      </c>
      <c r="F9" s="34">
        <v>2000000</v>
      </c>
      <c r="G9" s="34">
        <v>7000000</v>
      </c>
      <c r="H9" s="265">
        <v>0</v>
      </c>
      <c r="I9" s="259">
        <v>7000000</v>
      </c>
      <c r="J9" s="265">
        <v>7000000</v>
      </c>
      <c r="K9" s="265">
        <v>0</v>
      </c>
      <c r="L9" s="265">
        <v>34600000</v>
      </c>
      <c r="M9" s="265">
        <v>7000000</v>
      </c>
      <c r="N9" s="265">
        <v>5800000</v>
      </c>
      <c r="O9" s="271">
        <v>2022400</v>
      </c>
      <c r="P9" s="244">
        <f t="shared" ref="P9:P40" si="0">SUM(D9:D9)</f>
        <v>0</v>
      </c>
    </row>
    <row r="10" spans="1:16" ht="15" customHeight="1" x14ac:dyDescent="0.15">
      <c r="A10" s="6">
        <v>3</v>
      </c>
      <c r="B10" s="9" t="s">
        <v>97</v>
      </c>
      <c r="C10" s="235">
        <f>RFK!D14</f>
        <v>15449800</v>
      </c>
      <c r="D10" s="9">
        <v>0</v>
      </c>
      <c r="E10" s="9">
        <v>0</v>
      </c>
      <c r="F10" s="251">
        <v>3500000</v>
      </c>
      <c r="G10" s="9">
        <v>0</v>
      </c>
      <c r="H10" s="254">
        <v>0</v>
      </c>
      <c r="I10" s="250">
        <v>2500000</v>
      </c>
      <c r="J10" s="254">
        <v>2500000</v>
      </c>
      <c r="K10" s="254" t="s">
        <v>257</v>
      </c>
      <c r="L10" s="254">
        <v>3974800</v>
      </c>
      <c r="M10" s="254">
        <v>0</v>
      </c>
      <c r="N10" s="254">
        <v>2975000</v>
      </c>
      <c r="O10" s="272">
        <v>0</v>
      </c>
      <c r="P10" s="244">
        <f t="shared" si="0"/>
        <v>0</v>
      </c>
    </row>
    <row r="11" spans="1:16" ht="15" customHeight="1" x14ac:dyDescent="0.15">
      <c r="A11" s="8">
        <v>4</v>
      </c>
      <c r="B11" s="9" t="s">
        <v>99</v>
      </c>
      <c r="C11" s="182">
        <f>RFK!D16</f>
        <v>37090000</v>
      </c>
      <c r="D11" s="9">
        <v>0</v>
      </c>
      <c r="E11" s="9">
        <v>0</v>
      </c>
      <c r="F11" s="9">
        <v>0</v>
      </c>
      <c r="G11" s="9">
        <v>0</v>
      </c>
      <c r="H11" s="254">
        <v>0</v>
      </c>
      <c r="I11" s="250">
        <v>3940000</v>
      </c>
      <c r="J11" s="254">
        <v>450900</v>
      </c>
      <c r="K11" s="254">
        <v>32248200</v>
      </c>
      <c r="L11" s="254"/>
      <c r="M11" s="254"/>
      <c r="N11" s="254">
        <v>450900</v>
      </c>
      <c r="O11" s="272"/>
      <c r="P11" s="244">
        <f t="shared" si="0"/>
        <v>0</v>
      </c>
    </row>
    <row r="12" spans="1:16" ht="15" customHeight="1" x14ac:dyDescent="0.15">
      <c r="A12" s="6">
        <v>5</v>
      </c>
      <c r="B12" s="9" t="s">
        <v>258</v>
      </c>
      <c r="C12" s="182">
        <f>RFK!D17</f>
        <v>68145000</v>
      </c>
      <c r="D12" s="9">
        <v>0</v>
      </c>
      <c r="E12" s="9">
        <v>0</v>
      </c>
      <c r="F12" s="9">
        <v>0</v>
      </c>
      <c r="G12" s="9">
        <v>34072500</v>
      </c>
      <c r="H12" s="254">
        <v>0</v>
      </c>
      <c r="I12" s="250">
        <v>0</v>
      </c>
      <c r="J12" s="254">
        <v>0</v>
      </c>
      <c r="K12" s="254">
        <v>0</v>
      </c>
      <c r="L12" s="254">
        <v>34072500</v>
      </c>
      <c r="M12" s="254">
        <v>0</v>
      </c>
      <c r="N12" s="254">
        <v>0</v>
      </c>
      <c r="O12" s="272">
        <v>0</v>
      </c>
      <c r="P12" s="244">
        <f t="shared" si="0"/>
        <v>0</v>
      </c>
    </row>
    <row r="13" spans="1:16" ht="15" customHeight="1" x14ac:dyDescent="0.15">
      <c r="A13" s="8">
        <v>6</v>
      </c>
      <c r="B13" s="9" t="s">
        <v>101</v>
      </c>
      <c r="C13" s="182">
        <f>RFK!D18</f>
        <v>3429500</v>
      </c>
      <c r="D13" s="9">
        <v>0</v>
      </c>
      <c r="E13" s="9">
        <v>0</v>
      </c>
      <c r="F13" s="9">
        <v>0</v>
      </c>
      <c r="G13" s="9">
        <v>0</v>
      </c>
      <c r="H13" s="254">
        <v>0</v>
      </c>
      <c r="I13" s="250">
        <v>0</v>
      </c>
      <c r="J13" s="254">
        <v>1714750</v>
      </c>
      <c r="K13" s="254">
        <v>0</v>
      </c>
      <c r="L13" s="254">
        <v>0</v>
      </c>
      <c r="M13" s="254">
        <v>0</v>
      </c>
      <c r="N13" s="254">
        <v>1714750</v>
      </c>
      <c r="O13" s="272">
        <v>0</v>
      </c>
      <c r="P13" s="244">
        <f t="shared" si="0"/>
        <v>0</v>
      </c>
    </row>
    <row r="14" spans="1:16" ht="15" customHeight="1" x14ac:dyDescent="0.15">
      <c r="A14" s="6">
        <v>7</v>
      </c>
      <c r="B14" s="238" t="s">
        <v>103</v>
      </c>
      <c r="C14" s="236">
        <f>RFK!D20</f>
        <v>124000000</v>
      </c>
      <c r="D14" s="9">
        <v>0</v>
      </c>
      <c r="E14" s="9">
        <v>0</v>
      </c>
      <c r="F14" s="9">
        <v>0</v>
      </c>
      <c r="G14" s="9">
        <v>0</v>
      </c>
      <c r="H14" s="254">
        <v>0</v>
      </c>
      <c r="I14" s="250">
        <v>120000000</v>
      </c>
      <c r="J14" s="254">
        <v>0</v>
      </c>
      <c r="K14" s="254">
        <v>4000000</v>
      </c>
      <c r="L14" s="254">
        <v>0</v>
      </c>
      <c r="M14" s="254">
        <v>0</v>
      </c>
      <c r="N14" s="254">
        <v>0</v>
      </c>
      <c r="O14" s="272">
        <v>0</v>
      </c>
      <c r="P14" s="244">
        <f t="shared" si="0"/>
        <v>0</v>
      </c>
    </row>
    <row r="15" spans="1:16" ht="15" customHeight="1" x14ac:dyDescent="0.15">
      <c r="A15" s="8">
        <v>8</v>
      </c>
      <c r="B15" s="9" t="s">
        <v>105</v>
      </c>
      <c r="C15" s="236">
        <f>RFK!D22</f>
        <v>64593700</v>
      </c>
      <c r="D15" s="9">
        <v>0</v>
      </c>
      <c r="E15" s="9">
        <v>0</v>
      </c>
      <c r="F15" s="9">
        <v>0</v>
      </c>
      <c r="G15" s="9">
        <v>21528000</v>
      </c>
      <c r="H15" s="254">
        <v>5382000</v>
      </c>
      <c r="I15" s="250">
        <v>5382000</v>
      </c>
      <c r="J15" s="254">
        <v>5382000</v>
      </c>
      <c r="K15" s="254">
        <v>5382000</v>
      </c>
      <c r="L15" s="254">
        <v>5382000</v>
      </c>
      <c r="M15" s="254">
        <v>5382000</v>
      </c>
      <c r="N15" s="254">
        <v>5382000</v>
      </c>
      <c r="O15" s="272">
        <v>5391700</v>
      </c>
      <c r="P15" s="244">
        <f t="shared" si="0"/>
        <v>0</v>
      </c>
    </row>
    <row r="16" spans="1:16" ht="15" customHeight="1" x14ac:dyDescent="0.15">
      <c r="A16" s="6">
        <v>9</v>
      </c>
      <c r="B16" s="9" t="s">
        <v>106</v>
      </c>
      <c r="C16" s="236">
        <f>RFK!D23</f>
        <v>299988900</v>
      </c>
      <c r="D16" s="9">
        <v>0</v>
      </c>
      <c r="E16" s="9">
        <v>0</v>
      </c>
      <c r="F16" s="9">
        <v>0</v>
      </c>
      <c r="G16" s="9">
        <v>51052300</v>
      </c>
      <c r="H16" s="254">
        <v>146832000</v>
      </c>
      <c r="I16" s="250">
        <v>0</v>
      </c>
      <c r="J16" s="254">
        <v>51052300</v>
      </c>
      <c r="K16" s="254">
        <v>0</v>
      </c>
      <c r="L16" s="254">
        <v>0</v>
      </c>
      <c r="M16" s="254">
        <v>51052300</v>
      </c>
      <c r="N16" s="254">
        <v>0</v>
      </c>
      <c r="O16" s="272">
        <v>0</v>
      </c>
      <c r="P16" s="244">
        <f t="shared" si="0"/>
        <v>0</v>
      </c>
    </row>
    <row r="17" spans="1:16" ht="15" customHeight="1" x14ac:dyDescent="0.15">
      <c r="A17" s="8">
        <v>10</v>
      </c>
      <c r="B17" s="9" t="s">
        <v>107</v>
      </c>
      <c r="C17" s="236">
        <f>RFK!D24</f>
        <v>84744400</v>
      </c>
      <c r="D17" s="9">
        <v>0</v>
      </c>
      <c r="E17" s="9">
        <v>0</v>
      </c>
      <c r="F17" s="9">
        <v>0</v>
      </c>
      <c r="G17" s="9">
        <v>28248400</v>
      </c>
      <c r="H17" s="254">
        <v>7062000</v>
      </c>
      <c r="I17" s="250">
        <v>7062000</v>
      </c>
      <c r="J17" s="254">
        <v>7062000</v>
      </c>
      <c r="K17" s="254">
        <v>7062000</v>
      </c>
      <c r="L17" s="254">
        <v>7062000</v>
      </c>
      <c r="M17" s="254">
        <v>7062000</v>
      </c>
      <c r="N17" s="254">
        <v>7062000</v>
      </c>
      <c r="O17" s="272">
        <v>7062000</v>
      </c>
      <c r="P17" s="244">
        <f t="shared" si="0"/>
        <v>0</v>
      </c>
    </row>
    <row r="18" spans="1:16" ht="15" customHeight="1" x14ac:dyDescent="0.15">
      <c r="A18" s="6">
        <v>11</v>
      </c>
      <c r="B18" s="9" t="s">
        <v>108</v>
      </c>
      <c r="C18" s="236">
        <f>RFK!D25</f>
        <v>819941700</v>
      </c>
      <c r="D18" s="9">
        <v>0</v>
      </c>
      <c r="E18" s="9">
        <v>0</v>
      </c>
      <c r="F18" s="9">
        <v>0</v>
      </c>
      <c r="G18" s="9">
        <v>605465700</v>
      </c>
      <c r="H18" s="254">
        <v>26809500</v>
      </c>
      <c r="I18" s="250">
        <v>26809500</v>
      </c>
      <c r="J18" s="254">
        <v>26809500</v>
      </c>
      <c r="K18" s="254">
        <v>26809500</v>
      </c>
      <c r="L18" s="254">
        <v>26809500</v>
      </c>
      <c r="M18" s="254">
        <v>26809500</v>
      </c>
      <c r="N18" s="254">
        <v>26809500</v>
      </c>
      <c r="O18" s="272">
        <v>26809500</v>
      </c>
      <c r="P18" s="244">
        <f t="shared" si="0"/>
        <v>0</v>
      </c>
    </row>
    <row r="19" spans="1:16" ht="15" customHeight="1" x14ac:dyDescent="0.15">
      <c r="A19" s="8">
        <v>12</v>
      </c>
      <c r="B19" s="9" t="s">
        <v>109</v>
      </c>
      <c r="C19" s="236">
        <f>RFK!D26</f>
        <v>154499700</v>
      </c>
      <c r="D19" s="9">
        <v>0</v>
      </c>
      <c r="E19" s="9">
        <v>0</v>
      </c>
      <c r="F19" s="9">
        <v>0</v>
      </c>
      <c r="G19" s="9">
        <v>51507700</v>
      </c>
      <c r="H19" s="254">
        <v>12874000</v>
      </c>
      <c r="I19" s="250">
        <v>12874000</v>
      </c>
      <c r="J19" s="254">
        <v>12874000</v>
      </c>
      <c r="K19" s="254">
        <v>12874000</v>
      </c>
      <c r="L19" s="254">
        <v>12874000</v>
      </c>
      <c r="M19" s="254">
        <v>12874000</v>
      </c>
      <c r="N19" s="254">
        <v>12874000</v>
      </c>
      <c r="O19" s="272">
        <v>12874000</v>
      </c>
      <c r="P19" s="244">
        <f t="shared" si="0"/>
        <v>0</v>
      </c>
    </row>
    <row r="20" spans="1:16" ht="15" customHeight="1" x14ac:dyDescent="0.15">
      <c r="A20" s="6">
        <v>13</v>
      </c>
      <c r="B20" s="9" t="s">
        <v>110</v>
      </c>
      <c r="C20" s="236">
        <f>RFK!D27</f>
        <v>25750000</v>
      </c>
      <c r="D20" s="9">
        <v>0</v>
      </c>
      <c r="E20" s="9">
        <v>0</v>
      </c>
      <c r="F20" s="9">
        <v>0</v>
      </c>
      <c r="G20" s="9">
        <v>8854000</v>
      </c>
      <c r="H20" s="254">
        <v>2112000</v>
      </c>
      <c r="I20" s="250">
        <v>2112000</v>
      </c>
      <c r="J20" s="254">
        <v>2112000</v>
      </c>
      <c r="K20" s="254">
        <v>2112000</v>
      </c>
      <c r="L20" s="254">
        <v>2112000</v>
      </c>
      <c r="M20" s="254">
        <v>2112000</v>
      </c>
      <c r="N20" s="254">
        <v>2112000</v>
      </c>
      <c r="O20" s="272">
        <v>2112000</v>
      </c>
      <c r="P20" s="244">
        <f t="shared" si="0"/>
        <v>0</v>
      </c>
    </row>
    <row r="21" spans="1:16" ht="15" customHeight="1" x14ac:dyDescent="0.15">
      <c r="A21" s="8">
        <v>14</v>
      </c>
      <c r="B21" s="9" t="s">
        <v>111</v>
      </c>
      <c r="C21" s="236">
        <f>RFK!D28</f>
        <v>39655000</v>
      </c>
      <c r="D21" s="9">
        <v>0</v>
      </c>
      <c r="E21" s="9">
        <v>0</v>
      </c>
      <c r="F21" s="9">
        <v>0</v>
      </c>
      <c r="G21" s="9">
        <v>13219000</v>
      </c>
      <c r="H21" s="254">
        <v>3304500</v>
      </c>
      <c r="I21" s="250">
        <v>3304500</v>
      </c>
      <c r="J21" s="254">
        <v>3304500</v>
      </c>
      <c r="K21" s="254">
        <v>3304500</v>
      </c>
      <c r="L21" s="254">
        <v>3304500</v>
      </c>
      <c r="M21" s="254">
        <v>3304500</v>
      </c>
      <c r="N21" s="254">
        <v>3304500</v>
      </c>
      <c r="O21" s="272">
        <v>3304500</v>
      </c>
      <c r="P21" s="244">
        <f t="shared" si="0"/>
        <v>0</v>
      </c>
    </row>
    <row r="22" spans="1:16" ht="15" customHeight="1" x14ac:dyDescent="0.15">
      <c r="A22" s="6">
        <v>15</v>
      </c>
      <c r="B22" s="9" t="s">
        <v>112</v>
      </c>
      <c r="C22" s="236">
        <f>RFK!D29</f>
        <v>979588000</v>
      </c>
      <c r="D22" s="9">
        <v>0</v>
      </c>
      <c r="E22" s="9">
        <v>0</v>
      </c>
      <c r="F22" s="9">
        <v>0</v>
      </c>
      <c r="G22" s="9">
        <v>216900000</v>
      </c>
      <c r="H22" s="254">
        <v>55206000</v>
      </c>
      <c r="I22" s="250">
        <v>88000000</v>
      </c>
      <c r="J22" s="254">
        <v>95000000</v>
      </c>
      <c r="K22" s="254">
        <v>95000000</v>
      </c>
      <c r="L22" s="254">
        <v>90000000</v>
      </c>
      <c r="M22" s="254">
        <v>105000000</v>
      </c>
      <c r="N22" s="254">
        <v>105000000</v>
      </c>
      <c r="O22" s="272">
        <v>129482000</v>
      </c>
      <c r="P22" s="244">
        <f t="shared" si="0"/>
        <v>0</v>
      </c>
    </row>
    <row r="23" spans="1:16" ht="15" customHeight="1" x14ac:dyDescent="0.15">
      <c r="A23" s="8">
        <v>16</v>
      </c>
      <c r="B23" s="9" t="s">
        <v>114</v>
      </c>
      <c r="C23" s="236">
        <f>RFK!D31</f>
        <v>194899300</v>
      </c>
      <c r="D23" s="9">
        <v>0</v>
      </c>
      <c r="E23" s="9">
        <v>0</v>
      </c>
      <c r="F23" s="9">
        <v>0</v>
      </c>
      <c r="G23" s="9">
        <v>0</v>
      </c>
      <c r="H23" s="254">
        <v>0</v>
      </c>
      <c r="I23" s="250">
        <v>194899300</v>
      </c>
      <c r="J23" s="254">
        <v>0</v>
      </c>
      <c r="K23" s="254">
        <v>0</v>
      </c>
      <c r="L23" s="254">
        <v>0</v>
      </c>
      <c r="M23" s="254">
        <v>0</v>
      </c>
      <c r="N23" s="254">
        <v>0</v>
      </c>
      <c r="O23" s="272">
        <v>0</v>
      </c>
      <c r="P23" s="244">
        <f t="shared" si="0"/>
        <v>0</v>
      </c>
    </row>
    <row r="24" spans="1:16" ht="15" customHeight="1" x14ac:dyDescent="0.15">
      <c r="A24" s="6">
        <v>17</v>
      </c>
      <c r="B24" s="9" t="s">
        <v>115</v>
      </c>
      <c r="C24" s="236">
        <f>RFK!D32</f>
        <v>300000000</v>
      </c>
      <c r="D24" s="9">
        <v>0</v>
      </c>
      <c r="E24" s="9">
        <v>0</v>
      </c>
      <c r="F24" s="9">
        <v>0</v>
      </c>
      <c r="G24" s="9">
        <v>0</v>
      </c>
      <c r="H24" s="254">
        <v>0</v>
      </c>
      <c r="I24" s="250">
        <v>0</v>
      </c>
      <c r="J24" s="254">
        <v>0</v>
      </c>
      <c r="K24" s="254">
        <v>300000000</v>
      </c>
      <c r="L24" s="254">
        <v>0</v>
      </c>
      <c r="M24" s="254">
        <v>0</v>
      </c>
      <c r="N24" s="254">
        <v>0</v>
      </c>
      <c r="O24" s="272">
        <v>0</v>
      </c>
      <c r="P24" s="244">
        <f t="shared" si="0"/>
        <v>0</v>
      </c>
    </row>
    <row r="25" spans="1:16" ht="15" customHeight="1" x14ac:dyDescent="0.15">
      <c r="A25" s="8">
        <v>18</v>
      </c>
      <c r="B25" s="9" t="s">
        <v>117</v>
      </c>
      <c r="C25" s="236">
        <f>RFK!D34</f>
        <v>330000</v>
      </c>
      <c r="D25" s="9">
        <v>0</v>
      </c>
      <c r="E25" s="9">
        <v>0</v>
      </c>
      <c r="F25" s="9">
        <v>0</v>
      </c>
      <c r="G25" s="9">
        <v>0</v>
      </c>
      <c r="H25" s="254">
        <v>0</v>
      </c>
      <c r="I25" s="250">
        <v>0</v>
      </c>
      <c r="J25" s="254">
        <v>0</v>
      </c>
      <c r="K25" s="254">
        <v>0</v>
      </c>
      <c r="L25" s="254">
        <v>0</v>
      </c>
      <c r="M25" s="254">
        <v>330000</v>
      </c>
      <c r="N25" s="254">
        <v>0</v>
      </c>
      <c r="O25" s="272">
        <v>0</v>
      </c>
      <c r="P25" s="244">
        <f t="shared" si="0"/>
        <v>0</v>
      </c>
    </row>
    <row r="26" spans="1:16" ht="15" customHeight="1" x14ac:dyDescent="0.15">
      <c r="A26" s="6">
        <v>19</v>
      </c>
      <c r="B26" s="9" t="s">
        <v>118</v>
      </c>
      <c r="C26" s="236">
        <f>RFK!D35</f>
        <v>572123600</v>
      </c>
      <c r="D26" s="9">
        <v>47677700</v>
      </c>
      <c r="E26" s="9">
        <v>47676900</v>
      </c>
      <c r="F26" s="9">
        <v>47676900</v>
      </c>
      <c r="G26" s="9">
        <v>47676900</v>
      </c>
      <c r="H26" s="254">
        <v>47676900</v>
      </c>
      <c r="I26" s="250">
        <v>47676900</v>
      </c>
      <c r="J26" s="254">
        <v>47676900</v>
      </c>
      <c r="K26" s="254">
        <v>47676900</v>
      </c>
      <c r="L26" s="254">
        <v>47676900</v>
      </c>
      <c r="M26" s="254">
        <v>47676900</v>
      </c>
      <c r="N26" s="254">
        <v>47676900</v>
      </c>
      <c r="O26" s="272">
        <v>47676900</v>
      </c>
      <c r="P26" s="244">
        <f t="shared" si="0"/>
        <v>47677700</v>
      </c>
    </row>
    <row r="27" spans="1:16" ht="15" customHeight="1" x14ac:dyDescent="0.15">
      <c r="A27" s="8">
        <v>20</v>
      </c>
      <c r="B27" s="9" t="s">
        <v>119</v>
      </c>
      <c r="C27" s="236">
        <f>RFK!D36</f>
        <v>1055532080</v>
      </c>
      <c r="D27" s="9">
        <v>77832040</v>
      </c>
      <c r="E27" s="9">
        <v>77832040</v>
      </c>
      <c r="F27" s="9">
        <v>77832040</v>
      </c>
      <c r="G27" s="9">
        <v>199379640</v>
      </c>
      <c r="H27" s="254">
        <v>77832040</v>
      </c>
      <c r="I27" s="250">
        <v>77832040</v>
      </c>
      <c r="J27" s="254">
        <v>77832040</v>
      </c>
      <c r="K27" s="254">
        <v>77832040</v>
      </c>
      <c r="L27" s="254">
        <v>77832040</v>
      </c>
      <c r="M27" s="254">
        <v>77832040</v>
      </c>
      <c r="N27" s="254">
        <v>77832040</v>
      </c>
      <c r="O27" s="272">
        <v>77832040</v>
      </c>
      <c r="P27" s="244">
        <f t="shared" si="0"/>
        <v>77832040</v>
      </c>
    </row>
    <row r="28" spans="1:16" ht="15" customHeight="1" x14ac:dyDescent="0.15">
      <c r="A28" s="6">
        <v>21</v>
      </c>
      <c r="B28" s="9" t="s">
        <v>121</v>
      </c>
      <c r="C28" s="236">
        <f>RFK!D38</f>
        <v>324437300</v>
      </c>
      <c r="D28" s="9">
        <v>0</v>
      </c>
      <c r="E28" s="9">
        <v>0</v>
      </c>
      <c r="F28" s="9">
        <v>0</v>
      </c>
      <c r="G28" s="9">
        <v>93161300</v>
      </c>
      <c r="H28" s="254">
        <v>29267000</v>
      </c>
      <c r="I28" s="250">
        <v>23287000</v>
      </c>
      <c r="J28" s="254">
        <v>23287000</v>
      </c>
      <c r="K28" s="254">
        <v>62277000</v>
      </c>
      <c r="L28" s="254">
        <v>23287000</v>
      </c>
      <c r="M28" s="254">
        <v>23287000</v>
      </c>
      <c r="N28" s="254">
        <v>23287000</v>
      </c>
      <c r="O28" s="272">
        <v>23297000</v>
      </c>
      <c r="P28" s="244">
        <f t="shared" si="0"/>
        <v>0</v>
      </c>
    </row>
    <row r="29" spans="1:16" ht="15" customHeight="1" x14ac:dyDescent="0.15">
      <c r="A29" s="8">
        <v>22</v>
      </c>
      <c r="B29" s="9" t="s">
        <v>122</v>
      </c>
      <c r="C29" s="236">
        <f>RFK!D39</f>
        <v>443160000</v>
      </c>
      <c r="D29" s="9">
        <v>0</v>
      </c>
      <c r="E29" s="9">
        <v>0</v>
      </c>
      <c r="F29" s="9">
        <v>0</v>
      </c>
      <c r="G29" s="9">
        <v>147724000</v>
      </c>
      <c r="H29" s="254">
        <v>36929500</v>
      </c>
      <c r="I29" s="250">
        <v>36929500</v>
      </c>
      <c r="J29" s="254">
        <v>36929500</v>
      </c>
      <c r="K29" s="254">
        <v>36929500</v>
      </c>
      <c r="L29" s="254">
        <v>36929500</v>
      </c>
      <c r="M29" s="254">
        <v>36929500</v>
      </c>
      <c r="N29" s="254">
        <v>36929500</v>
      </c>
      <c r="O29" s="272">
        <v>36929500</v>
      </c>
      <c r="P29" s="244">
        <f t="shared" si="0"/>
        <v>0</v>
      </c>
    </row>
    <row r="30" spans="1:16" ht="15" customHeight="1" x14ac:dyDescent="0.15">
      <c r="A30" s="6">
        <v>23</v>
      </c>
      <c r="B30" s="9" t="s">
        <v>123</v>
      </c>
      <c r="C30" s="236">
        <f>RFK!D40</f>
        <v>174858100</v>
      </c>
      <c r="D30" s="9">
        <v>0</v>
      </c>
      <c r="E30" s="9">
        <v>0</v>
      </c>
      <c r="F30" s="9">
        <v>0</v>
      </c>
      <c r="G30" s="9">
        <v>30195000</v>
      </c>
      <c r="H30" s="254">
        <v>0</v>
      </c>
      <c r="I30" s="250">
        <v>40770050</v>
      </c>
      <c r="J30" s="254">
        <v>16466000</v>
      </c>
      <c r="K30" s="254">
        <v>30191000</v>
      </c>
      <c r="L30" s="254">
        <v>10579050</v>
      </c>
      <c r="M30" s="254">
        <v>30191000</v>
      </c>
      <c r="N30" s="254">
        <v>16466000</v>
      </c>
      <c r="O30" s="272">
        <v>0</v>
      </c>
      <c r="P30" s="244">
        <f t="shared" si="0"/>
        <v>0</v>
      </c>
    </row>
    <row r="31" spans="1:16" ht="15" customHeight="1" x14ac:dyDescent="0.15">
      <c r="A31" s="8">
        <v>24</v>
      </c>
      <c r="B31" s="9" t="s">
        <v>124</v>
      </c>
      <c r="C31" s="236">
        <f>RFK!D41</f>
        <v>423220000</v>
      </c>
      <c r="D31" s="9">
        <v>0</v>
      </c>
      <c r="E31" s="9">
        <v>0</v>
      </c>
      <c r="F31" s="9">
        <v>0</v>
      </c>
      <c r="G31" s="9">
        <v>0</v>
      </c>
      <c r="H31" s="254">
        <v>0</v>
      </c>
      <c r="I31" s="250">
        <v>0</v>
      </c>
      <c r="J31" s="254">
        <v>0</v>
      </c>
      <c r="K31" s="254">
        <v>423220000</v>
      </c>
      <c r="L31" s="254">
        <v>0</v>
      </c>
      <c r="M31" s="254">
        <v>0</v>
      </c>
      <c r="N31" s="254">
        <v>0</v>
      </c>
      <c r="O31" s="272">
        <v>0</v>
      </c>
      <c r="P31" s="244">
        <f t="shared" si="0"/>
        <v>0</v>
      </c>
    </row>
    <row r="32" spans="1:16" ht="15" customHeight="1" x14ac:dyDescent="0.15">
      <c r="A32" s="6">
        <v>25</v>
      </c>
      <c r="B32" s="9" t="s">
        <v>125</v>
      </c>
      <c r="C32" s="236">
        <f>RFK!D42</f>
        <v>51352000</v>
      </c>
      <c r="D32" s="9">
        <v>0</v>
      </c>
      <c r="E32" s="9">
        <v>0</v>
      </c>
      <c r="F32" s="9">
        <v>0</v>
      </c>
      <c r="G32" s="9">
        <v>0</v>
      </c>
      <c r="H32" s="254">
        <v>0</v>
      </c>
      <c r="I32" s="250">
        <v>0</v>
      </c>
      <c r="J32" s="254">
        <v>0</v>
      </c>
      <c r="K32" s="254">
        <v>51352000</v>
      </c>
      <c r="L32" s="254">
        <v>0</v>
      </c>
      <c r="M32" s="254">
        <v>0</v>
      </c>
      <c r="N32" s="254">
        <v>0</v>
      </c>
      <c r="O32" s="272">
        <v>0</v>
      </c>
      <c r="P32" s="244">
        <f t="shared" si="0"/>
        <v>0</v>
      </c>
    </row>
    <row r="33" spans="1:16" ht="15" customHeight="1" x14ac:dyDescent="0.15">
      <c r="A33" s="8">
        <v>26</v>
      </c>
      <c r="B33" s="9" t="s">
        <v>126</v>
      </c>
      <c r="C33" s="236">
        <f>RFK!D43</f>
        <v>38775000</v>
      </c>
      <c r="D33" s="9">
        <v>0</v>
      </c>
      <c r="E33" s="9">
        <v>0</v>
      </c>
      <c r="F33" s="9">
        <v>0</v>
      </c>
      <c r="G33" s="9">
        <v>0</v>
      </c>
      <c r="H33" s="254">
        <v>0</v>
      </c>
      <c r="I33" s="250">
        <v>0</v>
      </c>
      <c r="J33" s="254">
        <v>38775000</v>
      </c>
      <c r="K33" s="254">
        <v>0</v>
      </c>
      <c r="L33" s="254">
        <v>0</v>
      </c>
      <c r="M33" s="254">
        <v>0</v>
      </c>
      <c r="N33" s="254">
        <v>0</v>
      </c>
      <c r="O33" s="272">
        <v>0</v>
      </c>
      <c r="P33" s="244">
        <f t="shared" si="0"/>
        <v>0</v>
      </c>
    </row>
    <row r="34" spans="1:16" ht="15" customHeight="1" x14ac:dyDescent="0.15">
      <c r="A34" s="6">
        <v>27</v>
      </c>
      <c r="B34" s="9" t="s">
        <v>129</v>
      </c>
      <c r="C34" s="236">
        <f>RFK!D46</f>
        <v>12052115600</v>
      </c>
      <c r="D34" s="253">
        <v>0</v>
      </c>
      <c r="E34" s="253">
        <v>0</v>
      </c>
      <c r="F34" s="253">
        <v>0</v>
      </c>
      <c r="G34" s="253">
        <v>0</v>
      </c>
      <c r="H34" s="266">
        <v>150000000</v>
      </c>
      <c r="I34" s="260">
        <v>3339726360</v>
      </c>
      <c r="J34" s="266">
        <v>0</v>
      </c>
      <c r="K34" s="266">
        <v>2800000</v>
      </c>
      <c r="L34" s="266">
        <v>766894400</v>
      </c>
      <c r="M34" s="266">
        <v>3896347420</v>
      </c>
      <c r="N34" s="266">
        <v>3896347420</v>
      </c>
      <c r="O34" s="273">
        <v>0</v>
      </c>
      <c r="P34" s="244">
        <f t="shared" si="0"/>
        <v>0</v>
      </c>
    </row>
    <row r="35" spans="1:16" ht="15" customHeight="1" x14ac:dyDescent="0.15">
      <c r="A35" s="8">
        <v>28</v>
      </c>
      <c r="B35" s="9" t="s">
        <v>130</v>
      </c>
      <c r="C35" s="236">
        <f>RFK!D47</f>
        <v>1185747600</v>
      </c>
      <c r="D35" s="9">
        <v>0</v>
      </c>
      <c r="E35" s="9">
        <v>0</v>
      </c>
      <c r="F35" s="9">
        <v>0</v>
      </c>
      <c r="G35" s="9">
        <v>0</v>
      </c>
      <c r="H35" s="254">
        <v>0</v>
      </c>
      <c r="I35" s="250">
        <v>354394320</v>
      </c>
      <c r="J35" s="254">
        <v>0</v>
      </c>
      <c r="K35" s="254">
        <v>0</v>
      </c>
      <c r="L35" s="254">
        <v>0</v>
      </c>
      <c r="M35" s="254">
        <v>417893240</v>
      </c>
      <c r="N35" s="254">
        <v>413460040</v>
      </c>
      <c r="O35" s="272">
        <v>0</v>
      </c>
      <c r="P35" s="244">
        <f t="shared" si="0"/>
        <v>0</v>
      </c>
    </row>
    <row r="36" spans="1:16" ht="15" customHeight="1" x14ac:dyDescent="0.15">
      <c r="A36" s="6">
        <v>29</v>
      </c>
      <c r="B36" s="9" t="s">
        <v>131</v>
      </c>
      <c r="C36" s="236">
        <f>RFK!D48</f>
        <v>707303000</v>
      </c>
      <c r="D36" s="9">
        <v>0</v>
      </c>
      <c r="E36" s="9">
        <v>0</v>
      </c>
      <c r="F36" s="9">
        <v>0</v>
      </c>
      <c r="G36" s="9">
        <v>0</v>
      </c>
      <c r="H36" s="254">
        <v>0</v>
      </c>
      <c r="I36" s="250">
        <v>185086200</v>
      </c>
      <c r="J36" s="254">
        <v>0</v>
      </c>
      <c r="K36" s="254">
        <v>90349000</v>
      </c>
      <c r="L36" s="254">
        <v>0</v>
      </c>
      <c r="M36" s="254">
        <v>215933900</v>
      </c>
      <c r="N36" s="254">
        <v>215933900</v>
      </c>
      <c r="O36" s="272">
        <v>0</v>
      </c>
      <c r="P36" s="244">
        <f t="shared" si="0"/>
        <v>0</v>
      </c>
    </row>
    <row r="37" spans="1:16" ht="15" customHeight="1" x14ac:dyDescent="0.15">
      <c r="A37" s="8">
        <v>30</v>
      </c>
      <c r="B37" s="9" t="s">
        <v>132</v>
      </c>
      <c r="C37" s="236">
        <f>RFK!D49</f>
        <v>2671010600</v>
      </c>
      <c r="D37" s="9">
        <v>0</v>
      </c>
      <c r="E37" s="9">
        <v>0</v>
      </c>
      <c r="F37" s="9">
        <v>0</v>
      </c>
      <c r="G37" s="9">
        <v>0</v>
      </c>
      <c r="H37" s="254">
        <v>0</v>
      </c>
      <c r="I37" s="250">
        <v>730563720</v>
      </c>
      <c r="J37" s="254">
        <v>0</v>
      </c>
      <c r="K37" s="254">
        <v>235798200</v>
      </c>
      <c r="L37" s="254">
        <v>0</v>
      </c>
      <c r="M37" s="254">
        <v>852324340</v>
      </c>
      <c r="N37" s="254">
        <v>852324340</v>
      </c>
      <c r="O37" s="272">
        <v>0</v>
      </c>
      <c r="P37" s="244">
        <f t="shared" si="0"/>
        <v>0</v>
      </c>
    </row>
    <row r="38" spans="1:16" ht="15" customHeight="1" x14ac:dyDescent="0.15">
      <c r="A38" s="6">
        <v>31</v>
      </c>
      <c r="B38" s="9" t="s">
        <v>133</v>
      </c>
      <c r="C38" s="236">
        <f>RFK!D50</f>
        <v>8451926800</v>
      </c>
      <c r="D38" s="9">
        <v>0</v>
      </c>
      <c r="E38" s="9">
        <v>0</v>
      </c>
      <c r="F38" s="9">
        <v>0</v>
      </c>
      <c r="G38" s="9">
        <v>0</v>
      </c>
      <c r="H38" s="254">
        <v>86000000</v>
      </c>
      <c r="I38" s="250">
        <v>2463804780</v>
      </c>
      <c r="J38" s="254">
        <v>0</v>
      </c>
      <c r="K38" s="254">
        <v>153244200</v>
      </c>
      <c r="L38" s="254">
        <v>2874438910</v>
      </c>
      <c r="M38" s="254">
        <v>2874438910</v>
      </c>
      <c r="N38" s="254">
        <v>0</v>
      </c>
      <c r="O38" s="272">
        <v>0</v>
      </c>
      <c r="P38" s="244">
        <f t="shared" si="0"/>
        <v>0</v>
      </c>
    </row>
    <row r="39" spans="1:16" ht="15" customHeight="1" x14ac:dyDescent="0.15">
      <c r="A39" s="8">
        <v>32</v>
      </c>
      <c r="B39" s="9" t="s">
        <v>134</v>
      </c>
      <c r="C39" s="236">
        <f>RFK!D51</f>
        <v>6073538400</v>
      </c>
      <c r="D39" s="9">
        <v>0</v>
      </c>
      <c r="E39" s="9">
        <v>0</v>
      </c>
      <c r="F39" s="9">
        <v>0</v>
      </c>
      <c r="G39" s="9">
        <v>0</v>
      </c>
      <c r="H39" s="254">
        <v>100000000</v>
      </c>
      <c r="I39" s="250">
        <v>1518354000</v>
      </c>
      <c r="J39" s="254">
        <v>0</v>
      </c>
      <c r="K39" s="254">
        <v>912358400</v>
      </c>
      <c r="L39" s="254">
        <v>0</v>
      </c>
      <c r="M39" s="254">
        <v>1771413000</v>
      </c>
      <c r="N39" s="254">
        <v>1771413000</v>
      </c>
      <c r="O39" s="272">
        <v>0</v>
      </c>
      <c r="P39" s="244">
        <f t="shared" si="0"/>
        <v>0</v>
      </c>
    </row>
    <row r="40" spans="1:16" ht="15" customHeight="1" x14ac:dyDescent="0.15">
      <c r="A40" s="6">
        <v>33</v>
      </c>
      <c r="B40" s="9" t="s">
        <v>135</v>
      </c>
      <c r="C40" s="236">
        <f>RFK!D52</f>
        <v>601776000</v>
      </c>
      <c r="D40" s="9">
        <v>0</v>
      </c>
      <c r="E40" s="9">
        <v>0</v>
      </c>
      <c r="F40" s="9">
        <v>0</v>
      </c>
      <c r="G40" s="9">
        <v>0</v>
      </c>
      <c r="H40" s="254">
        <v>0</v>
      </c>
      <c r="I40" s="250">
        <v>164179200</v>
      </c>
      <c r="J40" s="254">
        <v>0</v>
      </c>
      <c r="K40" s="254">
        <v>54512000</v>
      </c>
      <c r="L40" s="254">
        <v>0</v>
      </c>
      <c r="M40" s="254">
        <v>191542400</v>
      </c>
      <c r="N40" s="254">
        <v>191542400</v>
      </c>
      <c r="O40" s="272">
        <v>0</v>
      </c>
      <c r="P40" s="244">
        <f t="shared" si="0"/>
        <v>0</v>
      </c>
    </row>
    <row r="41" spans="1:16" ht="15" customHeight="1" x14ac:dyDescent="0.15">
      <c r="A41" s="8">
        <v>34</v>
      </c>
      <c r="B41" s="9" t="s">
        <v>136</v>
      </c>
      <c r="C41" s="236">
        <f>RFK!D53</f>
        <v>1802649600</v>
      </c>
      <c r="D41" s="253">
        <v>0</v>
      </c>
      <c r="E41" s="253">
        <v>0</v>
      </c>
      <c r="F41" s="253">
        <v>0</v>
      </c>
      <c r="G41" s="253">
        <v>1800640000</v>
      </c>
      <c r="H41" s="266">
        <v>0</v>
      </c>
      <c r="I41" s="260">
        <v>0</v>
      </c>
      <c r="J41" s="266">
        <v>0</v>
      </c>
      <c r="K41" s="266">
        <v>2009600</v>
      </c>
      <c r="L41" s="266">
        <v>0</v>
      </c>
      <c r="M41" s="266">
        <v>0</v>
      </c>
      <c r="N41" s="266">
        <v>0</v>
      </c>
      <c r="O41" s="273">
        <v>0</v>
      </c>
      <c r="P41" s="244">
        <f t="shared" ref="P41:P72" si="1">SUM(D41:D41)</f>
        <v>0</v>
      </c>
    </row>
    <row r="42" spans="1:16" ht="15" customHeight="1" x14ac:dyDescent="0.15">
      <c r="A42" s="6">
        <v>35</v>
      </c>
      <c r="B42" s="9" t="s">
        <v>137</v>
      </c>
      <c r="C42" s="236">
        <f>RFK!D54</f>
        <v>7145374800</v>
      </c>
      <c r="D42" s="9">
        <v>0</v>
      </c>
      <c r="E42" s="9">
        <v>0</v>
      </c>
      <c r="F42" s="9">
        <v>0</v>
      </c>
      <c r="G42" s="9">
        <v>0</v>
      </c>
      <c r="H42" s="254">
        <v>0</v>
      </c>
      <c r="I42" s="250">
        <v>0</v>
      </c>
      <c r="J42" s="254">
        <v>7143546800</v>
      </c>
      <c r="K42" s="254">
        <v>1828000</v>
      </c>
      <c r="L42" s="254">
        <v>0</v>
      </c>
      <c r="M42" s="254">
        <v>0</v>
      </c>
      <c r="N42" s="254">
        <v>0</v>
      </c>
      <c r="O42" s="272">
        <v>0</v>
      </c>
      <c r="P42" s="244">
        <f t="shared" si="1"/>
        <v>0</v>
      </c>
    </row>
    <row r="43" spans="1:16" ht="15" customHeight="1" x14ac:dyDescent="0.15">
      <c r="A43" s="8">
        <v>36</v>
      </c>
      <c r="B43" s="9" t="s">
        <v>138</v>
      </c>
      <c r="C43" s="236">
        <f>RFK!D55</f>
        <v>865404600</v>
      </c>
      <c r="D43" s="9">
        <v>0</v>
      </c>
      <c r="E43" s="9">
        <v>0</v>
      </c>
      <c r="F43" s="9">
        <v>0</v>
      </c>
      <c r="G43" s="9">
        <v>0</v>
      </c>
      <c r="H43" s="254">
        <v>0</v>
      </c>
      <c r="I43" s="250">
        <v>0</v>
      </c>
      <c r="J43" s="254">
        <v>864476600</v>
      </c>
      <c r="K43" s="254">
        <v>928000</v>
      </c>
      <c r="L43" s="254">
        <v>0</v>
      </c>
      <c r="M43" s="254">
        <v>0</v>
      </c>
      <c r="N43" s="254">
        <v>0</v>
      </c>
      <c r="O43" s="272">
        <v>0</v>
      </c>
      <c r="P43" s="244">
        <f t="shared" si="1"/>
        <v>0</v>
      </c>
    </row>
    <row r="44" spans="1:16" ht="15" customHeight="1" x14ac:dyDescent="0.15">
      <c r="A44" s="6">
        <v>37</v>
      </c>
      <c r="B44" s="9" t="s">
        <v>139</v>
      </c>
      <c r="C44" s="236">
        <f>RFK!D56</f>
        <v>490912000</v>
      </c>
      <c r="D44" s="9">
        <v>0</v>
      </c>
      <c r="E44" s="9">
        <v>0</v>
      </c>
      <c r="F44" s="9">
        <v>0</v>
      </c>
      <c r="G44" s="9">
        <v>0</v>
      </c>
      <c r="H44" s="254">
        <v>0</v>
      </c>
      <c r="I44" s="250">
        <v>146956800</v>
      </c>
      <c r="J44" s="254">
        <v>0</v>
      </c>
      <c r="K44" s="254">
        <v>1056000</v>
      </c>
      <c r="L44" s="254">
        <v>0</v>
      </c>
      <c r="M44" s="254">
        <v>171449600</v>
      </c>
      <c r="N44" s="254">
        <v>171449600</v>
      </c>
      <c r="O44" s="272">
        <v>0</v>
      </c>
      <c r="P44" s="244">
        <f t="shared" si="1"/>
        <v>0</v>
      </c>
    </row>
    <row r="45" spans="1:16" ht="15" customHeight="1" x14ac:dyDescent="0.15">
      <c r="A45" s="8">
        <v>38</v>
      </c>
      <c r="B45" s="9" t="s">
        <v>140</v>
      </c>
      <c r="C45" s="236">
        <f>RFK!D57</f>
        <v>522789000</v>
      </c>
      <c r="D45" s="9">
        <v>0</v>
      </c>
      <c r="E45" s="9">
        <v>0</v>
      </c>
      <c r="F45" s="9">
        <v>47500000</v>
      </c>
      <c r="G45" s="9">
        <v>122032000</v>
      </c>
      <c r="H45" s="254">
        <v>0</v>
      </c>
      <c r="I45" s="250">
        <v>0</v>
      </c>
      <c r="J45" s="254">
        <v>30205000</v>
      </c>
      <c r="K45" s="254">
        <v>202400000</v>
      </c>
      <c r="L45" s="254">
        <v>120652000</v>
      </c>
      <c r="M45" s="254">
        <v>0</v>
      </c>
      <c r="N45" s="254">
        <v>0</v>
      </c>
      <c r="O45" s="272">
        <v>0</v>
      </c>
      <c r="P45" s="244">
        <f t="shared" si="1"/>
        <v>0</v>
      </c>
    </row>
    <row r="46" spans="1:16" ht="15" customHeight="1" x14ac:dyDescent="0.15">
      <c r="A46" s="6">
        <v>39</v>
      </c>
      <c r="B46" s="9" t="s">
        <v>141</v>
      </c>
      <c r="C46" s="236">
        <f>RFK!D58</f>
        <v>205206800</v>
      </c>
      <c r="D46" s="9">
        <v>0</v>
      </c>
      <c r="E46" s="9">
        <v>0</v>
      </c>
      <c r="F46" s="9">
        <v>0</v>
      </c>
      <c r="G46" s="9">
        <v>0</v>
      </c>
      <c r="H46" s="254">
        <v>0</v>
      </c>
      <c r="I46" s="250">
        <v>0</v>
      </c>
      <c r="J46" s="254">
        <v>0</v>
      </c>
      <c r="K46" s="254">
        <v>0</v>
      </c>
      <c r="L46" s="254">
        <v>156167500</v>
      </c>
      <c r="M46" s="254">
        <v>0</v>
      </c>
      <c r="N46" s="254">
        <v>49039300</v>
      </c>
      <c r="O46" s="272">
        <v>0</v>
      </c>
      <c r="P46" s="244">
        <f t="shared" si="1"/>
        <v>0</v>
      </c>
    </row>
    <row r="47" spans="1:16" ht="15" customHeight="1" x14ac:dyDescent="0.15">
      <c r="A47" s="8">
        <v>40</v>
      </c>
      <c r="B47" s="9" t="s">
        <v>142</v>
      </c>
      <c r="C47" s="236">
        <f>RFK!D59</f>
        <v>1705597900</v>
      </c>
      <c r="D47" s="9" t="s">
        <v>257</v>
      </c>
      <c r="E47" s="9" t="s">
        <v>257</v>
      </c>
      <c r="F47" s="9">
        <v>362787420</v>
      </c>
      <c r="G47" s="9">
        <v>432408520</v>
      </c>
      <c r="H47" s="254">
        <v>76237720</v>
      </c>
      <c r="I47" s="250">
        <v>602638520</v>
      </c>
      <c r="J47" s="254">
        <v>16920320</v>
      </c>
      <c r="K47" s="254">
        <v>28020320</v>
      </c>
      <c r="L47" s="254">
        <v>98772220</v>
      </c>
      <c r="M47" s="254">
        <v>82822220</v>
      </c>
      <c r="N47" s="254">
        <v>2495320</v>
      </c>
      <c r="O47" s="272">
        <v>2495320</v>
      </c>
      <c r="P47" s="244">
        <f t="shared" si="1"/>
        <v>0</v>
      </c>
    </row>
    <row r="48" spans="1:16" ht="15" customHeight="1" x14ac:dyDescent="0.15">
      <c r="A48" s="6">
        <v>41</v>
      </c>
      <c r="B48" s="9" t="s">
        <v>143</v>
      </c>
      <c r="C48" s="236">
        <f>RFK!D60</f>
        <v>14037872100</v>
      </c>
      <c r="D48" s="9">
        <v>1176141500</v>
      </c>
      <c r="E48" s="9">
        <v>1176141500</v>
      </c>
      <c r="F48" s="9">
        <v>1176141500</v>
      </c>
      <c r="G48" s="9">
        <v>1176141500</v>
      </c>
      <c r="H48" s="254">
        <v>1176141500</v>
      </c>
      <c r="I48" s="250">
        <v>1176141500</v>
      </c>
      <c r="J48" s="254">
        <v>1176141500</v>
      </c>
      <c r="K48" s="254">
        <v>1176141500</v>
      </c>
      <c r="L48" s="254">
        <v>1176141500</v>
      </c>
      <c r="M48" s="254">
        <v>1176141500</v>
      </c>
      <c r="N48" s="254">
        <v>2276457100</v>
      </c>
      <c r="O48" s="272">
        <v>0</v>
      </c>
      <c r="P48" s="244">
        <f t="shared" si="1"/>
        <v>1176141500</v>
      </c>
    </row>
    <row r="49" spans="1:16" ht="15" customHeight="1" x14ac:dyDescent="0.15">
      <c r="A49" s="8">
        <v>42</v>
      </c>
      <c r="B49" s="9" t="s">
        <v>144</v>
      </c>
      <c r="C49" s="236">
        <f>RFK!D61</f>
        <v>52848956400</v>
      </c>
      <c r="D49" s="9">
        <v>82990000</v>
      </c>
      <c r="E49" s="9">
        <v>82990000</v>
      </c>
      <c r="F49" s="9">
        <v>82990000</v>
      </c>
      <c r="G49" s="9">
        <v>82990000</v>
      </c>
      <c r="H49" s="254">
        <v>82990000</v>
      </c>
      <c r="I49" s="250">
        <v>25717415000</v>
      </c>
      <c r="J49" s="254">
        <v>409640400</v>
      </c>
      <c r="K49" s="254">
        <v>285040000</v>
      </c>
      <c r="L49" s="254">
        <v>199566000</v>
      </c>
      <c r="M49" s="254">
        <v>82990000</v>
      </c>
      <c r="N49" s="254">
        <v>82990000</v>
      </c>
      <c r="O49" s="272">
        <v>25656365000</v>
      </c>
      <c r="P49" s="244">
        <f t="shared" si="1"/>
        <v>82990000</v>
      </c>
    </row>
    <row r="50" spans="1:16" ht="15" customHeight="1" x14ac:dyDescent="0.15">
      <c r="A50" s="6">
        <v>43</v>
      </c>
      <c r="B50" s="9" t="s">
        <v>145</v>
      </c>
      <c r="C50" s="236">
        <f>RFK!D62</f>
        <v>939905300</v>
      </c>
      <c r="D50" s="9">
        <v>0</v>
      </c>
      <c r="E50" s="9">
        <v>0</v>
      </c>
      <c r="F50" s="9">
        <v>0</v>
      </c>
      <c r="G50" s="9">
        <v>157551500</v>
      </c>
      <c r="H50" s="254">
        <v>0</v>
      </c>
      <c r="I50" s="250">
        <v>170175600</v>
      </c>
      <c r="J50" s="254">
        <v>209357600</v>
      </c>
      <c r="K50" s="254">
        <v>82521400</v>
      </c>
      <c r="L50" s="254">
        <v>0</v>
      </c>
      <c r="M50" s="254">
        <v>14335600</v>
      </c>
      <c r="N50" s="254">
        <v>305963600</v>
      </c>
      <c r="O50" s="272">
        <v>0</v>
      </c>
      <c r="P50" s="244">
        <f t="shared" si="1"/>
        <v>0</v>
      </c>
    </row>
    <row r="51" spans="1:16" ht="15" customHeight="1" x14ac:dyDescent="0.15">
      <c r="A51" s="8">
        <v>44</v>
      </c>
      <c r="B51" s="9" t="s">
        <v>146</v>
      </c>
      <c r="C51" s="236">
        <f>RFK!D63</f>
        <v>1011469320</v>
      </c>
      <c r="D51" s="9">
        <v>25026920</v>
      </c>
      <c r="E51" s="9">
        <v>25026920</v>
      </c>
      <c r="F51" s="9">
        <v>149571120</v>
      </c>
      <c r="G51" s="9">
        <v>355643270</v>
      </c>
      <c r="H51" s="254">
        <v>31842370</v>
      </c>
      <c r="I51" s="250">
        <v>34042370</v>
      </c>
      <c r="J51" s="254">
        <v>31842370</v>
      </c>
      <c r="K51" s="254">
        <v>36042370</v>
      </c>
      <c r="L51" s="254">
        <v>31842370</v>
      </c>
      <c r="M51" s="254">
        <v>34042370</v>
      </c>
      <c r="N51" s="254">
        <v>252546870</v>
      </c>
      <c r="O51" s="272">
        <v>4000000</v>
      </c>
      <c r="P51" s="244">
        <f t="shared" si="1"/>
        <v>25026920</v>
      </c>
    </row>
    <row r="52" spans="1:16" ht="15" customHeight="1" x14ac:dyDescent="0.15">
      <c r="A52" s="6">
        <v>45</v>
      </c>
      <c r="B52" s="9" t="s">
        <v>148</v>
      </c>
      <c r="C52" s="236">
        <f>RFK!D65</f>
        <v>432560000</v>
      </c>
      <c r="D52" s="9">
        <v>0</v>
      </c>
      <c r="E52" s="9">
        <v>0</v>
      </c>
      <c r="F52" s="9">
        <v>118368000</v>
      </c>
      <c r="G52" s="9">
        <v>0</v>
      </c>
      <c r="H52" s="254">
        <v>0</v>
      </c>
      <c r="I52" s="250">
        <v>197280000</v>
      </c>
      <c r="J52" s="254">
        <v>0</v>
      </c>
      <c r="K52" s="254">
        <v>116912000</v>
      </c>
      <c r="L52" s="254">
        <v>0</v>
      </c>
      <c r="M52" s="254">
        <v>0</v>
      </c>
      <c r="N52" s="254">
        <v>0</v>
      </c>
      <c r="O52" s="272">
        <v>0</v>
      </c>
      <c r="P52" s="244">
        <f t="shared" si="1"/>
        <v>0</v>
      </c>
    </row>
    <row r="53" spans="1:16" ht="15" customHeight="1" x14ac:dyDescent="0.15">
      <c r="A53" s="8">
        <v>46</v>
      </c>
      <c r="B53" s="9" t="s">
        <v>149</v>
      </c>
      <c r="C53" s="236">
        <f>RFK!D66</f>
        <v>6115525000</v>
      </c>
      <c r="D53" s="9">
        <v>0</v>
      </c>
      <c r="E53" s="9">
        <v>0</v>
      </c>
      <c r="F53" s="9">
        <v>0</v>
      </c>
      <c r="G53" s="9">
        <v>0</v>
      </c>
      <c r="H53" s="254">
        <v>0</v>
      </c>
      <c r="I53" s="250">
        <v>0</v>
      </c>
      <c r="J53" s="254">
        <v>0</v>
      </c>
      <c r="K53" s="254">
        <v>0</v>
      </c>
      <c r="L53" s="254">
        <v>6115525000</v>
      </c>
      <c r="M53" s="254">
        <v>0</v>
      </c>
      <c r="N53" s="254">
        <v>0</v>
      </c>
      <c r="O53" s="272">
        <v>0</v>
      </c>
      <c r="P53" s="244">
        <f t="shared" si="1"/>
        <v>0</v>
      </c>
    </row>
    <row r="54" spans="1:16" ht="15" customHeight="1" x14ac:dyDescent="0.15">
      <c r="A54" s="6">
        <v>47</v>
      </c>
      <c r="B54" s="9" t="s">
        <v>133</v>
      </c>
      <c r="C54" s="236">
        <f>RFK!D67</f>
        <v>6657985000</v>
      </c>
      <c r="D54" s="9">
        <v>0</v>
      </c>
      <c r="E54" s="9">
        <v>0</v>
      </c>
      <c r="F54" s="9">
        <v>0</v>
      </c>
      <c r="G54" s="9">
        <v>0</v>
      </c>
      <c r="H54" s="254">
        <v>0</v>
      </c>
      <c r="I54" s="250">
        <v>6657985000</v>
      </c>
      <c r="J54" s="254">
        <v>0</v>
      </c>
      <c r="K54" s="254">
        <v>0</v>
      </c>
      <c r="L54" s="254">
        <v>0</v>
      </c>
      <c r="M54" s="254">
        <v>0</v>
      </c>
      <c r="N54" s="254">
        <v>0</v>
      </c>
      <c r="O54" s="272">
        <v>0</v>
      </c>
      <c r="P54" s="244">
        <f t="shared" si="1"/>
        <v>0</v>
      </c>
    </row>
    <row r="55" spans="1:16" ht="15" customHeight="1" x14ac:dyDescent="0.15">
      <c r="A55" s="8">
        <v>48</v>
      </c>
      <c r="B55" s="9" t="s">
        <v>150</v>
      </c>
      <c r="C55" s="236">
        <f>RFK!D68</f>
        <v>6460408000</v>
      </c>
      <c r="D55" s="9">
        <v>0</v>
      </c>
      <c r="E55" s="9">
        <v>0</v>
      </c>
      <c r="F55" s="9">
        <v>0</v>
      </c>
      <c r="G55" s="9">
        <v>485870400</v>
      </c>
      <c r="H55" s="254">
        <v>0</v>
      </c>
      <c r="I55" s="250">
        <v>5450624000</v>
      </c>
      <c r="J55" s="254">
        <v>0</v>
      </c>
      <c r="K55" s="254">
        <v>523913600</v>
      </c>
      <c r="L55" s="254">
        <v>0</v>
      </c>
      <c r="M55" s="254">
        <v>0</v>
      </c>
      <c r="N55" s="254">
        <v>0</v>
      </c>
      <c r="O55" s="272">
        <v>0</v>
      </c>
      <c r="P55" s="244">
        <f t="shared" si="1"/>
        <v>0</v>
      </c>
    </row>
    <row r="56" spans="1:16" ht="15" customHeight="1" x14ac:dyDescent="0.15">
      <c r="A56" s="6">
        <v>49</v>
      </c>
      <c r="B56" s="9" t="s">
        <v>151</v>
      </c>
      <c r="C56" s="236">
        <f>RFK!D69</f>
        <v>2278024000</v>
      </c>
      <c r="D56" s="9">
        <v>0</v>
      </c>
      <c r="E56" s="9">
        <v>0</v>
      </c>
      <c r="F56" s="9">
        <v>0</v>
      </c>
      <c r="G56" s="9">
        <v>0</v>
      </c>
      <c r="H56" s="254">
        <v>0</v>
      </c>
      <c r="I56" s="250">
        <v>2278024000</v>
      </c>
      <c r="J56" s="254">
        <v>0</v>
      </c>
      <c r="K56" s="254">
        <v>0</v>
      </c>
      <c r="L56" s="254">
        <v>0</v>
      </c>
      <c r="M56" s="254">
        <v>0</v>
      </c>
      <c r="N56" s="254">
        <v>0</v>
      </c>
      <c r="O56" s="272">
        <v>0</v>
      </c>
      <c r="P56" s="244">
        <f t="shared" si="1"/>
        <v>0</v>
      </c>
    </row>
    <row r="57" spans="1:16" ht="15" customHeight="1" x14ac:dyDescent="0.15">
      <c r="A57" s="8">
        <v>50</v>
      </c>
      <c r="B57" s="9" t="s">
        <v>152</v>
      </c>
      <c r="C57" s="236">
        <f>RFK!D70</f>
        <v>291368000</v>
      </c>
      <c r="D57" s="9">
        <v>0</v>
      </c>
      <c r="E57" s="9">
        <v>0</v>
      </c>
      <c r="F57" s="9">
        <v>0</v>
      </c>
      <c r="G57" s="9">
        <v>0</v>
      </c>
      <c r="H57" s="254">
        <v>0</v>
      </c>
      <c r="I57" s="250">
        <v>291368000</v>
      </c>
      <c r="J57" s="254">
        <v>0</v>
      </c>
      <c r="K57" s="254">
        <v>0</v>
      </c>
      <c r="L57" s="254">
        <v>0</v>
      </c>
      <c r="M57" s="254">
        <v>0</v>
      </c>
      <c r="N57" s="254">
        <v>0</v>
      </c>
      <c r="O57" s="272">
        <v>0</v>
      </c>
      <c r="P57" s="244">
        <f t="shared" si="1"/>
        <v>0</v>
      </c>
    </row>
    <row r="58" spans="1:16" ht="15" customHeight="1" x14ac:dyDescent="0.15">
      <c r="A58" s="6">
        <v>51</v>
      </c>
      <c r="B58" s="9" t="s">
        <v>153</v>
      </c>
      <c r="C58" s="236">
        <f>RFK!D71</f>
        <v>194880000</v>
      </c>
      <c r="D58" s="9">
        <v>0</v>
      </c>
      <c r="E58" s="9">
        <v>0</v>
      </c>
      <c r="F58" s="9">
        <v>0</v>
      </c>
      <c r="G58" s="9">
        <v>0</v>
      </c>
      <c r="H58" s="254">
        <v>0</v>
      </c>
      <c r="I58" s="250">
        <v>194880000</v>
      </c>
      <c r="J58" s="254">
        <v>0</v>
      </c>
      <c r="K58" s="254">
        <v>0</v>
      </c>
      <c r="L58" s="254">
        <v>0</v>
      </c>
      <c r="M58" s="254">
        <v>0</v>
      </c>
      <c r="N58" s="254">
        <v>0</v>
      </c>
      <c r="O58" s="272">
        <v>0</v>
      </c>
      <c r="P58" s="244">
        <f t="shared" si="1"/>
        <v>0</v>
      </c>
    </row>
    <row r="59" spans="1:16" ht="15" customHeight="1" x14ac:dyDescent="0.15">
      <c r="A59" s="8">
        <v>52</v>
      </c>
      <c r="B59" s="9" t="s">
        <v>154</v>
      </c>
      <c r="C59" s="236">
        <f>RFK!D72</f>
        <v>4122260000</v>
      </c>
      <c r="D59" s="9">
        <v>0</v>
      </c>
      <c r="E59" s="9">
        <v>0</v>
      </c>
      <c r="F59" s="9">
        <v>0</v>
      </c>
      <c r="G59" s="9">
        <v>0</v>
      </c>
      <c r="H59" s="254">
        <v>0</v>
      </c>
      <c r="I59" s="250">
        <v>0</v>
      </c>
      <c r="J59" s="254">
        <v>4122260000</v>
      </c>
      <c r="K59" s="254">
        <v>0</v>
      </c>
      <c r="L59" s="254">
        <v>0</v>
      </c>
      <c r="M59" s="254">
        <v>0</v>
      </c>
      <c r="N59" s="254">
        <v>0</v>
      </c>
      <c r="O59" s="272">
        <v>0</v>
      </c>
      <c r="P59" s="244">
        <f t="shared" si="1"/>
        <v>0</v>
      </c>
    </row>
    <row r="60" spans="1:16" ht="15" customHeight="1" x14ac:dyDescent="0.15">
      <c r="A60" s="6">
        <v>53</v>
      </c>
      <c r="B60" s="9" t="s">
        <v>155</v>
      </c>
      <c r="C60" s="236">
        <f>RFK!D73</f>
        <v>3120903700</v>
      </c>
      <c r="D60" s="9">
        <v>0</v>
      </c>
      <c r="E60" s="9">
        <v>0</v>
      </c>
      <c r="F60" s="9">
        <v>0</v>
      </c>
      <c r="G60" s="9">
        <v>0</v>
      </c>
      <c r="H60" s="254">
        <v>0</v>
      </c>
      <c r="I60" s="250">
        <v>3120903700</v>
      </c>
      <c r="J60" s="254">
        <v>0</v>
      </c>
      <c r="K60" s="254">
        <v>0</v>
      </c>
      <c r="L60" s="254">
        <v>0</v>
      </c>
      <c r="M60" s="254">
        <v>0</v>
      </c>
      <c r="N60" s="254">
        <v>0</v>
      </c>
      <c r="O60" s="272">
        <v>0</v>
      </c>
      <c r="P60" s="244">
        <f t="shared" si="1"/>
        <v>0</v>
      </c>
    </row>
    <row r="61" spans="1:16" ht="15" customHeight="1" x14ac:dyDescent="0.15">
      <c r="A61" s="8">
        <v>54</v>
      </c>
      <c r="B61" s="9" t="s">
        <v>156</v>
      </c>
      <c r="C61" s="236">
        <f>RFK!D74</f>
        <v>2441528400</v>
      </c>
      <c r="D61" s="9">
        <v>0</v>
      </c>
      <c r="E61" s="9">
        <v>0</v>
      </c>
      <c r="F61" s="9">
        <v>0</v>
      </c>
      <c r="G61" s="9">
        <v>0</v>
      </c>
      <c r="H61" s="254">
        <v>0</v>
      </c>
      <c r="I61" s="250">
        <v>0</v>
      </c>
      <c r="J61" s="254">
        <v>0</v>
      </c>
      <c r="K61" s="254">
        <v>0</v>
      </c>
      <c r="L61" s="254">
        <v>0</v>
      </c>
      <c r="M61" s="254">
        <v>0</v>
      </c>
      <c r="N61" s="254">
        <v>0</v>
      </c>
      <c r="O61" s="272">
        <v>2441528400</v>
      </c>
      <c r="P61" s="244">
        <f t="shared" si="1"/>
        <v>0</v>
      </c>
    </row>
    <row r="62" spans="1:16" ht="15" customHeight="1" x14ac:dyDescent="0.15">
      <c r="A62" s="6">
        <v>55</v>
      </c>
      <c r="B62" s="9" t="s">
        <v>140</v>
      </c>
      <c r="C62" s="236">
        <f>RFK!D75</f>
        <v>251020400</v>
      </c>
      <c r="D62" s="9"/>
      <c r="E62" s="9"/>
      <c r="F62" s="9"/>
      <c r="G62" s="9">
        <v>52381200</v>
      </c>
      <c r="H62" s="254">
        <v>4400000</v>
      </c>
      <c r="I62" s="250"/>
      <c r="J62" s="254">
        <v>173839200</v>
      </c>
      <c r="K62" s="254">
        <v>13200000</v>
      </c>
      <c r="L62" s="254"/>
      <c r="M62" s="254">
        <v>7200000</v>
      </c>
      <c r="N62" s="254"/>
      <c r="O62" s="272"/>
      <c r="P62" s="244">
        <f t="shared" si="1"/>
        <v>0</v>
      </c>
    </row>
    <row r="63" spans="1:16" ht="15" customHeight="1" x14ac:dyDescent="0.15">
      <c r="A63" s="8">
        <v>56</v>
      </c>
      <c r="B63" s="9" t="s">
        <v>157</v>
      </c>
      <c r="C63" s="236">
        <f>RFK!D76</f>
        <v>330351600</v>
      </c>
      <c r="D63" s="9"/>
      <c r="E63" s="9"/>
      <c r="F63" s="9"/>
      <c r="G63" s="9"/>
      <c r="H63" s="254"/>
      <c r="I63" s="250">
        <v>159204400</v>
      </c>
      <c r="J63" s="254">
        <v>3630000</v>
      </c>
      <c r="K63" s="254">
        <v>166100000</v>
      </c>
      <c r="L63" s="254"/>
      <c r="M63" s="254">
        <v>1417200</v>
      </c>
      <c r="N63" s="254"/>
      <c r="O63" s="272"/>
      <c r="P63" s="244">
        <f t="shared" si="1"/>
        <v>0</v>
      </c>
    </row>
    <row r="64" spans="1:16" ht="15" customHeight="1" x14ac:dyDescent="0.15">
      <c r="A64" s="6">
        <v>57</v>
      </c>
      <c r="B64" s="9" t="s">
        <v>142</v>
      </c>
      <c r="C64" s="236">
        <f>RFK!D77</f>
        <v>892114900</v>
      </c>
      <c r="D64" s="9" t="s">
        <v>257</v>
      </c>
      <c r="E64" s="9" t="s">
        <v>257</v>
      </c>
      <c r="F64" s="9">
        <v>82946376</v>
      </c>
      <c r="G64" s="9">
        <v>394920004</v>
      </c>
      <c r="H64" s="254">
        <v>237616624</v>
      </c>
      <c r="I64" s="250">
        <v>132250000</v>
      </c>
      <c r="J64" s="254">
        <v>44381896</v>
      </c>
      <c r="K64" s="254" t="s">
        <v>257</v>
      </c>
      <c r="L64" s="254" t="s">
        <v>257</v>
      </c>
      <c r="M64" s="254" t="s">
        <v>257</v>
      </c>
      <c r="N64" s="254" t="s">
        <v>257</v>
      </c>
      <c r="O64" s="272" t="s">
        <v>257</v>
      </c>
      <c r="P64" s="244">
        <f t="shared" si="1"/>
        <v>0</v>
      </c>
    </row>
    <row r="65" spans="1:16" ht="15" customHeight="1" x14ac:dyDescent="0.15">
      <c r="A65" s="8">
        <v>58</v>
      </c>
      <c r="B65" s="9" t="s">
        <v>158</v>
      </c>
      <c r="C65" s="236">
        <f>RFK!D78</f>
        <v>5939164880</v>
      </c>
      <c r="D65" s="9"/>
      <c r="E65" s="9"/>
      <c r="F65" s="9">
        <v>1359719640</v>
      </c>
      <c r="G65" s="9">
        <v>453239880</v>
      </c>
      <c r="H65" s="254">
        <v>453239880</v>
      </c>
      <c r="I65" s="250">
        <v>453239880</v>
      </c>
      <c r="J65" s="254">
        <v>453239880</v>
      </c>
      <c r="K65" s="254">
        <v>453239880</v>
      </c>
      <c r="L65" s="254">
        <v>453239880</v>
      </c>
      <c r="M65" s="254">
        <v>453239880</v>
      </c>
      <c r="N65" s="254">
        <v>1406766080</v>
      </c>
      <c r="O65" s="272"/>
      <c r="P65" s="244">
        <f t="shared" si="1"/>
        <v>0</v>
      </c>
    </row>
    <row r="66" spans="1:16" ht="15" customHeight="1" x14ac:dyDescent="0.15">
      <c r="A66" s="6">
        <v>59</v>
      </c>
      <c r="B66" s="9" t="s">
        <v>159</v>
      </c>
      <c r="C66" s="236">
        <f>RFK!D79</f>
        <v>1438102600</v>
      </c>
      <c r="D66" s="9"/>
      <c r="E66" s="9"/>
      <c r="F66" s="9"/>
      <c r="G66" s="9">
        <v>965492600</v>
      </c>
      <c r="H66" s="254"/>
      <c r="I66" s="250">
        <v>153090000</v>
      </c>
      <c r="J66" s="254"/>
      <c r="K66" s="254"/>
      <c r="L66" s="254">
        <v>166430000</v>
      </c>
      <c r="M66" s="254"/>
      <c r="N66" s="254"/>
      <c r="O66" s="272">
        <v>153090000</v>
      </c>
      <c r="P66" s="244">
        <f t="shared" si="1"/>
        <v>0</v>
      </c>
    </row>
    <row r="67" spans="1:16" ht="15" customHeight="1" x14ac:dyDescent="0.15">
      <c r="A67" s="8">
        <v>60</v>
      </c>
      <c r="B67" s="9" t="s">
        <v>145</v>
      </c>
      <c r="C67" s="236">
        <f>RFK!D80</f>
        <v>102642000</v>
      </c>
      <c r="D67" s="9">
        <v>0</v>
      </c>
      <c r="E67" s="9">
        <v>0</v>
      </c>
      <c r="F67" s="9">
        <v>0</v>
      </c>
      <c r="G67" s="9">
        <v>51696000</v>
      </c>
      <c r="H67" s="254">
        <v>0</v>
      </c>
      <c r="I67" s="250">
        <v>0</v>
      </c>
      <c r="J67" s="254">
        <v>0</v>
      </c>
      <c r="K67" s="254">
        <v>0</v>
      </c>
      <c r="L67" s="254">
        <v>0</v>
      </c>
      <c r="M67" s="254">
        <v>50946000</v>
      </c>
      <c r="N67" s="254">
        <v>0</v>
      </c>
      <c r="O67" s="272">
        <v>0</v>
      </c>
      <c r="P67" s="244">
        <f t="shared" si="1"/>
        <v>0</v>
      </c>
    </row>
    <row r="68" spans="1:16" ht="15" customHeight="1" x14ac:dyDescent="0.15">
      <c r="A68" s="6">
        <v>61</v>
      </c>
      <c r="B68" s="9" t="s">
        <v>160</v>
      </c>
      <c r="C68" s="236">
        <f>RFK!D81</f>
        <v>27096651420</v>
      </c>
      <c r="D68" s="9">
        <v>10858320</v>
      </c>
      <c r="E68" s="244">
        <v>13075078320</v>
      </c>
      <c r="F68" s="9">
        <v>118198320</v>
      </c>
      <c r="G68" s="9">
        <v>10858320</v>
      </c>
      <c r="H68" s="254">
        <v>675858320</v>
      </c>
      <c r="I68" s="250">
        <v>10858320</v>
      </c>
      <c r="J68" s="254">
        <v>10858320</v>
      </c>
      <c r="K68" s="254">
        <v>13075078320</v>
      </c>
      <c r="L68" s="254">
        <v>10858320</v>
      </c>
      <c r="M68" s="254">
        <v>68203320</v>
      </c>
      <c r="N68" s="254">
        <v>29943220</v>
      </c>
      <c r="O68" s="272">
        <v>0</v>
      </c>
      <c r="P68" s="244">
        <f t="shared" si="1"/>
        <v>10858320</v>
      </c>
    </row>
    <row r="69" spans="1:16" ht="15" customHeight="1" x14ac:dyDescent="0.15">
      <c r="A69" s="8">
        <v>62</v>
      </c>
      <c r="B69" s="9" t="s">
        <v>162</v>
      </c>
      <c r="C69" s="236">
        <f>RFK!D83</f>
        <v>15395181600</v>
      </c>
      <c r="D69" s="9">
        <v>0</v>
      </c>
      <c r="E69" s="9">
        <v>0</v>
      </c>
      <c r="F69" s="9">
        <v>0</v>
      </c>
      <c r="G69" s="9">
        <v>5625400</v>
      </c>
      <c r="H69" s="254">
        <v>1200000000</v>
      </c>
      <c r="I69" s="250">
        <v>334105400</v>
      </c>
      <c r="J69" s="254">
        <v>0</v>
      </c>
      <c r="K69" s="254">
        <v>0</v>
      </c>
      <c r="L69" s="254">
        <v>5073245400</v>
      </c>
      <c r="M69" s="254">
        <v>7492900000</v>
      </c>
      <c r="N69" s="254">
        <v>0</v>
      </c>
      <c r="O69" s="272">
        <v>1289305400</v>
      </c>
      <c r="P69" s="244">
        <f t="shared" si="1"/>
        <v>0</v>
      </c>
    </row>
    <row r="70" spans="1:16" ht="15" customHeight="1" x14ac:dyDescent="0.15">
      <c r="A70" s="6">
        <v>63</v>
      </c>
      <c r="B70" s="9" t="s">
        <v>163</v>
      </c>
      <c r="C70" s="236">
        <f>RFK!D84</f>
        <v>1603358100</v>
      </c>
      <c r="D70" s="9">
        <v>0</v>
      </c>
      <c r="E70" s="9">
        <v>0</v>
      </c>
      <c r="F70" s="9">
        <v>0</v>
      </c>
      <c r="G70" s="9">
        <v>141000000</v>
      </c>
      <c r="H70" s="254">
        <v>0</v>
      </c>
      <c r="I70" s="250">
        <v>102129300</v>
      </c>
      <c r="J70" s="254">
        <v>0</v>
      </c>
      <c r="K70" s="254">
        <v>0</v>
      </c>
      <c r="L70" s="254">
        <v>1360228800</v>
      </c>
      <c r="M70" s="254">
        <v>0</v>
      </c>
      <c r="N70" s="254">
        <v>0</v>
      </c>
      <c r="O70" s="272">
        <v>0</v>
      </c>
      <c r="P70" s="244">
        <f t="shared" si="1"/>
        <v>0</v>
      </c>
    </row>
    <row r="71" spans="1:16" ht="15" customHeight="1" x14ac:dyDescent="0.15">
      <c r="A71" s="8">
        <v>64</v>
      </c>
      <c r="B71" s="9" t="s">
        <v>164</v>
      </c>
      <c r="C71" s="236">
        <f>RFK!D85</f>
        <v>2543642400</v>
      </c>
      <c r="D71" s="9">
        <v>0</v>
      </c>
      <c r="E71" s="9">
        <v>0</v>
      </c>
      <c r="F71" s="9">
        <v>0</v>
      </c>
      <c r="G71" s="9">
        <v>5625400</v>
      </c>
      <c r="H71" s="254">
        <v>200000000</v>
      </c>
      <c r="I71" s="250">
        <v>5625400</v>
      </c>
      <c r="J71" s="254">
        <v>0</v>
      </c>
      <c r="K71" s="254">
        <v>0</v>
      </c>
      <c r="L71" s="254">
        <v>2326766200</v>
      </c>
      <c r="M71" s="254">
        <v>0</v>
      </c>
      <c r="N71" s="254">
        <v>0</v>
      </c>
      <c r="O71" s="272">
        <v>5625400</v>
      </c>
      <c r="P71" s="244">
        <f t="shared" si="1"/>
        <v>0</v>
      </c>
    </row>
    <row r="72" spans="1:16" ht="15" customHeight="1" x14ac:dyDescent="0.15">
      <c r="A72" s="6">
        <v>65</v>
      </c>
      <c r="B72" s="9" t="s">
        <v>165</v>
      </c>
      <c r="C72" s="236">
        <f>RFK!D86</f>
        <v>48970000</v>
      </c>
      <c r="D72" s="9">
        <v>0</v>
      </c>
      <c r="E72" s="9">
        <v>0</v>
      </c>
      <c r="F72" s="9">
        <v>0</v>
      </c>
      <c r="G72" s="9">
        <v>0</v>
      </c>
      <c r="H72" s="254">
        <v>0</v>
      </c>
      <c r="I72" s="250">
        <v>48970000</v>
      </c>
      <c r="J72" s="254">
        <v>0</v>
      </c>
      <c r="K72" s="254">
        <v>0</v>
      </c>
      <c r="L72" s="254">
        <v>0</v>
      </c>
      <c r="M72" s="254">
        <v>0</v>
      </c>
      <c r="N72" s="254">
        <v>0</v>
      </c>
      <c r="O72" s="272">
        <v>0</v>
      </c>
      <c r="P72" s="244">
        <f t="shared" si="1"/>
        <v>0</v>
      </c>
    </row>
    <row r="73" spans="1:16" s="286" customFormat="1" ht="15" customHeight="1" x14ac:dyDescent="0.15">
      <c r="A73" s="279">
        <v>66</v>
      </c>
      <c r="B73" s="280" t="s">
        <v>166</v>
      </c>
      <c r="C73" s="278">
        <f>RFK!D87</f>
        <v>997624800</v>
      </c>
      <c r="D73" s="280">
        <v>0</v>
      </c>
      <c r="E73" s="280">
        <v>0</v>
      </c>
      <c r="F73" s="280">
        <v>0</v>
      </c>
      <c r="G73" s="301">
        <v>142340300</v>
      </c>
      <c r="H73" s="288">
        <v>203568300</v>
      </c>
      <c r="I73" s="289">
        <v>140795300</v>
      </c>
      <c r="J73" s="288">
        <v>174240300</v>
      </c>
      <c r="K73" s="288">
        <v>168340300</v>
      </c>
      <c r="L73" s="288">
        <v>168340300</v>
      </c>
      <c r="M73" s="288">
        <v>0</v>
      </c>
      <c r="N73" s="288">
        <v>0</v>
      </c>
      <c r="O73" s="290">
        <v>0</v>
      </c>
      <c r="P73" s="291">
        <f t="shared" ref="P73:P85" si="2">SUM(D73:D73)</f>
        <v>0</v>
      </c>
    </row>
    <row r="74" spans="1:16" s="286" customFormat="1" ht="15" customHeight="1" x14ac:dyDescent="0.15">
      <c r="A74" s="287">
        <v>67</v>
      </c>
      <c r="B74" s="280" t="s">
        <v>167</v>
      </c>
      <c r="C74" s="278">
        <f>RFK!D88</f>
        <v>8976257300</v>
      </c>
      <c r="D74" s="280">
        <v>0</v>
      </c>
      <c r="E74" s="280">
        <v>717081000</v>
      </c>
      <c r="F74" s="280">
        <v>717081000</v>
      </c>
      <c r="G74" s="280">
        <v>717081000</v>
      </c>
      <c r="H74" s="288">
        <v>717081000</v>
      </c>
      <c r="I74" s="289">
        <v>717081000</v>
      </c>
      <c r="J74" s="288">
        <v>717081000</v>
      </c>
      <c r="K74" s="288">
        <v>1668557300</v>
      </c>
      <c r="L74" s="288">
        <v>723071000</v>
      </c>
      <c r="M74" s="288">
        <v>717081000</v>
      </c>
      <c r="N74" s="288">
        <v>717081000</v>
      </c>
      <c r="O74" s="290">
        <v>847981000</v>
      </c>
      <c r="P74" s="291">
        <f t="shared" si="2"/>
        <v>0</v>
      </c>
    </row>
    <row r="75" spans="1:16" s="286" customFormat="1" ht="15" customHeight="1" x14ac:dyDescent="0.15">
      <c r="A75" s="279">
        <v>68</v>
      </c>
      <c r="B75" s="280" t="s">
        <v>168</v>
      </c>
      <c r="C75" s="278">
        <f>RFK!D89</f>
        <v>636438800</v>
      </c>
      <c r="D75" s="280">
        <v>0</v>
      </c>
      <c r="E75" s="280">
        <v>0</v>
      </c>
      <c r="F75" s="280">
        <v>0</v>
      </c>
      <c r="G75" s="280">
        <v>0</v>
      </c>
      <c r="H75" s="288">
        <v>124979200</v>
      </c>
      <c r="I75" s="289">
        <v>0</v>
      </c>
      <c r="J75" s="288">
        <v>409388000</v>
      </c>
      <c r="K75" s="288">
        <v>49378300</v>
      </c>
      <c r="L75" s="288">
        <v>52693300</v>
      </c>
      <c r="M75" s="288">
        <v>0</v>
      </c>
      <c r="N75" s="288">
        <v>0</v>
      </c>
      <c r="O75" s="290">
        <v>0</v>
      </c>
      <c r="P75" s="291">
        <f t="shared" si="2"/>
        <v>0</v>
      </c>
    </row>
    <row r="76" spans="1:16" s="286" customFormat="1" ht="15" customHeight="1" x14ac:dyDescent="0.15">
      <c r="A76" s="287">
        <v>69</v>
      </c>
      <c r="B76" s="280" t="s">
        <v>169</v>
      </c>
      <c r="C76" s="278">
        <f>RFK!D90</f>
        <v>8622280000</v>
      </c>
      <c r="D76" s="280">
        <v>0</v>
      </c>
      <c r="E76" s="280">
        <v>0</v>
      </c>
      <c r="F76" s="288">
        <v>4311140000</v>
      </c>
      <c r="G76" s="280">
        <v>0</v>
      </c>
      <c r="H76" s="288">
        <v>0</v>
      </c>
      <c r="I76" s="289">
        <v>0</v>
      </c>
      <c r="J76" s="288">
        <v>0</v>
      </c>
      <c r="K76" s="288">
        <v>0</v>
      </c>
      <c r="L76" s="288">
        <v>4311140000</v>
      </c>
      <c r="M76" s="288">
        <v>0</v>
      </c>
      <c r="N76" s="288">
        <v>0</v>
      </c>
      <c r="O76" s="290">
        <v>0</v>
      </c>
      <c r="P76" s="291">
        <f t="shared" si="2"/>
        <v>0</v>
      </c>
    </row>
    <row r="77" spans="1:16" s="286" customFormat="1" ht="15" customHeight="1" x14ac:dyDescent="0.15">
      <c r="A77" s="279">
        <v>70</v>
      </c>
      <c r="B77" s="280" t="s">
        <v>170</v>
      </c>
      <c r="C77" s="278">
        <f>RFK!D91</f>
        <v>570349000</v>
      </c>
      <c r="D77" s="280">
        <v>0</v>
      </c>
      <c r="E77" s="280">
        <v>9000000</v>
      </c>
      <c r="F77" s="280">
        <v>9000000</v>
      </c>
      <c r="G77" s="280">
        <v>9000000</v>
      </c>
      <c r="H77" s="288">
        <v>9000000</v>
      </c>
      <c r="I77" s="289">
        <v>9000000</v>
      </c>
      <c r="J77" s="288">
        <v>480349000</v>
      </c>
      <c r="K77" s="288">
        <v>9000000</v>
      </c>
      <c r="L77" s="288">
        <v>9000000</v>
      </c>
      <c r="M77" s="288">
        <v>9000000</v>
      </c>
      <c r="N77" s="288">
        <v>9000000</v>
      </c>
      <c r="O77" s="290">
        <v>9000000</v>
      </c>
      <c r="P77" s="291">
        <f t="shared" si="2"/>
        <v>0</v>
      </c>
    </row>
    <row r="78" spans="1:16" s="286" customFormat="1" ht="15" customHeight="1" x14ac:dyDescent="0.15">
      <c r="A78" s="287">
        <v>71</v>
      </c>
      <c r="B78" s="280" t="s">
        <v>172</v>
      </c>
      <c r="C78" s="278">
        <f>RFK!D93</f>
        <v>200000000</v>
      </c>
      <c r="D78" s="297">
        <v>0</v>
      </c>
      <c r="E78" s="297">
        <v>0</v>
      </c>
      <c r="F78" s="297">
        <v>0</v>
      </c>
      <c r="G78" s="297">
        <v>200000000</v>
      </c>
      <c r="H78" s="297">
        <v>0</v>
      </c>
      <c r="I78" s="297">
        <v>0</v>
      </c>
      <c r="J78" s="297">
        <v>0</v>
      </c>
      <c r="K78" s="297">
        <v>0</v>
      </c>
      <c r="L78" s="297">
        <v>0</v>
      </c>
      <c r="M78" s="297">
        <v>0</v>
      </c>
      <c r="N78" s="297">
        <v>0</v>
      </c>
      <c r="O78" s="296">
        <v>0</v>
      </c>
      <c r="P78" s="291">
        <f t="shared" si="2"/>
        <v>0</v>
      </c>
    </row>
    <row r="79" spans="1:16" s="286" customFormat="1" ht="15" customHeight="1" x14ac:dyDescent="0.15">
      <c r="A79" s="279">
        <v>72</v>
      </c>
      <c r="B79" s="280" t="s">
        <v>173</v>
      </c>
      <c r="C79" s="278">
        <f>RFK!D94</f>
        <v>3204400000</v>
      </c>
      <c r="D79" s="280">
        <v>0</v>
      </c>
      <c r="E79" s="280">
        <v>217385000</v>
      </c>
      <c r="F79" s="280">
        <v>217385000</v>
      </c>
      <c r="G79" s="280">
        <v>600627000</v>
      </c>
      <c r="H79" s="288">
        <v>296585000</v>
      </c>
      <c r="I79" s="289">
        <v>217385000</v>
      </c>
      <c r="J79" s="288">
        <v>217385000</v>
      </c>
      <c r="K79" s="288">
        <v>296585000</v>
      </c>
      <c r="L79" s="288">
        <v>217385000</v>
      </c>
      <c r="M79" s="288">
        <v>320557000</v>
      </c>
      <c r="N79" s="288">
        <v>217385000</v>
      </c>
      <c r="O79" s="290">
        <v>385736000</v>
      </c>
      <c r="P79" s="291">
        <f t="shared" si="2"/>
        <v>0</v>
      </c>
    </row>
    <row r="80" spans="1:16" s="286" customFormat="1" ht="15" customHeight="1" x14ac:dyDescent="0.15">
      <c r="A80" s="287">
        <v>73</v>
      </c>
      <c r="B80" s="280" t="s">
        <v>174</v>
      </c>
      <c r="C80" s="278">
        <f>RFK!D95</f>
        <v>9990000</v>
      </c>
      <c r="D80" s="280">
        <v>0</v>
      </c>
      <c r="E80" s="280">
        <v>0</v>
      </c>
      <c r="F80" s="280">
        <v>0</v>
      </c>
      <c r="G80" s="280">
        <v>0</v>
      </c>
      <c r="H80" s="288">
        <v>0</v>
      </c>
      <c r="I80" s="289">
        <v>0</v>
      </c>
      <c r="J80" s="288">
        <v>0</v>
      </c>
      <c r="K80" s="288">
        <v>0</v>
      </c>
      <c r="L80" s="288">
        <v>9990000</v>
      </c>
      <c r="M80" s="288">
        <v>0</v>
      </c>
      <c r="N80" s="288">
        <v>0</v>
      </c>
      <c r="O80" s="290">
        <v>0</v>
      </c>
      <c r="P80" s="291">
        <f t="shared" si="2"/>
        <v>0</v>
      </c>
    </row>
    <row r="81" spans="1:16" s="286" customFormat="1" ht="15" customHeight="1" x14ac:dyDescent="0.15">
      <c r="A81" s="279">
        <v>74</v>
      </c>
      <c r="B81" s="280" t="s">
        <v>175</v>
      </c>
      <c r="C81" s="278">
        <f>RFK!D96</f>
        <v>3812240000</v>
      </c>
      <c r="D81" s="297" t="s">
        <v>259</v>
      </c>
      <c r="E81" s="297" t="s">
        <v>259</v>
      </c>
      <c r="F81" s="297" t="s">
        <v>259</v>
      </c>
      <c r="G81" s="297" t="s">
        <v>259</v>
      </c>
      <c r="H81" s="297">
        <v>1906120000</v>
      </c>
      <c r="I81" s="297" t="s">
        <v>259</v>
      </c>
      <c r="J81" s="297" t="s">
        <v>259</v>
      </c>
      <c r="K81" s="297" t="s">
        <v>259</v>
      </c>
      <c r="L81" s="297">
        <v>1906120000</v>
      </c>
      <c r="M81" s="297" t="s">
        <v>259</v>
      </c>
      <c r="N81" s="297" t="s">
        <v>259</v>
      </c>
      <c r="O81" s="296" t="s">
        <v>259</v>
      </c>
      <c r="P81" s="291">
        <f t="shared" si="2"/>
        <v>0</v>
      </c>
    </row>
    <row r="82" spans="1:16" ht="15" customHeight="1" x14ac:dyDescent="0.15">
      <c r="A82" s="6">
        <v>75</v>
      </c>
      <c r="B82" s="9" t="s">
        <v>178</v>
      </c>
      <c r="C82" s="236">
        <f>RFK!D99</f>
        <v>149555700</v>
      </c>
      <c r="D82" s="1">
        <v>0</v>
      </c>
      <c r="E82" s="9">
        <v>0</v>
      </c>
      <c r="F82" s="9">
        <v>0</v>
      </c>
      <c r="G82" s="9">
        <v>0</v>
      </c>
      <c r="H82" s="254">
        <v>0</v>
      </c>
      <c r="I82" s="250">
        <v>0</v>
      </c>
      <c r="J82" s="254">
        <v>0</v>
      </c>
      <c r="K82" s="254">
        <v>0</v>
      </c>
      <c r="L82" s="254">
        <v>0</v>
      </c>
      <c r="M82" s="254">
        <v>0</v>
      </c>
      <c r="N82" s="254">
        <v>149555700</v>
      </c>
      <c r="O82" s="272">
        <v>0</v>
      </c>
      <c r="P82" s="244">
        <f t="shared" si="2"/>
        <v>0</v>
      </c>
    </row>
    <row r="83" spans="1:16" ht="15" customHeight="1" x14ac:dyDescent="0.15">
      <c r="A83" s="8">
        <v>76</v>
      </c>
      <c r="B83" s="9" t="s">
        <v>179</v>
      </c>
      <c r="C83" s="236">
        <f>RFK!D100</f>
        <v>149556500</v>
      </c>
      <c r="D83" s="1">
        <v>0</v>
      </c>
      <c r="E83" s="9">
        <v>0</v>
      </c>
      <c r="F83" s="9">
        <v>0</v>
      </c>
      <c r="G83" s="9">
        <v>0</v>
      </c>
      <c r="H83" s="254">
        <v>0</v>
      </c>
      <c r="I83" s="250">
        <v>0</v>
      </c>
      <c r="J83" s="254">
        <v>0</v>
      </c>
      <c r="K83" s="254">
        <v>0</v>
      </c>
      <c r="L83" s="254">
        <v>0</v>
      </c>
      <c r="M83" s="254">
        <v>0</v>
      </c>
      <c r="N83" s="254">
        <v>149556500</v>
      </c>
      <c r="O83" s="272">
        <v>0</v>
      </c>
      <c r="P83" s="244">
        <f t="shared" si="2"/>
        <v>0</v>
      </c>
    </row>
    <row r="84" spans="1:16" ht="15" customHeight="1" x14ac:dyDescent="0.15">
      <c r="A84" s="6">
        <v>77</v>
      </c>
      <c r="B84" s="9" t="s">
        <v>180</v>
      </c>
      <c r="C84" s="236">
        <f>RFK!D101</f>
        <v>385280000</v>
      </c>
      <c r="D84" s="1">
        <v>0</v>
      </c>
      <c r="E84" s="9">
        <v>0</v>
      </c>
      <c r="F84" s="9">
        <v>0</v>
      </c>
      <c r="G84" s="9">
        <v>385280000</v>
      </c>
      <c r="H84" s="254">
        <v>0</v>
      </c>
      <c r="I84" s="250">
        <v>0</v>
      </c>
      <c r="J84" s="254">
        <v>0</v>
      </c>
      <c r="K84" s="254">
        <v>0</v>
      </c>
      <c r="L84" s="254">
        <v>0</v>
      </c>
      <c r="M84" s="254">
        <v>0</v>
      </c>
      <c r="N84" s="254">
        <v>0</v>
      </c>
      <c r="O84" s="272">
        <v>0</v>
      </c>
      <c r="P84" s="244">
        <f t="shared" si="2"/>
        <v>0</v>
      </c>
    </row>
    <row r="85" spans="1:16" ht="15" customHeight="1" x14ac:dyDescent="0.15">
      <c r="A85" s="8">
        <v>78</v>
      </c>
      <c r="B85" s="9" t="s">
        <v>181</v>
      </c>
      <c r="C85" s="236">
        <f>RFK!D102</f>
        <v>196880000</v>
      </c>
      <c r="D85" s="1">
        <v>0</v>
      </c>
      <c r="E85" s="9">
        <v>0</v>
      </c>
      <c r="F85" s="9">
        <v>0</v>
      </c>
      <c r="G85" s="9">
        <v>0</v>
      </c>
      <c r="H85" s="254">
        <v>0</v>
      </c>
      <c r="I85" s="250">
        <v>0</v>
      </c>
      <c r="J85" s="254">
        <v>0</v>
      </c>
      <c r="K85" s="254">
        <v>0</v>
      </c>
      <c r="L85" s="254">
        <v>0</v>
      </c>
      <c r="M85" s="254">
        <v>0</v>
      </c>
      <c r="N85" s="254">
        <v>196880000</v>
      </c>
      <c r="O85" s="272">
        <v>0</v>
      </c>
      <c r="P85" s="244">
        <f t="shared" si="2"/>
        <v>0</v>
      </c>
    </row>
    <row r="86" spans="1:16" ht="15" customHeight="1" x14ac:dyDescent="0.15">
      <c r="A86" s="6">
        <v>79</v>
      </c>
      <c r="B86" s="9" t="s">
        <v>183</v>
      </c>
      <c r="C86" s="236">
        <f>RFK!D104</f>
        <v>74879600</v>
      </c>
      <c r="D86" s="1">
        <v>0</v>
      </c>
      <c r="E86" s="9">
        <v>0</v>
      </c>
      <c r="F86" s="9">
        <v>0</v>
      </c>
      <c r="G86" s="9">
        <v>0</v>
      </c>
      <c r="H86" s="254">
        <v>0</v>
      </c>
      <c r="I86" s="250">
        <v>0</v>
      </c>
      <c r="J86" s="254">
        <v>0</v>
      </c>
      <c r="K86" s="254">
        <v>74879600</v>
      </c>
      <c r="L86" s="254">
        <v>0</v>
      </c>
      <c r="M86" s="254">
        <v>0</v>
      </c>
      <c r="N86" s="254">
        <v>0</v>
      </c>
      <c r="O86" s="272">
        <v>0</v>
      </c>
    </row>
    <row r="87" spans="1:16" s="286" customFormat="1" ht="15" customHeight="1" x14ac:dyDescent="0.15">
      <c r="A87" s="279">
        <v>80</v>
      </c>
      <c r="B87" s="280" t="s">
        <v>260</v>
      </c>
      <c r="C87" s="278">
        <f>RFK!D105</f>
        <v>74879600</v>
      </c>
      <c r="D87" s="293">
        <v>0</v>
      </c>
      <c r="E87" s="293">
        <v>0</v>
      </c>
      <c r="F87" s="293">
        <v>0</v>
      </c>
      <c r="G87" s="293">
        <v>0</v>
      </c>
      <c r="H87" s="293">
        <v>0</v>
      </c>
      <c r="I87" s="293">
        <v>0</v>
      </c>
      <c r="J87" s="293">
        <v>0</v>
      </c>
      <c r="K87" s="293">
        <v>74879600</v>
      </c>
      <c r="L87" s="293">
        <v>0</v>
      </c>
      <c r="M87" s="293">
        <v>0</v>
      </c>
      <c r="N87" s="293">
        <v>0</v>
      </c>
      <c r="O87" s="292">
        <v>0</v>
      </c>
      <c r="P87" s="291"/>
    </row>
    <row r="88" spans="1:16" s="286" customFormat="1" ht="15" customHeight="1" x14ac:dyDescent="0.15">
      <c r="A88" s="287">
        <v>81</v>
      </c>
      <c r="B88" s="280" t="s">
        <v>185</v>
      </c>
      <c r="C88" s="278">
        <f>RFK!D106</f>
        <v>160075000</v>
      </c>
      <c r="D88" s="286">
        <v>0</v>
      </c>
      <c r="E88" s="280">
        <v>0</v>
      </c>
      <c r="F88" s="280">
        <v>0</v>
      </c>
      <c r="G88" s="280">
        <v>0</v>
      </c>
      <c r="H88" s="288">
        <v>0</v>
      </c>
      <c r="I88" s="289">
        <v>0</v>
      </c>
      <c r="J88" s="288">
        <v>0</v>
      </c>
      <c r="K88" s="288">
        <v>0</v>
      </c>
      <c r="L88" s="288">
        <v>160075000</v>
      </c>
      <c r="M88" s="288">
        <v>0</v>
      </c>
      <c r="N88" s="288">
        <v>0</v>
      </c>
      <c r="O88" s="290">
        <v>0</v>
      </c>
      <c r="P88" s="291"/>
    </row>
    <row r="89" spans="1:16" ht="15" customHeight="1" x14ac:dyDescent="0.15">
      <c r="A89" s="8">
        <v>82</v>
      </c>
      <c r="B89" s="9" t="s">
        <v>188</v>
      </c>
      <c r="C89" s="236">
        <f>RFK!D109</f>
        <v>255204500</v>
      </c>
      <c r="D89" s="1">
        <v>0</v>
      </c>
      <c r="E89" s="9">
        <v>0</v>
      </c>
      <c r="F89" s="9">
        <v>0</v>
      </c>
      <c r="G89" s="9">
        <v>242704500</v>
      </c>
      <c r="H89" s="254">
        <v>3000000</v>
      </c>
      <c r="I89" s="250">
        <v>0</v>
      </c>
      <c r="J89" s="254">
        <v>3000000</v>
      </c>
      <c r="K89" s="254">
        <v>0</v>
      </c>
      <c r="L89" s="254">
        <v>0</v>
      </c>
      <c r="M89" s="254">
        <v>3000000</v>
      </c>
      <c r="N89" s="254">
        <v>500000</v>
      </c>
      <c r="O89" s="272">
        <v>3000000</v>
      </c>
    </row>
    <row r="90" spans="1:16" ht="15" customHeight="1" x14ac:dyDescent="0.15">
      <c r="A90" s="6">
        <v>83</v>
      </c>
      <c r="B90" s="9" t="s">
        <v>189</v>
      </c>
      <c r="C90" s="236">
        <f>RFK!D110</f>
        <v>402879000</v>
      </c>
      <c r="D90" s="1">
        <v>0</v>
      </c>
      <c r="E90" s="9">
        <v>0</v>
      </c>
      <c r="F90" s="9">
        <v>0</v>
      </c>
      <c r="G90" s="9">
        <v>310977000</v>
      </c>
      <c r="H90" s="254">
        <v>0</v>
      </c>
      <c r="I90" s="250">
        <v>0</v>
      </c>
      <c r="J90" s="254">
        <v>3000000</v>
      </c>
      <c r="K90" s="254">
        <v>0</v>
      </c>
      <c r="L90" s="254">
        <v>13750000</v>
      </c>
      <c r="M90" s="254">
        <v>3000000</v>
      </c>
      <c r="N90" s="254">
        <v>69152000</v>
      </c>
      <c r="O90" s="272">
        <v>3000000</v>
      </c>
    </row>
    <row r="91" spans="1:16" ht="15" customHeight="1" x14ac:dyDescent="0.15">
      <c r="A91" s="8">
        <v>84</v>
      </c>
      <c r="B91" s="9" t="s">
        <v>192</v>
      </c>
      <c r="C91" s="236">
        <f>RFK!D113</f>
        <v>22659800</v>
      </c>
      <c r="D91" s="1">
        <v>0</v>
      </c>
      <c r="E91" s="9">
        <v>0</v>
      </c>
      <c r="F91" s="9">
        <v>0</v>
      </c>
      <c r="G91" s="9">
        <v>0</v>
      </c>
      <c r="H91" s="254">
        <v>0</v>
      </c>
      <c r="I91" s="250">
        <v>0</v>
      </c>
      <c r="J91" s="254">
        <v>0</v>
      </c>
      <c r="K91" s="254">
        <v>0</v>
      </c>
      <c r="L91" s="254">
        <v>0</v>
      </c>
      <c r="M91" s="254">
        <v>22659800</v>
      </c>
      <c r="N91" s="254">
        <v>0</v>
      </c>
      <c r="O91" s="272">
        <v>0</v>
      </c>
    </row>
    <row r="92" spans="1:16" ht="15" customHeight="1" x14ac:dyDescent="0.15">
      <c r="A92" s="6">
        <v>85</v>
      </c>
      <c r="B92" s="9" t="s">
        <v>193</v>
      </c>
      <c r="C92" s="236">
        <f>RFK!D114</f>
        <v>38000000</v>
      </c>
      <c r="D92" s="1">
        <v>0</v>
      </c>
      <c r="E92" s="9">
        <v>0</v>
      </c>
      <c r="F92" s="9">
        <v>0</v>
      </c>
      <c r="G92" s="9">
        <v>0</v>
      </c>
      <c r="H92" s="254">
        <v>0</v>
      </c>
      <c r="I92" s="250">
        <v>0</v>
      </c>
      <c r="J92" s="254">
        <v>0</v>
      </c>
      <c r="K92" s="254">
        <v>0</v>
      </c>
      <c r="L92" s="254">
        <v>0</v>
      </c>
      <c r="M92" s="254">
        <v>38000000</v>
      </c>
      <c r="N92" s="254">
        <v>0</v>
      </c>
      <c r="O92" s="272">
        <v>0</v>
      </c>
    </row>
    <row r="93" spans="1:16" s="286" customFormat="1" ht="15" customHeight="1" x14ac:dyDescent="0.15">
      <c r="A93" s="279">
        <v>86</v>
      </c>
      <c r="B93" s="280" t="s">
        <v>195</v>
      </c>
      <c r="C93" s="278">
        <f>RFK!D116</f>
        <v>11150000</v>
      </c>
      <c r="D93" s="286">
        <v>0</v>
      </c>
      <c r="E93" s="280">
        <v>0</v>
      </c>
      <c r="F93" s="280">
        <v>0</v>
      </c>
      <c r="G93" s="280">
        <v>0</v>
      </c>
      <c r="H93" s="288">
        <v>0</v>
      </c>
      <c r="I93" s="289">
        <v>0</v>
      </c>
      <c r="J93" s="288">
        <v>11150000</v>
      </c>
      <c r="K93" s="288">
        <v>0</v>
      </c>
      <c r="L93" s="288">
        <v>0</v>
      </c>
      <c r="M93" s="288">
        <v>0</v>
      </c>
      <c r="N93" s="288">
        <v>0</v>
      </c>
      <c r="O93" s="290">
        <v>0</v>
      </c>
      <c r="P93" s="291"/>
    </row>
    <row r="94" spans="1:16" ht="15" customHeight="1" x14ac:dyDescent="0.15">
      <c r="A94" s="6">
        <v>87</v>
      </c>
      <c r="B94" s="9" t="s">
        <v>196</v>
      </c>
      <c r="C94" s="236">
        <f>RFK!D117</f>
        <v>11665000</v>
      </c>
      <c r="D94" s="1">
        <v>0</v>
      </c>
      <c r="E94" s="9">
        <v>0</v>
      </c>
      <c r="F94" s="9">
        <v>0</v>
      </c>
      <c r="G94" s="9">
        <v>0</v>
      </c>
      <c r="H94" s="254">
        <v>0</v>
      </c>
      <c r="I94" s="250">
        <v>11665000</v>
      </c>
      <c r="J94" s="254">
        <v>0</v>
      </c>
      <c r="K94" s="254">
        <v>0</v>
      </c>
      <c r="L94" s="254">
        <v>0</v>
      </c>
      <c r="M94" s="254">
        <v>0</v>
      </c>
      <c r="N94" s="254">
        <v>0</v>
      </c>
      <c r="O94" s="272">
        <v>0</v>
      </c>
    </row>
    <row r="95" spans="1:16" s="286" customFormat="1" ht="15" customHeight="1" x14ac:dyDescent="0.15">
      <c r="A95" s="279">
        <v>88</v>
      </c>
      <c r="B95" s="280" t="s">
        <v>197</v>
      </c>
      <c r="C95" s="278">
        <f>RFK!D118</f>
        <v>40327900</v>
      </c>
      <c r="D95" s="286">
        <v>0</v>
      </c>
      <c r="E95" s="280">
        <v>0</v>
      </c>
      <c r="F95" s="280">
        <v>0</v>
      </c>
      <c r="G95" s="280">
        <v>0</v>
      </c>
      <c r="H95" s="288">
        <v>0</v>
      </c>
      <c r="I95" s="289">
        <v>0</v>
      </c>
      <c r="J95" s="288">
        <v>0</v>
      </c>
      <c r="K95" s="288">
        <v>0</v>
      </c>
      <c r="L95" s="288">
        <v>40327900</v>
      </c>
      <c r="M95" s="288">
        <v>0</v>
      </c>
      <c r="N95" s="288">
        <v>0</v>
      </c>
      <c r="O95" s="290">
        <v>0</v>
      </c>
      <c r="P95" s="291"/>
    </row>
    <row r="96" spans="1:16" ht="15.75" customHeight="1" x14ac:dyDescent="0.15">
      <c r="A96" s="11"/>
      <c r="B96" s="12"/>
      <c r="C96" s="239"/>
      <c r="D96" s="14"/>
      <c r="E96" s="14"/>
      <c r="F96" s="14"/>
      <c r="G96" s="14"/>
      <c r="H96" s="267"/>
      <c r="I96" s="261"/>
      <c r="J96" s="267"/>
      <c r="K96" s="267"/>
      <c r="L96" s="267"/>
      <c r="M96" s="267"/>
      <c r="N96" s="267"/>
      <c r="O96" s="274"/>
    </row>
    <row r="97" spans="1:15" ht="15.75" customHeight="1" x14ac:dyDescent="0.15">
      <c r="A97" s="15"/>
      <c r="B97" s="16" t="s">
        <v>55</v>
      </c>
      <c r="C97" s="240">
        <f t="shared" ref="C97:O97" si="3">SUM(C8:C96)</f>
        <v>236686146200</v>
      </c>
      <c r="D97" s="34">
        <f t="shared" si="3"/>
        <v>1420526480</v>
      </c>
      <c r="E97" s="34">
        <f t="shared" si="3"/>
        <v>15428211680</v>
      </c>
      <c r="F97" s="34">
        <f t="shared" si="3"/>
        <v>8888837316</v>
      </c>
      <c r="G97" s="34">
        <f t="shared" si="3"/>
        <v>10863110234</v>
      </c>
      <c r="H97" s="34">
        <f t="shared" si="3"/>
        <v>8190947354</v>
      </c>
      <c r="I97" s="34">
        <f t="shared" si="3"/>
        <v>57995320860</v>
      </c>
      <c r="J97" s="34">
        <f t="shared" si="3"/>
        <v>17167161576</v>
      </c>
      <c r="K97" s="34">
        <f t="shared" si="3"/>
        <v>21358383530</v>
      </c>
      <c r="L97" s="34">
        <f t="shared" si="3"/>
        <v>28979156790</v>
      </c>
      <c r="M97" s="34">
        <f t="shared" si="3"/>
        <v>21410721440</v>
      </c>
      <c r="N97" s="34">
        <f t="shared" si="3"/>
        <v>13807848880</v>
      </c>
      <c r="O97" s="34">
        <f t="shared" si="3"/>
        <v>31175920060</v>
      </c>
    </row>
    <row r="98" spans="1:15" ht="15" customHeight="1" x14ac:dyDescent="0.15">
      <c r="A98" s="19"/>
      <c r="B98" s="20" t="s">
        <v>261</v>
      </c>
      <c r="C98" s="241"/>
      <c r="D98" s="21">
        <f>D97</f>
        <v>1420526480</v>
      </c>
      <c r="E98" s="21">
        <f t="shared" ref="E98:O98" si="4">D98+E97</f>
        <v>16848738160</v>
      </c>
      <c r="F98" s="21">
        <f t="shared" si="4"/>
        <v>25737575476</v>
      </c>
      <c r="G98" s="21">
        <f t="shared" si="4"/>
        <v>36600685710</v>
      </c>
      <c r="H98" s="241">
        <f t="shared" si="4"/>
        <v>44791633064</v>
      </c>
      <c r="I98" s="262">
        <f t="shared" si="4"/>
        <v>102786953924</v>
      </c>
      <c r="J98" s="241">
        <f t="shared" si="4"/>
        <v>119954115500</v>
      </c>
      <c r="K98" s="241">
        <f t="shared" si="4"/>
        <v>141312499030</v>
      </c>
      <c r="L98" s="241">
        <f t="shared" si="4"/>
        <v>170291655820</v>
      </c>
      <c r="M98" s="241">
        <f t="shared" si="4"/>
        <v>191702377260</v>
      </c>
      <c r="N98" s="241">
        <f t="shared" si="4"/>
        <v>205510226140</v>
      </c>
      <c r="O98" s="275">
        <f t="shared" si="4"/>
        <v>236686146200</v>
      </c>
    </row>
    <row r="99" spans="1:15" ht="15" customHeight="1" x14ac:dyDescent="0.15">
      <c r="A99" s="23"/>
      <c r="B99" s="473"/>
      <c r="C99" s="474"/>
      <c r="D99" s="477" t="s">
        <v>232</v>
      </c>
      <c r="E99" s="478"/>
      <c r="F99" s="479"/>
      <c r="G99" s="477" t="s">
        <v>233</v>
      </c>
      <c r="H99" s="478"/>
      <c r="I99" s="479"/>
      <c r="J99" s="477" t="s">
        <v>234</v>
      </c>
      <c r="K99" s="478"/>
      <c r="L99" s="479"/>
      <c r="M99" s="477" t="s">
        <v>235</v>
      </c>
      <c r="N99" s="478"/>
      <c r="O99" s="480"/>
    </row>
    <row r="100" spans="1:15" ht="15" customHeight="1" x14ac:dyDescent="0.15">
      <c r="A100" s="23"/>
      <c r="B100" s="35" t="s">
        <v>262</v>
      </c>
      <c r="C100" s="242"/>
      <c r="D100" s="463">
        <f>SUM(D97:F97)</f>
        <v>25737575476</v>
      </c>
      <c r="E100" s="464"/>
      <c r="F100" s="465"/>
      <c r="G100" s="463">
        <f>SUM(G97:I97)+D100</f>
        <v>102786953924</v>
      </c>
      <c r="H100" s="464"/>
      <c r="I100" s="465"/>
      <c r="J100" s="463">
        <f>SUM(J97:L97)+G100</f>
        <v>170291655820</v>
      </c>
      <c r="K100" s="464"/>
      <c r="L100" s="465"/>
      <c r="M100" s="463">
        <f>SUM(M97:O97)+J100</f>
        <v>236686146200</v>
      </c>
      <c r="N100" s="464"/>
      <c r="O100" s="465"/>
    </row>
    <row r="101" spans="1:15" ht="15" customHeight="1" x14ac:dyDescent="0.15">
      <c r="A101" s="23"/>
      <c r="B101" s="20" t="s">
        <v>263</v>
      </c>
      <c r="C101" s="241"/>
      <c r="D101" s="456" t="str">
        <f>D100/$C$97*100&amp;" %"</f>
        <v>10,8741368640359 %</v>
      </c>
      <c r="E101" s="457"/>
      <c r="F101" s="458"/>
      <c r="G101" s="456" t="str">
        <f>G100/$C$97*100&amp;" %"</f>
        <v>43,4275328633493 %</v>
      </c>
      <c r="H101" s="457"/>
      <c r="I101" s="458"/>
      <c r="J101" s="456" t="str">
        <f>J100/$C$97*100&amp;" %"</f>
        <v>71,9482988565387 %</v>
      </c>
      <c r="K101" s="457"/>
      <c r="L101" s="458"/>
      <c r="M101" s="456" t="str">
        <f>M100/$C$97*100&amp;" %"</f>
        <v>100 %</v>
      </c>
      <c r="N101" s="457"/>
      <c r="O101" s="458"/>
    </row>
    <row r="102" spans="1:15" ht="15.75" customHeight="1" x14ac:dyDescent="0.15">
      <c r="A102" s="25"/>
      <c r="B102" s="26"/>
      <c r="C102" s="243"/>
      <c r="D102" s="459" t="s">
        <v>264</v>
      </c>
      <c r="E102" s="460"/>
      <c r="F102" s="461"/>
      <c r="G102" s="459" t="s">
        <v>265</v>
      </c>
      <c r="H102" s="460"/>
      <c r="I102" s="461"/>
      <c r="J102" s="459" t="s">
        <v>266</v>
      </c>
      <c r="K102" s="460"/>
      <c r="L102" s="461"/>
      <c r="M102" s="459" t="s">
        <v>267</v>
      </c>
      <c r="N102" s="460"/>
      <c r="O102" s="462"/>
    </row>
    <row r="105" spans="1:15" ht="15" customHeight="1" x14ac:dyDescent="0.15">
      <c r="M105" s="244" t="s">
        <v>268</v>
      </c>
    </row>
    <row r="106" spans="1:15" ht="15" customHeight="1" x14ac:dyDescent="0.15">
      <c r="M106" s="244" t="s">
        <v>34</v>
      </c>
    </row>
    <row r="108" spans="1:15" ht="15" customHeight="1" x14ac:dyDescent="0.15">
      <c r="M108" s="244" t="s">
        <v>269</v>
      </c>
    </row>
    <row r="109" spans="1:15" ht="15" customHeight="1" x14ac:dyDescent="0.15">
      <c r="M109" s="244" t="s">
        <v>270</v>
      </c>
    </row>
    <row r="110" spans="1:15" ht="15" customHeight="1" x14ac:dyDescent="0.15">
      <c r="M110" s="244" t="s">
        <v>271</v>
      </c>
    </row>
    <row r="111" spans="1:15" ht="15" customHeight="1" x14ac:dyDescent="0.15">
      <c r="M111" s="244" t="s">
        <v>272</v>
      </c>
    </row>
  </sheetData>
  <mergeCells count="24">
    <mergeCell ref="A1:O1"/>
    <mergeCell ref="A2:O2"/>
    <mergeCell ref="A3:O3"/>
    <mergeCell ref="D5:O5"/>
    <mergeCell ref="B99:C99"/>
    <mergeCell ref="A5:A7"/>
    <mergeCell ref="D99:F99"/>
    <mergeCell ref="G99:I99"/>
    <mergeCell ref="J99:L99"/>
    <mergeCell ref="M99:O99"/>
    <mergeCell ref="M100:O100"/>
    <mergeCell ref="B5:B7"/>
    <mergeCell ref="C5:C7"/>
    <mergeCell ref="D100:F100"/>
    <mergeCell ref="G100:I100"/>
    <mergeCell ref="J100:L100"/>
    <mergeCell ref="D101:F101"/>
    <mergeCell ref="G101:I101"/>
    <mergeCell ref="J101:L101"/>
    <mergeCell ref="M101:O101"/>
    <mergeCell ref="D102:F102"/>
    <mergeCell ref="G102:I102"/>
    <mergeCell ref="J102:L102"/>
    <mergeCell ref="M102:O102"/>
  </mergeCells>
  <pageMargins left="0.39305555555555999" right="0.43263888888889002" top="1" bottom="1" header="0.5" footer="0.5"/>
  <pageSetup paperSize="14" scale="74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C113"/>
  <sheetViews>
    <sheetView zoomScale="90" workbookViewId="0">
      <pane ySplit="7" topLeftCell="A98" activePane="bottomLeft" state="frozen"/>
      <selection pane="bottomLeft" activeCell="F130" sqref="F130"/>
    </sheetView>
  </sheetViews>
  <sheetFormatPr baseColWidth="10" defaultColWidth="9.1640625" defaultRowHeight="15" customHeight="1" x14ac:dyDescent="0.15"/>
  <cols>
    <col min="1" max="1" width="4.5" style="1" customWidth="1"/>
    <col min="2" max="2" width="72.5" style="1" customWidth="1"/>
    <col min="3" max="3" width="18.1640625" style="1" customWidth="1"/>
    <col min="4" max="4" width="10.83203125" style="1" customWidth="1"/>
    <col min="5" max="5" width="14" style="1" customWidth="1"/>
    <col min="6" max="6" width="17" style="1" customWidth="1"/>
    <col min="7" max="7" width="14" style="1" customWidth="1"/>
    <col min="8" max="10" width="15.83203125" style="1" customWidth="1"/>
    <col min="11" max="12" width="17" style="1" customWidth="1"/>
    <col min="13" max="13" width="26.1640625" style="1" customWidth="1"/>
    <col min="14" max="14" width="15.83203125" style="1" customWidth="1"/>
    <col min="15" max="15" width="14" style="1" customWidth="1"/>
    <col min="16" max="16" width="15.83203125" style="1" customWidth="1"/>
    <col min="17" max="17" width="8.6640625" style="2" customWidth="1"/>
    <col min="18" max="18" width="9.5" style="1" customWidth="1"/>
  </cols>
  <sheetData>
    <row r="1" spans="1:29" ht="15" customHeight="1" x14ac:dyDescent="0.15">
      <c r="A1" s="470" t="s">
        <v>273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</row>
    <row r="2" spans="1:29" ht="15" customHeight="1" x14ac:dyDescent="0.15">
      <c r="A2" s="470" t="s">
        <v>274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</row>
    <row r="3" spans="1:29" ht="15" customHeight="1" x14ac:dyDescent="0.15">
      <c r="A3" s="470" t="s">
        <v>240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</row>
    <row r="5" spans="1:29" ht="15" customHeight="1" x14ac:dyDescent="0.15">
      <c r="A5" s="475" t="s">
        <v>230</v>
      </c>
      <c r="B5" s="466" t="s">
        <v>241</v>
      </c>
      <c r="C5" s="483" t="s">
        <v>275</v>
      </c>
      <c r="D5" s="471" t="s">
        <v>243</v>
      </c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2"/>
    </row>
    <row r="6" spans="1:29" ht="15" customHeight="1" x14ac:dyDescent="0.15">
      <c r="A6" s="476"/>
      <c r="B6" s="467"/>
      <c r="C6" s="484"/>
      <c r="D6" s="4" t="s">
        <v>244</v>
      </c>
      <c r="E6" s="4" t="s">
        <v>245</v>
      </c>
      <c r="F6" s="4" t="s">
        <v>246</v>
      </c>
      <c r="G6" s="4" t="s">
        <v>247</v>
      </c>
      <c r="H6" s="4" t="s">
        <v>248</v>
      </c>
      <c r="I6" s="4" t="s">
        <v>249</v>
      </c>
      <c r="J6" s="4" t="s">
        <v>250</v>
      </c>
      <c r="K6" s="4" t="s">
        <v>251</v>
      </c>
      <c r="L6" s="4" t="s">
        <v>252</v>
      </c>
      <c r="M6" s="4" t="s">
        <v>253</v>
      </c>
      <c r="N6" s="4" t="s">
        <v>254</v>
      </c>
      <c r="O6" s="27" t="s">
        <v>255</v>
      </c>
      <c r="R6" s="1" t="s">
        <v>276</v>
      </c>
    </row>
    <row r="7" spans="1:29" ht="15" customHeight="1" x14ac:dyDescent="0.15">
      <c r="A7" s="476"/>
      <c r="B7" s="467"/>
      <c r="C7" s="485"/>
      <c r="D7" s="5" t="s">
        <v>83</v>
      </c>
      <c r="E7" s="5" t="s">
        <v>83</v>
      </c>
      <c r="F7" s="5" t="s">
        <v>83</v>
      </c>
      <c r="G7" s="5" t="s">
        <v>83</v>
      </c>
      <c r="H7" s="5" t="s">
        <v>83</v>
      </c>
      <c r="I7" s="5" t="s">
        <v>83</v>
      </c>
      <c r="J7" s="5" t="s">
        <v>83</v>
      </c>
      <c r="K7" s="5" t="s">
        <v>83</v>
      </c>
      <c r="L7" s="5" t="s">
        <v>83</v>
      </c>
      <c r="M7" s="5" t="s">
        <v>83</v>
      </c>
      <c r="N7" s="5" t="s">
        <v>83</v>
      </c>
      <c r="O7" s="5" t="s">
        <v>83</v>
      </c>
      <c r="Q7" s="3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</row>
    <row r="8" spans="1:29" ht="15" customHeight="1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28"/>
      <c r="P8" s="277">
        <f t="shared" ref="P8:P42" si="0">SUM(D8:D8)</f>
        <v>0</v>
      </c>
    </row>
    <row r="9" spans="1:29" ht="15" customHeight="1" x14ac:dyDescent="0.1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9"/>
      <c r="P9" s="277">
        <f t="shared" si="0"/>
        <v>0</v>
      </c>
    </row>
    <row r="10" spans="1:29" ht="15" customHeight="1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9"/>
      <c r="P10" s="277">
        <f t="shared" si="0"/>
        <v>0</v>
      </c>
    </row>
    <row r="11" spans="1:29" ht="15" customHeight="1" x14ac:dyDescent="0.15">
      <c r="A11" s="8">
        <v>1</v>
      </c>
      <c r="B11" s="9" t="str">
        <f>RENCANA_KEUANGAN!B8</f>
        <v>Sub kegiatan Penyusunan Dokumen Perencanaan Perangkat
Daerah</v>
      </c>
      <c r="C11" s="10">
        <f>RENCANA_KEUANGAN!C8</f>
        <v>239390400</v>
      </c>
      <c r="D11" s="10">
        <v>0</v>
      </c>
      <c r="E11" s="10">
        <v>0</v>
      </c>
      <c r="F11" s="247">
        <v>2.09</v>
      </c>
      <c r="G11" s="247">
        <v>2.09</v>
      </c>
      <c r="H11" s="247">
        <v>2.09</v>
      </c>
      <c r="I11" s="247">
        <v>2.09</v>
      </c>
      <c r="J11" s="247">
        <v>83.54</v>
      </c>
      <c r="K11" s="247">
        <v>2.09</v>
      </c>
      <c r="L11" s="247">
        <v>2.09</v>
      </c>
      <c r="M11" s="247">
        <v>2.09</v>
      </c>
      <c r="N11" s="247">
        <v>1.83</v>
      </c>
      <c r="O11" s="30">
        <v>0</v>
      </c>
      <c r="P11" s="277">
        <f t="shared" si="0"/>
        <v>0</v>
      </c>
      <c r="Q11" s="2">
        <f t="shared" ref="Q11:Q42" si="1">C11/$C$100</f>
        <v>1.0114254840995845E-3</v>
      </c>
      <c r="R11" s="2">
        <f t="shared" ref="R11:R42" si="2">D11*$Q11</f>
        <v>0</v>
      </c>
      <c r="S11" s="2">
        <f t="shared" ref="S11:S42" si="3">E11*$Q11</f>
        <v>0</v>
      </c>
      <c r="T11" s="2">
        <f t="shared" ref="T11:T42" si="4">F11*$Q11</f>
        <v>2.1138792617681314E-3</v>
      </c>
      <c r="U11" s="2">
        <f t="shared" ref="U11:U42" si="5">G11*$Q11</f>
        <v>2.1138792617681314E-3</v>
      </c>
      <c r="V11" s="2">
        <f t="shared" ref="V11:V42" si="6">H11*$Q11</f>
        <v>2.1138792617681314E-3</v>
      </c>
      <c r="W11" s="2">
        <f t="shared" ref="W11:W42" si="7">I11*$Q11</f>
        <v>2.1138792617681314E-3</v>
      </c>
      <c r="X11" s="2">
        <f t="shared" ref="X11:X42" si="8">J11*$Q11</f>
        <v>8.4494484941679299E-2</v>
      </c>
      <c r="Y11" s="2">
        <f t="shared" ref="Y11:Y42" si="9">K11*$Q11</f>
        <v>2.1138792617681314E-3</v>
      </c>
      <c r="Z11" s="2">
        <f t="shared" ref="Z11:Z42" si="10">L11*$Q11</f>
        <v>2.1138792617681314E-3</v>
      </c>
      <c r="AA11" s="2">
        <f t="shared" ref="AA11:AA42" si="11">M11*$Q11</f>
        <v>2.1138792617681314E-3</v>
      </c>
      <c r="AB11" s="2">
        <f t="shared" ref="AB11:AB42" si="12">N11*$Q11</f>
        <v>1.8509086359022396E-3</v>
      </c>
      <c r="AC11" s="2">
        <f t="shared" ref="AC11:AC42" si="13">O11*$Q11</f>
        <v>0</v>
      </c>
    </row>
    <row r="12" spans="1:29" ht="15" customHeight="1" x14ac:dyDescent="0.15">
      <c r="A12" s="8">
        <v>2</v>
      </c>
      <c r="B12" s="9" t="str">
        <f>RENCANA_KEUANGAN!B9</f>
        <v xml:space="preserve">Sub kegiatan Koordinasi dan Penyusunan Laporan Capaian Kinerja dan Ikhtisar Realisasi Kinerja SKPD
</v>
      </c>
      <c r="C12" s="10">
        <f>RENCANA_KEUANGAN!C9</f>
        <v>72422400</v>
      </c>
      <c r="D12" s="10">
        <v>10</v>
      </c>
      <c r="E12" s="10">
        <v>2</v>
      </c>
      <c r="F12" s="10">
        <v>8</v>
      </c>
      <c r="G12" s="10">
        <v>4</v>
      </c>
      <c r="H12" s="10">
        <v>12</v>
      </c>
      <c r="I12" s="10">
        <v>14</v>
      </c>
      <c r="J12" s="10">
        <v>0</v>
      </c>
      <c r="K12" s="10">
        <v>20</v>
      </c>
      <c r="L12" s="10">
        <v>5</v>
      </c>
      <c r="M12" s="10">
        <v>7</v>
      </c>
      <c r="N12" s="10">
        <v>0</v>
      </c>
      <c r="O12" s="30">
        <v>18</v>
      </c>
      <c r="P12" s="277">
        <f t="shared" si="0"/>
        <v>10</v>
      </c>
      <c r="Q12" s="2">
        <f t="shared" si="1"/>
        <v>3.0598495586979985E-4</v>
      </c>
      <c r="R12" s="2">
        <f t="shared" si="2"/>
        <v>3.0598495586979984E-3</v>
      </c>
      <c r="S12" s="2">
        <f t="shared" si="3"/>
        <v>6.1196991173959969E-4</v>
      </c>
      <c r="T12" s="2">
        <f t="shared" si="4"/>
        <v>2.4478796469583988E-3</v>
      </c>
      <c r="U12" s="2">
        <f t="shared" si="5"/>
        <v>1.2239398234791994E-3</v>
      </c>
      <c r="V12" s="2">
        <f t="shared" si="6"/>
        <v>3.6718194704375984E-3</v>
      </c>
      <c r="W12" s="2">
        <f t="shared" si="7"/>
        <v>4.2837893821771975E-3</v>
      </c>
      <c r="X12" s="2">
        <f t="shared" si="8"/>
        <v>0</v>
      </c>
      <c r="Y12" s="2">
        <f t="shared" si="9"/>
        <v>6.1196991173959967E-3</v>
      </c>
      <c r="Z12" s="2">
        <f t="shared" si="10"/>
        <v>1.5299247793489992E-3</v>
      </c>
      <c r="AA12" s="2">
        <f t="shared" si="11"/>
        <v>2.1418946910885988E-3</v>
      </c>
      <c r="AB12" s="2">
        <f t="shared" si="12"/>
        <v>0</v>
      </c>
      <c r="AC12" s="2">
        <f t="shared" si="13"/>
        <v>5.5077292056563976E-3</v>
      </c>
    </row>
    <row r="13" spans="1:29" ht="15" customHeight="1" x14ac:dyDescent="0.15">
      <c r="A13" s="8">
        <v>3</v>
      </c>
      <c r="B13" s="9" t="str">
        <f>RENCANA_KEUANGAN!B10</f>
        <v xml:space="preserve">Subkegiatan Evaluasi Kinerja Perangkat Daerah
Evaluasi Kinerja
Perangkat Daerah
</v>
      </c>
      <c r="C13" s="10">
        <f>RENCANA_KEUANGAN!C10</f>
        <v>15449800</v>
      </c>
      <c r="D13" s="13">
        <v>0</v>
      </c>
      <c r="E13" s="13">
        <v>0</v>
      </c>
      <c r="F13" s="13">
        <v>22.65</v>
      </c>
      <c r="G13" s="13">
        <v>0</v>
      </c>
      <c r="H13" s="13">
        <v>0</v>
      </c>
      <c r="I13" s="13">
        <v>16.190000000000001</v>
      </c>
      <c r="J13" s="13">
        <v>16.18</v>
      </c>
      <c r="K13" s="13">
        <v>0</v>
      </c>
      <c r="L13" s="13">
        <v>25.73</v>
      </c>
      <c r="M13" s="13">
        <v>0</v>
      </c>
      <c r="N13" s="13">
        <v>19.25</v>
      </c>
      <c r="O13" s="245">
        <v>0</v>
      </c>
      <c r="P13" s="277">
        <f t="shared" si="0"/>
        <v>0</v>
      </c>
      <c r="Q13" s="2">
        <f t="shared" si="1"/>
        <v>6.5275472384196525E-5</v>
      </c>
      <c r="R13" s="2">
        <f t="shared" si="2"/>
        <v>0</v>
      </c>
      <c r="S13" s="2">
        <f t="shared" si="3"/>
        <v>0</v>
      </c>
      <c r="T13" s="2">
        <f t="shared" si="4"/>
        <v>1.4784894495020512E-3</v>
      </c>
      <c r="U13" s="2">
        <f t="shared" si="5"/>
        <v>0</v>
      </c>
      <c r="V13" s="2">
        <f t="shared" si="6"/>
        <v>0</v>
      </c>
      <c r="W13" s="2">
        <f t="shared" si="7"/>
        <v>1.0568098979001417E-3</v>
      </c>
      <c r="X13" s="2">
        <f t="shared" si="8"/>
        <v>1.0561571431762999E-3</v>
      </c>
      <c r="Y13" s="2">
        <f t="shared" si="9"/>
        <v>0</v>
      </c>
      <c r="Z13" s="2">
        <f t="shared" si="10"/>
        <v>1.6795379044453767E-3</v>
      </c>
      <c r="AA13" s="2">
        <f t="shared" si="11"/>
        <v>0</v>
      </c>
      <c r="AB13" s="2">
        <f t="shared" si="12"/>
        <v>1.2565528433957831E-3</v>
      </c>
      <c r="AC13" s="2">
        <f t="shared" si="13"/>
        <v>0</v>
      </c>
    </row>
    <row r="14" spans="1:29" ht="15" customHeight="1" x14ac:dyDescent="0.15">
      <c r="A14" s="8">
        <v>4</v>
      </c>
      <c r="B14" s="9" t="str">
        <f>RENCANA_KEUANGAN!B11</f>
        <v>Pengamanan Barang Milik Daerah SKPD</v>
      </c>
      <c r="C14" s="10">
        <f>RENCANA_KEUANGAN!C11</f>
        <v>37090000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10.622809382583</v>
      </c>
      <c r="J14" s="13">
        <v>1.2156915610676999</v>
      </c>
      <c r="K14" s="13">
        <v>86.945807495281997</v>
      </c>
      <c r="L14" s="13">
        <v>0</v>
      </c>
      <c r="M14" s="13">
        <v>0</v>
      </c>
      <c r="N14" s="13">
        <v>1.2156915610676999</v>
      </c>
      <c r="O14" s="245">
        <v>0</v>
      </c>
      <c r="P14" s="277">
        <f t="shared" si="0"/>
        <v>0</v>
      </c>
      <c r="Q14" s="2">
        <f t="shared" si="1"/>
        <v>1.567054117677801E-4</v>
      </c>
      <c r="R14" s="2">
        <f t="shared" si="2"/>
        <v>0</v>
      </c>
      <c r="S14" s="2">
        <f t="shared" si="3"/>
        <v>0</v>
      </c>
      <c r="T14" s="2">
        <f t="shared" si="4"/>
        <v>0</v>
      </c>
      <c r="U14" s="2">
        <f t="shared" si="5"/>
        <v>0</v>
      </c>
      <c r="V14" s="2">
        <f t="shared" si="6"/>
        <v>0</v>
      </c>
      <c r="W14" s="2">
        <f t="shared" si="7"/>
        <v>1.6646517184283069E-3</v>
      </c>
      <c r="X14" s="2">
        <f t="shared" si="8"/>
        <v>1.905054466597293E-4</v>
      </c>
      <c r="Y14" s="2">
        <f t="shared" si="9"/>
        <v>1.3624878565030306E-2</v>
      </c>
      <c r="Z14" s="2">
        <f t="shared" si="10"/>
        <v>0</v>
      </c>
      <c r="AA14" s="2">
        <f t="shared" si="11"/>
        <v>0</v>
      </c>
      <c r="AB14" s="2">
        <f t="shared" si="12"/>
        <v>1.905054466597293E-4</v>
      </c>
      <c r="AC14" s="2">
        <f t="shared" si="13"/>
        <v>0</v>
      </c>
    </row>
    <row r="15" spans="1:29" ht="15" customHeight="1" x14ac:dyDescent="0.15">
      <c r="A15" s="8">
        <v>5</v>
      </c>
      <c r="B15" s="9" t="str">
        <f>RENCANA_KEUANGAN!B12</f>
        <v xml:space="preserve">Pembinaan, Pengawasan, dan Pengendalian Barang Milik Daerah pada SKPD </v>
      </c>
      <c r="C15" s="10">
        <f>RENCANA_KEUANGAN!C12</f>
        <v>68145000</v>
      </c>
      <c r="D15" s="13">
        <v>0</v>
      </c>
      <c r="E15" s="13">
        <v>0</v>
      </c>
      <c r="F15" s="13">
        <v>0</v>
      </c>
      <c r="G15" s="13">
        <v>50</v>
      </c>
      <c r="H15" s="13">
        <v>0</v>
      </c>
      <c r="I15" s="13">
        <v>0</v>
      </c>
      <c r="J15" s="13">
        <v>0</v>
      </c>
      <c r="K15" s="13">
        <v>0</v>
      </c>
      <c r="L15" s="13">
        <v>50</v>
      </c>
      <c r="M15" s="13">
        <v>0</v>
      </c>
      <c r="N15" s="13">
        <v>0</v>
      </c>
      <c r="O15" s="245">
        <v>0</v>
      </c>
      <c r="P15" s="277">
        <f t="shared" si="0"/>
        <v>0</v>
      </c>
      <c r="Q15" s="2">
        <f t="shared" si="1"/>
        <v>2.8791292221394917E-4</v>
      </c>
      <c r="R15" s="2">
        <f t="shared" si="2"/>
        <v>0</v>
      </c>
      <c r="S15" s="2">
        <f t="shared" si="3"/>
        <v>0</v>
      </c>
      <c r="T15" s="2">
        <f t="shared" si="4"/>
        <v>0</v>
      </c>
      <c r="U15" s="2">
        <f t="shared" si="5"/>
        <v>1.4395646110697458E-2</v>
      </c>
      <c r="V15" s="2">
        <f t="shared" si="6"/>
        <v>0</v>
      </c>
      <c r="W15" s="2">
        <f t="shared" si="7"/>
        <v>0</v>
      </c>
      <c r="X15" s="2">
        <f t="shared" si="8"/>
        <v>0</v>
      </c>
      <c r="Y15" s="2">
        <f t="shared" si="9"/>
        <v>0</v>
      </c>
      <c r="Z15" s="2">
        <f t="shared" si="10"/>
        <v>1.4395646110697458E-2</v>
      </c>
      <c r="AA15" s="2">
        <f t="shared" si="11"/>
        <v>0</v>
      </c>
      <c r="AB15" s="2">
        <f t="shared" si="12"/>
        <v>0</v>
      </c>
      <c r="AC15" s="2">
        <f t="shared" si="13"/>
        <v>0</v>
      </c>
    </row>
    <row r="16" spans="1:29" ht="15" customHeight="1" x14ac:dyDescent="0.15">
      <c r="A16" s="8">
        <v>6</v>
      </c>
      <c r="B16" s="9" t="str">
        <f>RENCANA_KEUANGAN!B13</f>
        <v>Penatausahaan Barang Milik Daerah pada SKPD (Dinas Pendidikan Kota Banjarmasin)</v>
      </c>
      <c r="C16" s="10">
        <f>RENCANA_KEUANGAN!C13</f>
        <v>3429500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50</v>
      </c>
      <c r="K16" s="13">
        <v>0</v>
      </c>
      <c r="L16" s="13">
        <v>0</v>
      </c>
      <c r="M16" s="13">
        <v>0</v>
      </c>
      <c r="N16" s="13">
        <v>50</v>
      </c>
      <c r="O16" s="245">
        <v>0</v>
      </c>
      <c r="P16" s="277">
        <f t="shared" si="0"/>
        <v>0</v>
      </c>
      <c r="Q16" s="2">
        <f t="shared" si="1"/>
        <v>1.4489652457740681E-5</v>
      </c>
      <c r="R16" s="2">
        <f t="shared" si="2"/>
        <v>0</v>
      </c>
      <c r="S16" s="2">
        <f t="shared" si="3"/>
        <v>0</v>
      </c>
      <c r="T16" s="2">
        <f t="shared" si="4"/>
        <v>0</v>
      </c>
      <c r="U16" s="2">
        <f t="shared" si="5"/>
        <v>0</v>
      </c>
      <c r="V16" s="2">
        <f t="shared" si="6"/>
        <v>0</v>
      </c>
      <c r="W16" s="2">
        <f t="shared" si="7"/>
        <v>0</v>
      </c>
      <c r="X16" s="2">
        <f t="shared" si="8"/>
        <v>7.2448262288703398E-4</v>
      </c>
      <c r="Y16" s="2">
        <f t="shared" si="9"/>
        <v>0</v>
      </c>
      <c r="Z16" s="2">
        <f t="shared" si="10"/>
        <v>0</v>
      </c>
      <c r="AA16" s="2">
        <f t="shared" si="11"/>
        <v>0</v>
      </c>
      <c r="AB16" s="2">
        <f t="shared" si="12"/>
        <v>7.2448262288703398E-4</v>
      </c>
      <c r="AC16" s="2">
        <f t="shared" si="13"/>
        <v>0</v>
      </c>
    </row>
    <row r="17" spans="1:29" ht="15" customHeight="1" x14ac:dyDescent="0.15">
      <c r="A17" s="8">
        <v>7</v>
      </c>
      <c r="B17" s="9" t="str">
        <f>RENCANA_KEUANGAN!B14</f>
        <v>Peningkatan Sarana dan Prasarana Disiplin Pegawai</v>
      </c>
      <c r="C17" s="10">
        <f>RENCANA_KEUANGAN!C14</f>
        <v>124000000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96.774193548387004</v>
      </c>
      <c r="J17" s="13">
        <v>0</v>
      </c>
      <c r="K17" s="13">
        <v>3.2258064516128999</v>
      </c>
      <c r="L17" s="13">
        <v>0</v>
      </c>
      <c r="M17" s="13">
        <v>0</v>
      </c>
      <c r="N17" s="13">
        <v>0</v>
      </c>
      <c r="O17" s="245">
        <v>0</v>
      </c>
      <c r="P17" s="277">
        <f t="shared" si="0"/>
        <v>0</v>
      </c>
      <c r="Q17" s="2">
        <f t="shared" si="1"/>
        <v>5.2390054082514779E-4</v>
      </c>
      <c r="R17" s="2">
        <f t="shared" si="2"/>
        <v>0</v>
      </c>
      <c r="S17" s="2">
        <f t="shared" si="3"/>
        <v>0</v>
      </c>
      <c r="T17" s="2">
        <f t="shared" si="4"/>
        <v>0</v>
      </c>
      <c r="U17" s="2">
        <f t="shared" si="5"/>
        <v>0</v>
      </c>
      <c r="V17" s="2">
        <f t="shared" si="6"/>
        <v>0</v>
      </c>
      <c r="W17" s="2">
        <f t="shared" si="7"/>
        <v>5.0700052337917481E-2</v>
      </c>
      <c r="X17" s="2">
        <f t="shared" si="8"/>
        <v>0</v>
      </c>
      <c r="Y17" s="2">
        <f t="shared" si="9"/>
        <v>1.6900017445972491E-3</v>
      </c>
      <c r="Z17" s="2">
        <f t="shared" si="10"/>
        <v>0</v>
      </c>
      <c r="AA17" s="2">
        <f t="shared" si="11"/>
        <v>0</v>
      </c>
      <c r="AB17" s="2">
        <f t="shared" si="12"/>
        <v>0</v>
      </c>
      <c r="AC17" s="2">
        <f t="shared" si="13"/>
        <v>0</v>
      </c>
    </row>
    <row r="18" spans="1:29" ht="15" customHeight="1" x14ac:dyDescent="0.15">
      <c r="A18" s="8">
        <v>8</v>
      </c>
      <c r="B18" s="9" t="str">
        <f>RENCANA_KEUANGAN!B15</f>
        <v>Penyediaan Komponen Instalasi Listrik/Penerangan Bangunan Kantor</v>
      </c>
      <c r="C18" s="10">
        <f>RENCANA_KEUANGAN!C15</f>
        <v>64593700</v>
      </c>
      <c r="D18" s="13">
        <v>0</v>
      </c>
      <c r="E18" s="13">
        <v>0</v>
      </c>
      <c r="F18" s="13">
        <v>0</v>
      </c>
      <c r="G18" s="13">
        <v>33.328327685208002</v>
      </c>
      <c r="H18" s="13">
        <v>8.3320819213018993</v>
      </c>
      <c r="I18" s="13">
        <v>8.3320819213018993</v>
      </c>
      <c r="J18" s="13">
        <v>8.3320819213018993</v>
      </c>
      <c r="K18" s="13">
        <v>8.3320819213018993</v>
      </c>
      <c r="L18" s="13">
        <v>8.3320819213018993</v>
      </c>
      <c r="M18" s="13">
        <v>8.3320819213018993</v>
      </c>
      <c r="N18" s="13">
        <v>8.3320819213018993</v>
      </c>
      <c r="O18" s="245">
        <v>8.3470988656789</v>
      </c>
      <c r="P18" s="277">
        <f t="shared" si="0"/>
        <v>0</v>
      </c>
      <c r="Q18" s="2">
        <f t="shared" si="1"/>
        <v>2.729086642249786E-4</v>
      </c>
      <c r="R18" s="2">
        <f t="shared" si="2"/>
        <v>0</v>
      </c>
      <c r="S18" s="2">
        <f t="shared" si="3"/>
        <v>0</v>
      </c>
      <c r="T18" s="2">
        <f t="shared" si="4"/>
        <v>0</v>
      </c>
      <c r="U18" s="2">
        <f t="shared" si="5"/>
        <v>9.0955893894224885E-3</v>
      </c>
      <c r="V18" s="2">
        <f t="shared" si="6"/>
        <v>2.2738973473555948E-3</v>
      </c>
      <c r="W18" s="2">
        <f t="shared" si="7"/>
        <v>2.2738973473555948E-3</v>
      </c>
      <c r="X18" s="2">
        <f t="shared" si="8"/>
        <v>2.2738973473555948E-3</v>
      </c>
      <c r="Y18" s="2">
        <f t="shared" si="9"/>
        <v>2.2738973473555948E-3</v>
      </c>
      <c r="Z18" s="2">
        <f t="shared" si="10"/>
        <v>2.2738973473555948E-3</v>
      </c>
      <c r="AA18" s="2">
        <f t="shared" si="11"/>
        <v>2.2738973473555948E-3</v>
      </c>
      <c r="AB18" s="2">
        <f t="shared" si="12"/>
        <v>2.2738973473555948E-3</v>
      </c>
      <c r="AC18" s="2">
        <f t="shared" si="13"/>
        <v>2.2779956015862627E-3</v>
      </c>
    </row>
    <row r="19" spans="1:29" ht="15" customHeight="1" x14ac:dyDescent="0.15">
      <c r="A19" s="8">
        <v>9</v>
      </c>
      <c r="B19" s="9" t="str">
        <f>RENCANA_KEUANGAN!B16</f>
        <v>Penyediaan Peralatan dan Perlengkapan Kantor</v>
      </c>
      <c r="C19" s="10">
        <f>RENCANA_KEUANGAN!C16</f>
        <v>299988900</v>
      </c>
      <c r="D19" s="13">
        <v>0</v>
      </c>
      <c r="E19" s="13">
        <v>0</v>
      </c>
      <c r="F19" s="13">
        <v>0</v>
      </c>
      <c r="G19" s="13">
        <v>17.018063001664</v>
      </c>
      <c r="H19" s="13">
        <v>48.945810995007001</v>
      </c>
      <c r="I19" s="13">
        <v>0</v>
      </c>
      <c r="J19" s="13">
        <v>17.018063001664</v>
      </c>
      <c r="K19" s="13">
        <v>0</v>
      </c>
      <c r="L19" s="13">
        <v>0</v>
      </c>
      <c r="M19" s="13">
        <v>17.018063001664</v>
      </c>
      <c r="N19" s="13">
        <v>0</v>
      </c>
      <c r="O19" s="245">
        <v>0</v>
      </c>
      <c r="P19" s="277">
        <f t="shared" si="0"/>
        <v>0</v>
      </c>
      <c r="Q19" s="2">
        <f t="shared" si="1"/>
        <v>1.2674544108995257E-3</v>
      </c>
      <c r="R19" s="2">
        <f t="shared" si="2"/>
        <v>0</v>
      </c>
      <c r="S19" s="2">
        <f t="shared" si="3"/>
        <v>0</v>
      </c>
      <c r="T19" s="2">
        <f t="shared" si="4"/>
        <v>0</v>
      </c>
      <c r="U19" s="2">
        <f t="shared" si="5"/>
        <v>2.1569619016425057E-2</v>
      </c>
      <c r="V19" s="2">
        <f t="shared" si="6"/>
        <v>6.2036584040676128E-2</v>
      </c>
      <c r="W19" s="2">
        <f t="shared" si="7"/>
        <v>0</v>
      </c>
      <c r="X19" s="2">
        <f t="shared" si="8"/>
        <v>2.1569619016425057E-2</v>
      </c>
      <c r="Y19" s="2">
        <f t="shared" si="9"/>
        <v>0</v>
      </c>
      <c r="Z19" s="2">
        <f t="shared" si="10"/>
        <v>0</v>
      </c>
      <c r="AA19" s="2">
        <f t="shared" si="11"/>
        <v>2.1569619016425057E-2</v>
      </c>
      <c r="AB19" s="2">
        <f t="shared" si="12"/>
        <v>0</v>
      </c>
      <c r="AC19" s="2">
        <f t="shared" si="13"/>
        <v>0</v>
      </c>
    </row>
    <row r="20" spans="1:29" ht="15" customHeight="1" x14ac:dyDescent="0.15">
      <c r="A20" s="8">
        <v>10</v>
      </c>
      <c r="B20" s="9" t="str">
        <f>RENCANA_KEUANGAN!B17</f>
        <v>Penyediaan Peralatan Rumah Tangga</v>
      </c>
      <c r="C20" s="10">
        <f>RENCANA_KEUANGAN!C17</f>
        <v>84744400</v>
      </c>
      <c r="D20" s="13">
        <v>0</v>
      </c>
      <c r="E20" s="13">
        <v>0</v>
      </c>
      <c r="F20" s="13">
        <v>0</v>
      </c>
      <c r="G20" s="13">
        <v>33.333648005059999</v>
      </c>
      <c r="H20" s="13">
        <v>8.3332939993675001</v>
      </c>
      <c r="I20" s="13">
        <v>8.3332939993675001</v>
      </c>
      <c r="J20" s="13">
        <v>8.3332939993675001</v>
      </c>
      <c r="K20" s="13">
        <v>8.3332939993675001</v>
      </c>
      <c r="L20" s="13">
        <v>8.3332939993675001</v>
      </c>
      <c r="M20" s="13">
        <v>8.3332939993675001</v>
      </c>
      <c r="N20" s="13">
        <v>8.3332939993675001</v>
      </c>
      <c r="O20" s="245">
        <v>8.3332939993675001</v>
      </c>
      <c r="P20" s="277">
        <f t="shared" si="0"/>
        <v>0</v>
      </c>
      <c r="Q20" s="2">
        <f t="shared" si="1"/>
        <v>3.580454596121182E-4</v>
      </c>
      <c r="R20" s="2">
        <f t="shared" si="2"/>
        <v>0</v>
      </c>
      <c r="S20" s="2">
        <f t="shared" si="3"/>
        <v>0</v>
      </c>
      <c r="T20" s="2">
        <f t="shared" si="4"/>
        <v>0</v>
      </c>
      <c r="U20" s="2">
        <f t="shared" si="5"/>
        <v>1.1934961320520274E-2</v>
      </c>
      <c r="V20" s="2">
        <f t="shared" si="6"/>
        <v>2.983698080086443E-3</v>
      </c>
      <c r="W20" s="2">
        <f t="shared" si="7"/>
        <v>2.983698080086443E-3</v>
      </c>
      <c r="X20" s="2">
        <f t="shared" si="8"/>
        <v>2.983698080086443E-3</v>
      </c>
      <c r="Y20" s="2">
        <f t="shared" si="9"/>
        <v>2.983698080086443E-3</v>
      </c>
      <c r="Z20" s="2">
        <f t="shared" si="10"/>
        <v>2.983698080086443E-3</v>
      </c>
      <c r="AA20" s="2">
        <f t="shared" si="11"/>
        <v>2.983698080086443E-3</v>
      </c>
      <c r="AB20" s="2">
        <f t="shared" si="12"/>
        <v>2.983698080086443E-3</v>
      </c>
      <c r="AC20" s="2">
        <f t="shared" si="13"/>
        <v>2.983698080086443E-3</v>
      </c>
    </row>
    <row r="21" spans="1:29" ht="15" customHeight="1" x14ac:dyDescent="0.15">
      <c r="A21" s="8">
        <v>11</v>
      </c>
      <c r="B21" s="9" t="str">
        <f>RENCANA_KEUANGAN!B18</f>
        <v>Penyediaan Bahan Logistik Kantor</v>
      </c>
      <c r="C21" s="10">
        <f>RENCANA_KEUANGAN!C18</f>
        <v>819941700</v>
      </c>
      <c r="D21" s="13">
        <v>0</v>
      </c>
      <c r="E21" s="13">
        <v>0</v>
      </c>
      <c r="F21" s="13">
        <v>0</v>
      </c>
      <c r="G21" s="13">
        <v>73.842530511621007</v>
      </c>
      <c r="H21" s="13">
        <v>3.2696836860473999</v>
      </c>
      <c r="I21" s="13">
        <v>3.2696836860473999</v>
      </c>
      <c r="J21" s="13">
        <v>3.2696836860473999</v>
      </c>
      <c r="K21" s="13">
        <v>3.2696836860473999</v>
      </c>
      <c r="L21" s="13">
        <v>3.2696836860473999</v>
      </c>
      <c r="M21" s="13">
        <v>3.2696836860473999</v>
      </c>
      <c r="N21" s="13">
        <v>3.2696836860473999</v>
      </c>
      <c r="O21" s="245">
        <v>3.2696836860473999</v>
      </c>
      <c r="P21" s="277">
        <f t="shared" si="0"/>
        <v>0</v>
      </c>
      <c r="Q21" s="2">
        <f t="shared" si="1"/>
        <v>3.4642572586700894E-3</v>
      </c>
      <c r="R21" s="2">
        <f t="shared" si="2"/>
        <v>0</v>
      </c>
      <c r="S21" s="2">
        <f t="shared" si="3"/>
        <v>0</v>
      </c>
      <c r="T21" s="2">
        <f t="shared" si="4"/>
        <v>0</v>
      </c>
      <c r="U21" s="2">
        <f t="shared" si="5"/>
        <v>0.25580952232345061</v>
      </c>
      <c r="V21" s="2">
        <f t="shared" si="6"/>
        <v>1.1327025442944878E-2</v>
      </c>
      <c r="W21" s="2">
        <f t="shared" si="7"/>
        <v>1.1327025442944878E-2</v>
      </c>
      <c r="X21" s="2">
        <f t="shared" si="8"/>
        <v>1.1327025442944878E-2</v>
      </c>
      <c r="Y21" s="2">
        <f t="shared" si="9"/>
        <v>1.1327025442944878E-2</v>
      </c>
      <c r="Z21" s="2">
        <f t="shared" si="10"/>
        <v>1.1327025442944878E-2</v>
      </c>
      <c r="AA21" s="2">
        <f t="shared" si="11"/>
        <v>1.1327025442944878E-2</v>
      </c>
      <c r="AB21" s="2">
        <f t="shared" si="12"/>
        <v>1.1327025442944878E-2</v>
      </c>
      <c r="AC21" s="2">
        <f t="shared" si="13"/>
        <v>1.1327025442944878E-2</v>
      </c>
    </row>
    <row r="22" spans="1:29" ht="15" customHeight="1" x14ac:dyDescent="0.15">
      <c r="A22" s="8">
        <v>12</v>
      </c>
      <c r="B22" s="9" t="str">
        <f>RENCANA_KEUANGAN!B19</f>
        <v>Penyediaan Barang Cetakan dan Penggandaan</v>
      </c>
      <c r="C22" s="10">
        <f>RENCANA_KEUANGAN!C19</f>
        <v>154499700</v>
      </c>
      <c r="D22" s="13">
        <v>0</v>
      </c>
      <c r="E22" s="13">
        <v>0</v>
      </c>
      <c r="F22" s="13">
        <v>0</v>
      </c>
      <c r="G22" s="13">
        <v>33.338381886825999</v>
      </c>
      <c r="H22" s="13">
        <v>8.3327022641467998</v>
      </c>
      <c r="I22" s="13">
        <v>8.3327022641467998</v>
      </c>
      <c r="J22" s="13">
        <v>8.3327022641467998</v>
      </c>
      <c r="K22" s="13">
        <v>8.3327022641467998</v>
      </c>
      <c r="L22" s="13">
        <v>8.3327022641467998</v>
      </c>
      <c r="M22" s="13">
        <v>8.3327022641467998</v>
      </c>
      <c r="N22" s="13">
        <v>8.3327022641467998</v>
      </c>
      <c r="O22" s="245">
        <v>8.3327022641467998</v>
      </c>
      <c r="P22" s="277">
        <f t="shared" si="0"/>
        <v>0</v>
      </c>
      <c r="Q22" s="2">
        <f t="shared" si="1"/>
        <v>6.5276190634937974E-4</v>
      </c>
      <c r="R22" s="2">
        <f t="shared" si="2"/>
        <v>0</v>
      </c>
      <c r="S22" s="2">
        <f t="shared" si="3"/>
        <v>0</v>
      </c>
      <c r="T22" s="2">
        <f t="shared" si="4"/>
        <v>0</v>
      </c>
      <c r="U22" s="2">
        <f t="shared" si="5"/>
        <v>2.1762025715048171E-2</v>
      </c>
      <c r="V22" s="2">
        <f t="shared" si="6"/>
        <v>5.4392706149862576E-3</v>
      </c>
      <c r="W22" s="2">
        <f t="shared" si="7"/>
        <v>5.4392706149862576E-3</v>
      </c>
      <c r="X22" s="2">
        <f t="shared" si="8"/>
        <v>5.4392706149862576E-3</v>
      </c>
      <c r="Y22" s="2">
        <f t="shared" si="9"/>
        <v>5.4392706149862576E-3</v>
      </c>
      <c r="Z22" s="2">
        <f t="shared" si="10"/>
        <v>5.4392706149862576E-3</v>
      </c>
      <c r="AA22" s="2">
        <f t="shared" si="11"/>
        <v>5.4392706149862576E-3</v>
      </c>
      <c r="AB22" s="2">
        <f t="shared" si="12"/>
        <v>5.4392706149862576E-3</v>
      </c>
      <c r="AC22" s="2">
        <f t="shared" si="13"/>
        <v>5.4392706149862576E-3</v>
      </c>
    </row>
    <row r="23" spans="1:29" ht="15" customHeight="1" x14ac:dyDescent="0.15">
      <c r="A23" s="8">
        <v>13</v>
      </c>
      <c r="B23" s="9" t="str">
        <f>RENCANA_KEUANGAN!B20</f>
        <v>Penyediaan Bahan Bacaan dan Peraturan Perundang-undangan</v>
      </c>
      <c r="C23" s="10">
        <f>RENCANA_KEUANGAN!C20</f>
        <v>25750000</v>
      </c>
      <c r="D23" s="13">
        <v>0</v>
      </c>
      <c r="E23" s="13">
        <v>0</v>
      </c>
      <c r="F23" s="13">
        <v>0</v>
      </c>
      <c r="G23" s="13">
        <v>34.384466019416998</v>
      </c>
      <c r="H23" s="13">
        <v>8.2019417475727998</v>
      </c>
      <c r="I23" s="13">
        <v>8.2019417475727998</v>
      </c>
      <c r="J23" s="13">
        <v>8.2019417475727998</v>
      </c>
      <c r="K23" s="13">
        <v>8.2019417475727998</v>
      </c>
      <c r="L23" s="13">
        <v>8.2019417475727998</v>
      </c>
      <c r="M23" s="13">
        <v>8.2019417475727998</v>
      </c>
      <c r="N23" s="13">
        <v>8.2019417475727998</v>
      </c>
      <c r="O23" s="245">
        <v>8.2019417475727998</v>
      </c>
      <c r="P23" s="277">
        <f t="shared" si="0"/>
        <v>0</v>
      </c>
      <c r="Q23" s="2">
        <f t="shared" si="1"/>
        <v>1.0879386230844804E-4</v>
      </c>
      <c r="R23" s="2">
        <f t="shared" si="2"/>
        <v>0</v>
      </c>
      <c r="S23" s="2">
        <f t="shared" si="3"/>
        <v>0</v>
      </c>
      <c r="T23" s="2">
        <f t="shared" si="4"/>
        <v>0</v>
      </c>
      <c r="U23" s="2">
        <f t="shared" si="5"/>
        <v>3.7408188616659633E-3</v>
      </c>
      <c r="V23" s="2">
        <f t="shared" si="6"/>
        <v>8.9232092114734682E-4</v>
      </c>
      <c r="W23" s="2">
        <f t="shared" si="7"/>
        <v>8.9232092114734682E-4</v>
      </c>
      <c r="X23" s="2">
        <f t="shared" si="8"/>
        <v>8.9232092114734682E-4</v>
      </c>
      <c r="Y23" s="2">
        <f t="shared" si="9"/>
        <v>8.9232092114734682E-4</v>
      </c>
      <c r="Z23" s="2">
        <f t="shared" si="10"/>
        <v>8.9232092114734682E-4</v>
      </c>
      <c r="AA23" s="2">
        <f t="shared" si="11"/>
        <v>8.9232092114734682E-4</v>
      </c>
      <c r="AB23" s="2">
        <f t="shared" si="12"/>
        <v>8.9232092114734682E-4</v>
      </c>
      <c r="AC23" s="2">
        <f t="shared" si="13"/>
        <v>8.9232092114734682E-4</v>
      </c>
    </row>
    <row r="24" spans="1:29" ht="15" customHeight="1" x14ac:dyDescent="0.15">
      <c r="A24" s="8">
        <v>14</v>
      </c>
      <c r="B24" s="9" t="str">
        <f>RENCANA_KEUANGAN!B21</f>
        <v>Fasilitasi Kunjungan Tamu</v>
      </c>
      <c r="C24" s="10">
        <f>RENCANA_KEUANGAN!C21</f>
        <v>39655000</v>
      </c>
      <c r="D24" s="13">
        <v>0</v>
      </c>
      <c r="E24" s="13">
        <v>0</v>
      </c>
      <c r="F24" s="13">
        <v>0</v>
      </c>
      <c r="G24" s="13">
        <v>33.335014500062996</v>
      </c>
      <c r="H24" s="13">
        <v>8.3331231874921006</v>
      </c>
      <c r="I24" s="13">
        <v>8.3331231874921006</v>
      </c>
      <c r="J24" s="13">
        <v>8.3331231874921006</v>
      </c>
      <c r="K24" s="13">
        <v>8.3331231874921006</v>
      </c>
      <c r="L24" s="13">
        <v>8.3331231874921006</v>
      </c>
      <c r="M24" s="13">
        <v>8.3331231874921006</v>
      </c>
      <c r="N24" s="13">
        <v>8.3331231874921006</v>
      </c>
      <c r="O24" s="245">
        <v>8.3331231874921006</v>
      </c>
      <c r="P24" s="277">
        <f t="shared" si="0"/>
        <v>0</v>
      </c>
      <c r="Q24" s="2">
        <f t="shared" si="1"/>
        <v>1.6754254795500997E-4</v>
      </c>
      <c r="R24" s="2">
        <f t="shared" si="2"/>
        <v>0</v>
      </c>
      <c r="S24" s="2">
        <f t="shared" si="3"/>
        <v>0</v>
      </c>
      <c r="T24" s="2">
        <f t="shared" si="4"/>
        <v>0</v>
      </c>
      <c r="U24" s="2">
        <f t="shared" si="5"/>
        <v>5.585033265457757E-3</v>
      </c>
      <c r="V24" s="2">
        <f t="shared" si="6"/>
        <v>1.3961526912554007E-3</v>
      </c>
      <c r="W24" s="2">
        <f t="shared" si="7"/>
        <v>1.3961526912554007E-3</v>
      </c>
      <c r="X24" s="2">
        <f t="shared" si="8"/>
        <v>1.3961526912554007E-3</v>
      </c>
      <c r="Y24" s="2">
        <f t="shared" si="9"/>
        <v>1.3961526912554007E-3</v>
      </c>
      <c r="Z24" s="2">
        <f t="shared" si="10"/>
        <v>1.3961526912554007E-3</v>
      </c>
      <c r="AA24" s="2">
        <f t="shared" si="11"/>
        <v>1.3961526912554007E-3</v>
      </c>
      <c r="AB24" s="2">
        <f t="shared" si="12"/>
        <v>1.3961526912554007E-3</v>
      </c>
      <c r="AC24" s="2">
        <f t="shared" si="13"/>
        <v>1.3961526912554007E-3</v>
      </c>
    </row>
    <row r="25" spans="1:29" ht="15" customHeight="1" x14ac:dyDescent="0.15">
      <c r="A25" s="8">
        <v>15</v>
      </c>
      <c r="B25" s="9" t="str">
        <f>RENCANA_KEUANGAN!B22</f>
        <v>Penyelenggaraan Rapat Koordinasi dan Konsultasi SKPD</v>
      </c>
      <c r="C25" s="10">
        <f>RENCANA_KEUANGAN!C22</f>
        <v>979588000</v>
      </c>
      <c r="D25" s="13">
        <v>0</v>
      </c>
      <c r="E25" s="13">
        <v>0</v>
      </c>
      <c r="F25" s="13">
        <v>0</v>
      </c>
      <c r="G25" s="13">
        <v>22</v>
      </c>
      <c r="H25" s="13">
        <v>5.64</v>
      </c>
      <c r="I25" s="13">
        <v>8.98</v>
      </c>
      <c r="J25" s="13">
        <v>9.6999999999999993</v>
      </c>
      <c r="K25" s="13">
        <v>9.6999999999999993</v>
      </c>
      <c r="L25" s="13">
        <v>9.19</v>
      </c>
      <c r="M25" s="13">
        <v>10.72</v>
      </c>
      <c r="N25" s="13">
        <v>10.72</v>
      </c>
      <c r="O25" s="245">
        <v>13.35</v>
      </c>
      <c r="P25" s="277">
        <f t="shared" si="0"/>
        <v>0</v>
      </c>
      <c r="Q25" s="2">
        <f t="shared" si="1"/>
        <v>4.1387635724663297E-3</v>
      </c>
      <c r="R25" s="2">
        <f t="shared" si="2"/>
        <v>0</v>
      </c>
      <c r="S25" s="2">
        <f t="shared" si="3"/>
        <v>0</v>
      </c>
      <c r="T25" s="2">
        <f t="shared" si="4"/>
        <v>0</v>
      </c>
      <c r="U25" s="2">
        <f t="shared" si="5"/>
        <v>9.1052798594259257E-2</v>
      </c>
      <c r="V25" s="2">
        <f t="shared" si="6"/>
        <v>2.33426265487101E-2</v>
      </c>
      <c r="W25" s="2">
        <f t="shared" si="7"/>
        <v>3.7166096880747644E-2</v>
      </c>
      <c r="X25" s="2">
        <f t="shared" si="8"/>
        <v>4.0146006652923394E-2</v>
      </c>
      <c r="Y25" s="2">
        <f t="shared" si="9"/>
        <v>4.0146006652923394E-2</v>
      </c>
      <c r="Z25" s="2">
        <f t="shared" si="10"/>
        <v>3.8035237230965566E-2</v>
      </c>
      <c r="AA25" s="2">
        <f t="shared" si="11"/>
        <v>4.4367545496839057E-2</v>
      </c>
      <c r="AB25" s="2">
        <f t="shared" si="12"/>
        <v>4.4367545496839057E-2</v>
      </c>
      <c r="AC25" s="2">
        <f t="shared" si="13"/>
        <v>5.5252493692425499E-2</v>
      </c>
    </row>
    <row r="26" spans="1:29" ht="15" customHeight="1" x14ac:dyDescent="0.15">
      <c r="A26" s="8">
        <v>16</v>
      </c>
      <c r="B26" s="9" t="str">
        <f>RENCANA_KEUANGAN!B23</f>
        <v>Pengadaan Peralatan dan Mesin Lainnya</v>
      </c>
      <c r="C26" s="10">
        <f>RENCANA_KEUANGAN!C23</f>
        <v>194899300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100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245">
        <v>0</v>
      </c>
      <c r="P26" s="277">
        <f t="shared" si="0"/>
        <v>0</v>
      </c>
      <c r="Q26" s="2">
        <f t="shared" si="1"/>
        <v>8.234503925519575E-4</v>
      </c>
      <c r="R26" s="2">
        <f t="shared" si="2"/>
        <v>0</v>
      </c>
      <c r="S26" s="2">
        <f t="shared" si="3"/>
        <v>0</v>
      </c>
      <c r="T26" s="2">
        <f t="shared" si="4"/>
        <v>0</v>
      </c>
      <c r="U26" s="2">
        <f t="shared" si="5"/>
        <v>0</v>
      </c>
      <c r="V26" s="2">
        <f t="shared" si="6"/>
        <v>0</v>
      </c>
      <c r="W26" s="2">
        <f t="shared" si="7"/>
        <v>8.2345039255195748E-2</v>
      </c>
      <c r="X26" s="2">
        <f t="shared" si="8"/>
        <v>0</v>
      </c>
      <c r="Y26" s="2">
        <f t="shared" si="9"/>
        <v>0</v>
      </c>
      <c r="Z26" s="2">
        <f t="shared" si="10"/>
        <v>0</v>
      </c>
      <c r="AA26" s="2">
        <f t="shared" si="11"/>
        <v>0</v>
      </c>
      <c r="AB26" s="2">
        <f t="shared" si="12"/>
        <v>0</v>
      </c>
      <c r="AC26" s="2">
        <f t="shared" si="13"/>
        <v>0</v>
      </c>
    </row>
    <row r="27" spans="1:29" ht="15" customHeight="1" x14ac:dyDescent="0.15">
      <c r="A27" s="8">
        <v>17</v>
      </c>
      <c r="B27" s="9" t="str">
        <f>RENCANA_KEUANGAN!B24</f>
        <v>Pengadaan Gedung Kantor atau Bangunan Lainnya</v>
      </c>
      <c r="C27" s="10">
        <f>RENCANA_KEUANGAN!C24</f>
        <v>300000000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100</v>
      </c>
      <c r="L27" s="13">
        <v>0</v>
      </c>
      <c r="M27" s="13">
        <v>0</v>
      </c>
      <c r="N27" s="13">
        <v>0</v>
      </c>
      <c r="O27" s="245">
        <v>0</v>
      </c>
      <c r="P27" s="277">
        <f t="shared" si="0"/>
        <v>0</v>
      </c>
      <c r="Q27" s="2">
        <f t="shared" si="1"/>
        <v>1.2675013084479383E-3</v>
      </c>
      <c r="R27" s="2">
        <f t="shared" si="2"/>
        <v>0</v>
      </c>
      <c r="S27" s="2">
        <f t="shared" si="3"/>
        <v>0</v>
      </c>
      <c r="T27" s="2">
        <f t="shared" si="4"/>
        <v>0</v>
      </c>
      <c r="U27" s="2">
        <f t="shared" si="5"/>
        <v>0</v>
      </c>
      <c r="V27" s="2">
        <f t="shared" si="6"/>
        <v>0</v>
      </c>
      <c r="W27" s="2">
        <f t="shared" si="7"/>
        <v>0</v>
      </c>
      <c r="X27" s="2">
        <f t="shared" si="8"/>
        <v>0</v>
      </c>
      <c r="Y27" s="2">
        <f t="shared" si="9"/>
        <v>0.12675013084479383</v>
      </c>
      <c r="Z27" s="2">
        <f t="shared" si="10"/>
        <v>0</v>
      </c>
      <c r="AA27" s="2">
        <f t="shared" si="11"/>
        <v>0</v>
      </c>
      <c r="AB27" s="2">
        <f t="shared" si="12"/>
        <v>0</v>
      </c>
      <c r="AC27" s="2">
        <f t="shared" si="13"/>
        <v>0</v>
      </c>
    </row>
    <row r="28" spans="1:29" ht="15" customHeight="1" x14ac:dyDescent="0.15">
      <c r="A28" s="8">
        <v>18</v>
      </c>
      <c r="B28" s="9" t="str">
        <f>RENCANA_KEUANGAN!B25</f>
        <v>Penyediaan Jasa Surat Menyurat</v>
      </c>
      <c r="C28" s="10">
        <f>RENCANA_KEUANGAN!C25</f>
        <v>330000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100</v>
      </c>
      <c r="N28" s="13">
        <v>0</v>
      </c>
      <c r="O28" s="245">
        <v>0</v>
      </c>
      <c r="P28" s="277">
        <f t="shared" si="0"/>
        <v>0</v>
      </c>
      <c r="Q28" s="2">
        <f t="shared" si="1"/>
        <v>1.3942514392927321E-6</v>
      </c>
      <c r="R28" s="2">
        <f t="shared" si="2"/>
        <v>0</v>
      </c>
      <c r="S28" s="2">
        <f t="shared" si="3"/>
        <v>0</v>
      </c>
      <c r="T28" s="2">
        <f t="shared" si="4"/>
        <v>0</v>
      </c>
      <c r="U28" s="2">
        <f t="shared" si="5"/>
        <v>0</v>
      </c>
      <c r="V28" s="2">
        <f t="shared" si="6"/>
        <v>0</v>
      </c>
      <c r="W28" s="2">
        <f t="shared" si="7"/>
        <v>0</v>
      </c>
      <c r="X28" s="2">
        <f t="shared" si="8"/>
        <v>0</v>
      </c>
      <c r="Y28" s="2">
        <f t="shared" si="9"/>
        <v>0</v>
      </c>
      <c r="Z28" s="2">
        <f t="shared" si="10"/>
        <v>0</v>
      </c>
      <c r="AA28" s="2">
        <f t="shared" si="11"/>
        <v>1.3942514392927322E-4</v>
      </c>
      <c r="AB28" s="2">
        <f t="shared" si="12"/>
        <v>0</v>
      </c>
      <c r="AC28" s="2">
        <f t="shared" si="13"/>
        <v>0</v>
      </c>
    </row>
    <row r="29" spans="1:29" ht="15" customHeight="1" x14ac:dyDescent="0.15">
      <c r="A29" s="8">
        <v>19</v>
      </c>
      <c r="B29" s="9" t="str">
        <f>RENCANA_KEUANGAN!B26</f>
        <v>Penyediaan Jasa Komunikasi, Sumber Daya Air dan Listrik</v>
      </c>
      <c r="C29" s="10">
        <f>RENCANA_KEUANGAN!C26</f>
        <v>572123600</v>
      </c>
      <c r="D29" s="13">
        <v>8.3334615107645007</v>
      </c>
      <c r="E29" s="13">
        <v>8.3333216808395996</v>
      </c>
      <c r="F29" s="13">
        <v>8.3333216808395996</v>
      </c>
      <c r="G29" s="13">
        <v>8.3333216808395996</v>
      </c>
      <c r="H29" s="13">
        <v>8.3333216808395996</v>
      </c>
      <c r="I29" s="13">
        <v>8.3333216808395996</v>
      </c>
      <c r="J29" s="13">
        <v>8.3333216808395996</v>
      </c>
      <c r="K29" s="13">
        <v>8.3333216808395996</v>
      </c>
      <c r="L29" s="13">
        <v>8.3333216808395996</v>
      </c>
      <c r="M29" s="13">
        <v>8.3333216808395996</v>
      </c>
      <c r="N29" s="13">
        <v>8.3333216808395996</v>
      </c>
      <c r="O29" s="245">
        <v>8.3333216808395996</v>
      </c>
      <c r="P29" s="277">
        <f t="shared" si="0"/>
        <v>8.3334615107645007</v>
      </c>
      <c r="Q29" s="2">
        <f t="shared" si="1"/>
        <v>2.4172247053131494E-3</v>
      </c>
      <c r="R29" s="2">
        <f t="shared" si="2"/>
        <v>2.0143849044596193E-2</v>
      </c>
      <c r="S29" s="2">
        <f t="shared" si="3"/>
        <v>2.0143511044247178E-2</v>
      </c>
      <c r="T29" s="2">
        <f t="shared" si="4"/>
        <v>2.0143511044247178E-2</v>
      </c>
      <c r="U29" s="2">
        <f t="shared" si="5"/>
        <v>2.0143511044247178E-2</v>
      </c>
      <c r="V29" s="2">
        <f t="shared" si="6"/>
        <v>2.0143511044247178E-2</v>
      </c>
      <c r="W29" s="2">
        <f t="shared" si="7"/>
        <v>2.0143511044247178E-2</v>
      </c>
      <c r="X29" s="2">
        <f t="shared" si="8"/>
        <v>2.0143511044247178E-2</v>
      </c>
      <c r="Y29" s="2">
        <f t="shared" si="9"/>
        <v>2.0143511044247178E-2</v>
      </c>
      <c r="Z29" s="2">
        <f t="shared" si="10"/>
        <v>2.0143511044247178E-2</v>
      </c>
      <c r="AA29" s="2">
        <f t="shared" si="11"/>
        <v>2.0143511044247178E-2</v>
      </c>
      <c r="AB29" s="2">
        <f t="shared" si="12"/>
        <v>2.0143511044247178E-2</v>
      </c>
      <c r="AC29" s="2">
        <f t="shared" si="13"/>
        <v>2.0143511044247178E-2</v>
      </c>
    </row>
    <row r="30" spans="1:29" ht="15" customHeight="1" x14ac:dyDescent="0.15">
      <c r="A30" s="8">
        <v>20</v>
      </c>
      <c r="B30" s="9" t="str">
        <f>RENCANA_KEUANGAN!B27</f>
        <v>Penyediaan Jasa Pelayanan Umum Kantor</v>
      </c>
      <c r="C30" s="10">
        <f>RENCANA_KEUANGAN!C27</f>
        <v>1055532080</v>
      </c>
      <c r="D30" s="13">
        <v>7.3737256758695997</v>
      </c>
      <c r="E30" s="13">
        <v>7.3737256758695997</v>
      </c>
      <c r="F30" s="13">
        <v>7.3737256758695997</v>
      </c>
      <c r="G30" s="13">
        <v>18.889017565435001</v>
      </c>
      <c r="H30" s="13">
        <v>7.3737256758695997</v>
      </c>
      <c r="I30" s="13">
        <v>7.3737256758695997</v>
      </c>
      <c r="J30" s="13">
        <v>7.3737256758695997</v>
      </c>
      <c r="K30" s="13">
        <v>7.3737256758695997</v>
      </c>
      <c r="L30" s="13">
        <v>7.3737256758695997</v>
      </c>
      <c r="M30" s="13">
        <v>7.3737256758695997</v>
      </c>
      <c r="N30" s="13">
        <v>7.3737256758695997</v>
      </c>
      <c r="O30" s="245">
        <v>7.3737256758695997</v>
      </c>
      <c r="P30" s="277">
        <f t="shared" si="0"/>
        <v>7.3737256758695997</v>
      </c>
      <c r="Q30" s="2">
        <f t="shared" si="1"/>
        <v>4.4596276416959124E-3</v>
      </c>
      <c r="R30" s="2">
        <f t="shared" si="2"/>
        <v>3.2884070846390938E-2</v>
      </c>
      <c r="S30" s="2">
        <f t="shared" si="3"/>
        <v>3.2884070846390938E-2</v>
      </c>
      <c r="T30" s="2">
        <f t="shared" si="4"/>
        <v>3.2884070846390938E-2</v>
      </c>
      <c r="U30" s="2">
        <f t="shared" si="5"/>
        <v>8.4237984859293555E-2</v>
      </c>
      <c r="V30" s="2">
        <f t="shared" si="6"/>
        <v>3.2884070846390938E-2</v>
      </c>
      <c r="W30" s="2">
        <f t="shared" si="7"/>
        <v>3.2884070846390938E-2</v>
      </c>
      <c r="X30" s="2">
        <f t="shared" si="8"/>
        <v>3.2884070846390938E-2</v>
      </c>
      <c r="Y30" s="2">
        <f t="shared" si="9"/>
        <v>3.2884070846390938E-2</v>
      </c>
      <c r="Z30" s="2">
        <f t="shared" si="10"/>
        <v>3.2884070846390938E-2</v>
      </c>
      <c r="AA30" s="2">
        <f t="shared" si="11"/>
        <v>3.2884070846390938E-2</v>
      </c>
      <c r="AB30" s="2">
        <f t="shared" si="12"/>
        <v>3.2884070846390938E-2</v>
      </c>
      <c r="AC30" s="2">
        <f t="shared" si="13"/>
        <v>3.2884070846390938E-2</v>
      </c>
    </row>
    <row r="31" spans="1:29" ht="15" customHeight="1" x14ac:dyDescent="0.15">
      <c r="A31" s="8">
        <v>21</v>
      </c>
      <c r="B31" s="9" t="str">
        <f>RENCANA_KEUANGAN!B28</f>
        <v>Penyediaan Jasa Pemeliharaan, Biaya Pemeliharaan, dan Pajak Kendaraan Perorangan Dinas atau Kendaraan Dinas Jabatan</v>
      </c>
      <c r="C31" s="10">
        <f>RENCANA_KEUANGAN!C28</f>
        <v>324437300</v>
      </c>
      <c r="D31" s="13">
        <v>0</v>
      </c>
      <c r="E31" s="13">
        <v>0</v>
      </c>
      <c r="F31" s="13">
        <v>0</v>
      </c>
      <c r="G31" s="13">
        <v>28.714731629193</v>
      </c>
      <c r="H31" s="13">
        <v>9.0208493289767002</v>
      </c>
      <c r="I31" s="13">
        <v>7.1776580559634002</v>
      </c>
      <c r="J31" s="13">
        <v>7.1776580559634002</v>
      </c>
      <c r="K31" s="13">
        <v>19.195388446395999</v>
      </c>
      <c r="L31" s="13">
        <v>7.1776580559634002</v>
      </c>
      <c r="M31" s="13">
        <v>7.1776580559634002</v>
      </c>
      <c r="N31" s="13">
        <v>7.1776580559634002</v>
      </c>
      <c r="O31" s="245">
        <v>7.1776580559634002</v>
      </c>
      <c r="P31" s="277">
        <f t="shared" si="0"/>
        <v>0</v>
      </c>
      <c r="Q31" s="2">
        <f t="shared" si="1"/>
        <v>1.3707490075310542E-3</v>
      </c>
      <c r="R31" s="2">
        <f t="shared" si="2"/>
        <v>0</v>
      </c>
      <c r="S31" s="2">
        <f t="shared" si="3"/>
        <v>0</v>
      </c>
      <c r="T31" s="2">
        <f t="shared" si="4"/>
        <v>0</v>
      </c>
      <c r="U31" s="2">
        <f t="shared" si="5"/>
        <v>3.9360689882236878E-2</v>
      </c>
      <c r="V31" s="2">
        <f t="shared" si="6"/>
        <v>1.2365320264781989E-2</v>
      </c>
      <c r="W31" s="2">
        <f t="shared" si="7"/>
        <v>9.8387676566091074E-3</v>
      </c>
      <c r="X31" s="2">
        <f t="shared" si="8"/>
        <v>9.8387676566091074E-3</v>
      </c>
      <c r="Y31" s="2">
        <f t="shared" si="9"/>
        <v>2.631205966207038E-2</v>
      </c>
      <c r="Z31" s="2">
        <f t="shared" si="10"/>
        <v>9.8387676566091074E-3</v>
      </c>
      <c r="AA31" s="2">
        <f t="shared" si="11"/>
        <v>9.8387676566091074E-3</v>
      </c>
      <c r="AB31" s="2">
        <f t="shared" si="12"/>
        <v>9.8387676566091074E-3</v>
      </c>
      <c r="AC31" s="2">
        <f t="shared" si="13"/>
        <v>9.8387676566091074E-3</v>
      </c>
    </row>
    <row r="32" spans="1:29" ht="15" customHeight="1" x14ac:dyDescent="0.15">
      <c r="A32" s="8">
        <v>22</v>
      </c>
      <c r="B32" s="9" t="str">
        <f>RENCANA_KEUANGAN!B29</f>
        <v>Penyediaan Jasa Pemeliharaan, Biaya Pemeliharaan, Pajak dan Perizinan Kendaraan Dinas Operasional atau Lapangan</v>
      </c>
      <c r="C32" s="10">
        <f>RENCANA_KEUANGAN!C29</f>
        <v>443160000</v>
      </c>
      <c r="D32" s="13">
        <v>0</v>
      </c>
      <c r="E32" s="13">
        <v>0</v>
      </c>
      <c r="F32" s="13">
        <v>0</v>
      </c>
      <c r="G32" s="13">
        <v>33.334235941872002</v>
      </c>
      <c r="H32" s="13">
        <v>8.3332205072660006</v>
      </c>
      <c r="I32" s="13">
        <v>8.3332205072660006</v>
      </c>
      <c r="J32" s="13">
        <v>8.3332205072660006</v>
      </c>
      <c r="K32" s="13">
        <v>8.3332205072660006</v>
      </c>
      <c r="L32" s="13">
        <v>8.3332205072660006</v>
      </c>
      <c r="M32" s="13">
        <v>8.3332205072660006</v>
      </c>
      <c r="N32" s="13">
        <v>8.3332205072660006</v>
      </c>
      <c r="O32" s="245">
        <v>8.3332205072660006</v>
      </c>
      <c r="P32" s="277">
        <f t="shared" si="0"/>
        <v>0</v>
      </c>
      <c r="Q32" s="2">
        <f t="shared" si="1"/>
        <v>1.8723529328392944E-3</v>
      </c>
      <c r="R32" s="2">
        <f t="shared" si="2"/>
        <v>0</v>
      </c>
      <c r="S32" s="2">
        <f t="shared" si="3"/>
        <v>0</v>
      </c>
      <c r="T32" s="2">
        <f t="shared" si="4"/>
        <v>0</v>
      </c>
      <c r="U32" s="2">
        <f t="shared" si="5"/>
        <v>6.2413454429721064E-2</v>
      </c>
      <c r="V32" s="2">
        <f t="shared" si="6"/>
        <v>1.5602729856776049E-2</v>
      </c>
      <c r="W32" s="2">
        <f t="shared" si="7"/>
        <v>1.5602729856776049E-2</v>
      </c>
      <c r="X32" s="2">
        <f t="shared" si="8"/>
        <v>1.5602729856776049E-2</v>
      </c>
      <c r="Y32" s="2">
        <f t="shared" si="9"/>
        <v>1.5602729856776049E-2</v>
      </c>
      <c r="Z32" s="2">
        <f t="shared" si="10"/>
        <v>1.5602729856776049E-2</v>
      </c>
      <c r="AA32" s="2">
        <f t="shared" si="11"/>
        <v>1.5602729856776049E-2</v>
      </c>
      <c r="AB32" s="2">
        <f t="shared" si="12"/>
        <v>1.5602729856776049E-2</v>
      </c>
      <c r="AC32" s="2">
        <f t="shared" si="13"/>
        <v>1.5602729856776049E-2</v>
      </c>
    </row>
    <row r="33" spans="1:29" ht="15" customHeight="1" x14ac:dyDescent="0.15">
      <c r="A33" s="8">
        <v>23</v>
      </c>
      <c r="B33" s="9" t="str">
        <f>RENCANA_KEUANGAN!B30</f>
        <v>Pemeliharaan Peralatan dan Mesin Lainnya</v>
      </c>
      <c r="C33" s="10">
        <f>RENCANA_KEUANGAN!C30</f>
        <v>174858100</v>
      </c>
      <c r="D33" s="13">
        <v>0</v>
      </c>
      <c r="E33" s="13">
        <v>0</v>
      </c>
      <c r="F33" s="13">
        <v>0</v>
      </c>
      <c r="G33" s="13">
        <v>17.268287828817002</v>
      </c>
      <c r="H33" s="13">
        <v>0</v>
      </c>
      <c r="I33" s="13">
        <v>23.316077436503999</v>
      </c>
      <c r="J33" s="13">
        <v>9.4167785192679005</v>
      </c>
      <c r="K33" s="13">
        <v>17.266000259639</v>
      </c>
      <c r="L33" s="13">
        <v>6.0500771768651003</v>
      </c>
      <c r="M33" s="13">
        <v>17.266000259639</v>
      </c>
      <c r="N33" s="13">
        <v>9.4167785192679005</v>
      </c>
      <c r="O33" s="245">
        <v>0</v>
      </c>
      <c r="P33" s="277">
        <f t="shared" si="0"/>
        <v>0</v>
      </c>
      <c r="Q33" s="2">
        <f t="shared" si="1"/>
        <v>7.3877623514240144E-4</v>
      </c>
      <c r="R33" s="2">
        <f t="shared" si="2"/>
        <v>0</v>
      </c>
      <c r="S33" s="2">
        <f t="shared" si="3"/>
        <v>0</v>
      </c>
      <c r="T33" s="2">
        <f t="shared" si="4"/>
        <v>0</v>
      </c>
      <c r="U33" s="2">
        <f t="shared" si="5"/>
        <v>1.2757400669528778E-2</v>
      </c>
      <c r="V33" s="2">
        <f t="shared" si="6"/>
        <v>0</v>
      </c>
      <c r="W33" s="2">
        <f t="shared" si="7"/>
        <v>1.7225363906829119E-2</v>
      </c>
      <c r="X33" s="2">
        <f t="shared" si="8"/>
        <v>6.9568921816345773E-3</v>
      </c>
      <c r="Y33" s="2">
        <f t="shared" si="9"/>
        <v>1.2755710667783826E-2</v>
      </c>
      <c r="Z33" s="2">
        <f t="shared" si="10"/>
        <v>4.4696532390453673E-3</v>
      </c>
      <c r="AA33" s="2">
        <f t="shared" si="11"/>
        <v>1.2755710667783826E-2</v>
      </c>
      <c r="AB33" s="2">
        <f t="shared" si="12"/>
        <v>6.9568921816345773E-3</v>
      </c>
      <c r="AC33" s="2">
        <f t="shared" si="13"/>
        <v>0</v>
      </c>
    </row>
    <row r="34" spans="1:29" ht="15" customHeight="1" x14ac:dyDescent="0.15">
      <c r="A34" s="8">
        <v>24</v>
      </c>
      <c r="B34" s="9" t="str">
        <f>RENCANA_KEUANGAN!B31</f>
        <v>Pemeliharaan/Rehabilitasi Gedung Kantor dan Bangunan Lainnya</v>
      </c>
      <c r="C34" s="10">
        <f>RENCANA_KEUANGAN!C31</f>
        <v>423220000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100</v>
      </c>
      <c r="L34" s="13">
        <v>0</v>
      </c>
      <c r="M34" s="13">
        <v>0</v>
      </c>
      <c r="N34" s="13">
        <v>0</v>
      </c>
      <c r="O34" s="245">
        <v>0</v>
      </c>
      <c r="P34" s="277">
        <f t="shared" si="0"/>
        <v>0</v>
      </c>
      <c r="Q34" s="2">
        <f t="shared" si="1"/>
        <v>1.7881063458711213E-3</v>
      </c>
      <c r="R34" s="2">
        <f t="shared" si="2"/>
        <v>0</v>
      </c>
      <c r="S34" s="2">
        <f t="shared" si="3"/>
        <v>0</v>
      </c>
      <c r="T34" s="2">
        <f t="shared" si="4"/>
        <v>0</v>
      </c>
      <c r="U34" s="2">
        <f t="shared" si="5"/>
        <v>0</v>
      </c>
      <c r="V34" s="2">
        <f t="shared" si="6"/>
        <v>0</v>
      </c>
      <c r="W34" s="2">
        <f t="shared" si="7"/>
        <v>0</v>
      </c>
      <c r="X34" s="2">
        <f t="shared" si="8"/>
        <v>0</v>
      </c>
      <c r="Y34" s="2">
        <f t="shared" si="9"/>
        <v>0.17881063458711213</v>
      </c>
      <c r="Z34" s="2">
        <f t="shared" si="10"/>
        <v>0</v>
      </c>
      <c r="AA34" s="2">
        <f t="shared" si="11"/>
        <v>0</v>
      </c>
      <c r="AB34" s="2">
        <f t="shared" si="12"/>
        <v>0</v>
      </c>
      <c r="AC34" s="2">
        <f t="shared" si="13"/>
        <v>0</v>
      </c>
    </row>
    <row r="35" spans="1:29" ht="15" customHeight="1" x14ac:dyDescent="0.15">
      <c r="A35" s="8">
        <v>25</v>
      </c>
      <c r="B35" s="9" t="str">
        <f>RENCANA_KEUANGAN!B32</f>
        <v xml:space="preserve">Pemeliharaan/Rehabilitasi Sarana dan Prasarana Gedung Kantor atau Bangunan Lainnya
</v>
      </c>
      <c r="C35" s="10">
        <f>RENCANA_KEUANGAN!C32</f>
        <v>51352000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100</v>
      </c>
      <c r="L35" s="13">
        <v>0</v>
      </c>
      <c r="M35" s="13">
        <v>0</v>
      </c>
      <c r="N35" s="13">
        <v>0</v>
      </c>
      <c r="O35" s="245">
        <v>0</v>
      </c>
      <c r="P35" s="277">
        <f t="shared" si="0"/>
        <v>0</v>
      </c>
      <c r="Q35" s="2">
        <f t="shared" si="1"/>
        <v>2.1696242397139509E-4</v>
      </c>
      <c r="R35" s="2">
        <f t="shared" si="2"/>
        <v>0</v>
      </c>
      <c r="S35" s="2">
        <f t="shared" si="3"/>
        <v>0</v>
      </c>
      <c r="T35" s="2">
        <f t="shared" si="4"/>
        <v>0</v>
      </c>
      <c r="U35" s="2">
        <f t="shared" si="5"/>
        <v>0</v>
      </c>
      <c r="V35" s="2">
        <f t="shared" si="6"/>
        <v>0</v>
      </c>
      <c r="W35" s="2">
        <f t="shared" si="7"/>
        <v>0</v>
      </c>
      <c r="X35" s="2">
        <f t="shared" si="8"/>
        <v>0</v>
      </c>
      <c r="Y35" s="2">
        <f t="shared" si="9"/>
        <v>2.169624239713951E-2</v>
      </c>
      <c r="Z35" s="2">
        <f t="shared" si="10"/>
        <v>0</v>
      </c>
      <c r="AA35" s="2">
        <f t="shared" si="11"/>
        <v>0</v>
      </c>
      <c r="AB35" s="2">
        <f t="shared" si="12"/>
        <v>0</v>
      </c>
      <c r="AC35" s="2">
        <f t="shared" si="13"/>
        <v>0</v>
      </c>
    </row>
    <row r="36" spans="1:29" ht="15" customHeight="1" x14ac:dyDescent="0.15">
      <c r="A36" s="8">
        <v>26</v>
      </c>
      <c r="B36" s="9" t="str">
        <f>RENCANA_KEUANGAN!B33</f>
        <v>Pemeliharaan/Rehabilitasi Sarana dan Prasarana Pendukung Gedung Kantor atau Bangunan Lainnya</v>
      </c>
      <c r="C36" s="10">
        <f>RENCANA_KEUANGAN!C33</f>
        <v>38775000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100</v>
      </c>
      <c r="K36" s="13">
        <v>0</v>
      </c>
      <c r="L36" s="13">
        <v>0</v>
      </c>
      <c r="M36" s="13">
        <v>0</v>
      </c>
      <c r="N36" s="13">
        <v>0</v>
      </c>
      <c r="O36" s="245">
        <v>0</v>
      </c>
      <c r="P36" s="277">
        <f t="shared" si="0"/>
        <v>0</v>
      </c>
      <c r="Q36" s="2">
        <f t="shared" si="1"/>
        <v>1.6382454411689601E-4</v>
      </c>
      <c r="R36" s="2">
        <f t="shared" si="2"/>
        <v>0</v>
      </c>
      <c r="S36" s="2">
        <f t="shared" si="3"/>
        <v>0</v>
      </c>
      <c r="T36" s="2">
        <f t="shared" si="4"/>
        <v>0</v>
      </c>
      <c r="U36" s="2">
        <f t="shared" si="5"/>
        <v>0</v>
      </c>
      <c r="V36" s="2">
        <f t="shared" si="6"/>
        <v>0</v>
      </c>
      <c r="W36" s="2">
        <f t="shared" si="7"/>
        <v>0</v>
      </c>
      <c r="X36" s="2">
        <f t="shared" si="8"/>
        <v>1.63824544116896E-2</v>
      </c>
      <c r="Y36" s="2">
        <f t="shared" si="9"/>
        <v>0</v>
      </c>
      <c r="Z36" s="2">
        <f t="shared" si="10"/>
        <v>0</v>
      </c>
      <c r="AA36" s="2">
        <f t="shared" si="11"/>
        <v>0</v>
      </c>
      <c r="AB36" s="2">
        <f t="shared" si="12"/>
        <v>0</v>
      </c>
      <c r="AC36" s="2">
        <f t="shared" si="13"/>
        <v>0</v>
      </c>
    </row>
    <row r="37" spans="1:29" ht="15" customHeight="1" x14ac:dyDescent="0.15">
      <c r="A37" s="8">
        <v>27</v>
      </c>
      <c r="B37" s="9" t="str">
        <f>RENCANA_KEUANGAN!B34</f>
        <v xml:space="preserve">Penambahan Ruang Kelas Baru
</v>
      </c>
      <c r="C37" s="10">
        <f>RENCANA_KEUANGAN!C34</f>
        <v>12052115600</v>
      </c>
      <c r="D37" s="13">
        <v>0</v>
      </c>
      <c r="E37" s="13">
        <v>0</v>
      </c>
      <c r="F37" s="13">
        <v>0</v>
      </c>
      <c r="G37" s="13">
        <v>0</v>
      </c>
      <c r="H37" s="276">
        <v>1.2445947664159001</v>
      </c>
      <c r="I37" s="276">
        <v>28.331407309103</v>
      </c>
      <c r="J37" s="276">
        <v>0</v>
      </c>
      <c r="K37" s="276">
        <v>2.3232435639764001E-2</v>
      </c>
      <c r="L37" s="276">
        <v>6.3631517108912998</v>
      </c>
      <c r="M37" s="276">
        <v>59.930451048777002</v>
      </c>
      <c r="N37" s="276">
        <v>4.1071627291726003</v>
      </c>
      <c r="O37" s="245">
        <v>0</v>
      </c>
      <c r="P37" s="277">
        <f t="shared" si="0"/>
        <v>0</v>
      </c>
      <c r="Q37" s="2">
        <f t="shared" si="1"/>
        <v>5.0920240975219362E-2</v>
      </c>
      <c r="R37" s="2">
        <f t="shared" si="2"/>
        <v>0</v>
      </c>
      <c r="S37" s="2">
        <f t="shared" si="3"/>
        <v>0</v>
      </c>
      <c r="T37" s="2">
        <f t="shared" si="4"/>
        <v>0</v>
      </c>
      <c r="U37" s="2">
        <f t="shared" si="5"/>
        <v>0</v>
      </c>
      <c r="V37" s="2">
        <f t="shared" si="6"/>
        <v>6.3375065422394489E-2</v>
      </c>
      <c r="W37" s="2">
        <f t="shared" si="7"/>
        <v>1.4426420873466159</v>
      </c>
      <c r="X37" s="2">
        <f t="shared" si="8"/>
        <v>0</v>
      </c>
      <c r="Y37" s="2">
        <f t="shared" si="9"/>
        <v>1.1830012212180575E-3</v>
      </c>
      <c r="Z37" s="2">
        <f t="shared" si="10"/>
        <v>0.32401321848046433</v>
      </c>
      <c r="AA37" s="2">
        <f t="shared" si="11"/>
        <v>3.0516730091573128</v>
      </c>
      <c r="AB37" s="2">
        <f t="shared" si="12"/>
        <v>0.20913771589390842</v>
      </c>
      <c r="AC37" s="2">
        <f t="shared" si="13"/>
        <v>0</v>
      </c>
    </row>
    <row r="38" spans="1:29" ht="15" customHeight="1" x14ac:dyDescent="0.15">
      <c r="A38" s="8">
        <v>28</v>
      </c>
      <c r="B38" s="9" t="str">
        <f>RENCANA_KEUANGAN!B35</f>
        <v>Pembangunan Ruang Guru/Kepala Sekolah/TU</v>
      </c>
      <c r="C38" s="10">
        <f>RENCANA_KEUANGAN!C35</f>
        <v>1185747600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6">
        <v>33.337138527626003</v>
      </c>
      <c r="J38" s="13">
        <v>0</v>
      </c>
      <c r="K38" s="13">
        <v>0</v>
      </c>
      <c r="L38" s="13">
        <v>0</v>
      </c>
      <c r="M38" s="276">
        <v>58.482368423094002</v>
      </c>
      <c r="N38" s="276">
        <v>8.1804930492795993</v>
      </c>
      <c r="O38" s="245">
        <v>0</v>
      </c>
      <c r="P38" s="277">
        <f t="shared" si="0"/>
        <v>0</v>
      </c>
      <c r="Q38" s="2">
        <f t="shared" si="1"/>
        <v>5.0097887816300084E-3</v>
      </c>
      <c r="R38" s="2">
        <f t="shared" si="2"/>
        <v>0</v>
      </c>
      <c r="S38" s="2">
        <f t="shared" si="3"/>
        <v>0</v>
      </c>
      <c r="T38" s="2">
        <f t="shared" si="4"/>
        <v>0</v>
      </c>
      <c r="U38" s="2">
        <f t="shared" si="5"/>
        <v>0</v>
      </c>
      <c r="V38" s="2">
        <f t="shared" si="6"/>
        <v>0</v>
      </c>
      <c r="W38" s="2">
        <f t="shared" si="7"/>
        <v>0.16701202260734629</v>
      </c>
      <c r="X38" s="2">
        <f t="shared" si="8"/>
        <v>0</v>
      </c>
      <c r="Y38" s="2">
        <f t="shared" si="9"/>
        <v>0</v>
      </c>
      <c r="Z38" s="2">
        <f t="shared" si="10"/>
        <v>0</v>
      </c>
      <c r="AA38" s="2">
        <f t="shared" si="11"/>
        <v>0.29298431324916935</v>
      </c>
      <c r="AB38" s="2">
        <f t="shared" si="12"/>
        <v>4.0982542306483197E-2</v>
      </c>
      <c r="AC38" s="2">
        <f t="shared" si="13"/>
        <v>0</v>
      </c>
    </row>
    <row r="39" spans="1:29" ht="15" customHeight="1" x14ac:dyDescent="0.15">
      <c r="A39" s="8">
        <v>29</v>
      </c>
      <c r="B39" s="9" t="str">
        <f>RENCANA_KEUANGAN!B36</f>
        <v>Pembangunan Ruang Unit Kesehatan Sekolah</v>
      </c>
      <c r="C39" s="10">
        <f>RENCANA_KEUANGAN!C36</f>
        <v>707303000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276">
        <v>29.504498072255</v>
      </c>
      <c r="J39" s="13">
        <v>0</v>
      </c>
      <c r="K39" s="276">
        <v>12.773733463593</v>
      </c>
      <c r="L39" s="13">
        <v>0</v>
      </c>
      <c r="M39" s="276">
        <v>52.349247776413002</v>
      </c>
      <c r="N39" s="276">
        <v>5.3725206877392004</v>
      </c>
      <c r="O39" s="245">
        <v>0</v>
      </c>
      <c r="P39" s="277">
        <f t="shared" si="0"/>
        <v>0</v>
      </c>
      <c r="Q39" s="2">
        <f t="shared" si="1"/>
        <v>2.9883582598971736E-3</v>
      </c>
      <c r="R39" s="2">
        <f t="shared" si="2"/>
        <v>0</v>
      </c>
      <c r="S39" s="2">
        <f t="shared" si="3"/>
        <v>0</v>
      </c>
      <c r="T39" s="2">
        <f t="shared" si="4"/>
        <v>0</v>
      </c>
      <c r="U39" s="2">
        <f t="shared" si="5"/>
        <v>0</v>
      </c>
      <c r="V39" s="2">
        <f t="shared" si="6"/>
        <v>0</v>
      </c>
      <c r="W39" s="2">
        <f t="shared" si="7"/>
        <v>8.8170010518343472E-2</v>
      </c>
      <c r="X39" s="2">
        <f t="shared" si="8"/>
        <v>0</v>
      </c>
      <c r="Y39" s="2">
        <f t="shared" si="9"/>
        <v>3.8172491905653076E-2</v>
      </c>
      <c r="Z39" s="2">
        <f t="shared" si="10"/>
        <v>0</v>
      </c>
      <c r="AA39" s="2">
        <f t="shared" si="11"/>
        <v>0.15643830699204755</v>
      </c>
      <c r="AB39" s="2">
        <f t="shared" si="12"/>
        <v>1.6055016573673885E-2</v>
      </c>
      <c r="AC39" s="2">
        <f t="shared" si="13"/>
        <v>0</v>
      </c>
    </row>
    <row r="40" spans="1:29" ht="15" customHeight="1" x14ac:dyDescent="0.15">
      <c r="A40" s="8">
        <v>30</v>
      </c>
      <c r="B40" s="9" t="str">
        <f>RENCANA_KEUANGAN!B37</f>
        <v>Pembangunan Perpustakaan Sekolah</v>
      </c>
      <c r="C40" s="10">
        <f>RENCANA_KEUANGAN!C37</f>
        <v>2671010600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6">
        <v>29.320876525161999</v>
      </c>
      <c r="J40" s="13">
        <v>0</v>
      </c>
      <c r="K40" s="276">
        <v>8.8280518242795001</v>
      </c>
      <c r="L40" s="13">
        <v>0</v>
      </c>
      <c r="M40" s="276">
        <v>56.534731835209001</v>
      </c>
      <c r="N40" s="276">
        <v>5.3163398153493002</v>
      </c>
      <c r="O40" s="245">
        <v>0</v>
      </c>
      <c r="P40" s="277">
        <f t="shared" si="0"/>
        <v>0</v>
      </c>
      <c r="Q40" s="2">
        <f t="shared" si="1"/>
        <v>1.1285031434594375E-2</v>
      </c>
      <c r="R40" s="2">
        <f t="shared" si="2"/>
        <v>0</v>
      </c>
      <c r="S40" s="2">
        <f t="shared" si="3"/>
        <v>0</v>
      </c>
      <c r="T40" s="2">
        <f t="shared" si="4"/>
        <v>0</v>
      </c>
      <c r="U40" s="2">
        <f t="shared" si="5"/>
        <v>0</v>
      </c>
      <c r="V40" s="2">
        <f t="shared" si="6"/>
        <v>0</v>
      </c>
      <c r="W40" s="2">
        <f t="shared" si="7"/>
        <v>0.33088701327631348</v>
      </c>
      <c r="X40" s="2">
        <f t="shared" si="8"/>
        <v>0</v>
      </c>
      <c r="Y40" s="2">
        <f t="shared" si="9"/>
        <v>9.9624842343222372E-2</v>
      </c>
      <c r="Z40" s="2">
        <f t="shared" si="10"/>
        <v>0</v>
      </c>
      <c r="AA40" s="2">
        <f t="shared" si="11"/>
        <v>0.63799622590669691</v>
      </c>
      <c r="AB40" s="2">
        <f t="shared" si="12"/>
        <v>5.9995061933202511E-2</v>
      </c>
      <c r="AC40" s="2">
        <f t="shared" si="13"/>
        <v>0</v>
      </c>
    </row>
    <row r="41" spans="1:29" ht="15" customHeight="1" x14ac:dyDescent="0.15">
      <c r="A41" s="8">
        <v>31</v>
      </c>
      <c r="B41" s="9" t="str">
        <f>RENCANA_KEUANGAN!B38</f>
        <v>Pembangunan Sarana, Prasarana dan Utilitas Sekolah</v>
      </c>
      <c r="C41" s="10">
        <f>RENCANA_KEUANGAN!C38</f>
        <v>8451926800</v>
      </c>
      <c r="D41" s="13">
        <v>0</v>
      </c>
      <c r="E41" s="13">
        <v>0</v>
      </c>
      <c r="F41" s="13">
        <v>0</v>
      </c>
      <c r="G41" s="276">
        <v>1.0175194607696001</v>
      </c>
      <c r="H41" s="13">
        <v>0</v>
      </c>
      <c r="I41" s="276">
        <v>32.507437002411997</v>
      </c>
      <c r="J41" s="13">
        <v>0</v>
      </c>
      <c r="K41" s="276">
        <v>1.8131273924425999</v>
      </c>
      <c r="L41" s="276">
        <v>37.970716570805997</v>
      </c>
      <c r="M41" s="276">
        <v>26.691199573569001</v>
      </c>
      <c r="N41" s="13">
        <v>0</v>
      </c>
      <c r="O41" s="245">
        <v>0</v>
      </c>
      <c r="P41" s="277">
        <f t="shared" si="0"/>
        <v>0</v>
      </c>
      <c r="Q41" s="2">
        <f t="shared" si="1"/>
        <v>3.5709427593020648E-2</v>
      </c>
      <c r="R41" s="2">
        <f t="shared" si="2"/>
        <v>0</v>
      </c>
      <c r="S41" s="2">
        <f t="shared" si="3"/>
        <v>0</v>
      </c>
      <c r="T41" s="2">
        <f t="shared" si="4"/>
        <v>0</v>
      </c>
      <c r="U41" s="2">
        <f t="shared" si="5"/>
        <v>3.6335037508841449E-2</v>
      </c>
      <c r="V41" s="2">
        <f t="shared" si="6"/>
        <v>0</v>
      </c>
      <c r="W41" s="2">
        <f t="shared" si="7"/>
        <v>1.1608219678723115</v>
      </c>
      <c r="X41" s="2">
        <f t="shared" si="8"/>
        <v>0</v>
      </c>
      <c r="Y41" s="2">
        <f t="shared" si="9"/>
        <v>6.4745741337351351E-2</v>
      </c>
      <c r="Z41" s="2">
        <f t="shared" si="10"/>
        <v>1.3559125540403061</v>
      </c>
      <c r="AA41" s="2">
        <f t="shared" si="11"/>
        <v>0.95312745854322589</v>
      </c>
      <c r="AB41" s="2">
        <f t="shared" si="12"/>
        <v>0</v>
      </c>
      <c r="AC41" s="2">
        <f t="shared" si="13"/>
        <v>0</v>
      </c>
    </row>
    <row r="42" spans="1:29" ht="15" customHeight="1" x14ac:dyDescent="0.15">
      <c r="A42" s="8">
        <v>32</v>
      </c>
      <c r="B42" s="9" t="str">
        <f>RENCANA_KEUANGAN!B39</f>
        <v xml:space="preserve"> Rehabilitasi Sedang/Berat Ruang Kelas
</v>
      </c>
      <c r="C42" s="10">
        <f>RENCANA_KEUANGAN!C39</f>
        <v>6073538400</v>
      </c>
      <c r="D42" s="13">
        <v>0</v>
      </c>
      <c r="E42" s="13">
        <v>0</v>
      </c>
      <c r="F42" s="13">
        <v>0</v>
      </c>
      <c r="G42" s="13">
        <v>0</v>
      </c>
      <c r="H42" s="276">
        <v>1.6464866674754</v>
      </c>
      <c r="I42" s="276">
        <v>26.958815309376</v>
      </c>
      <c r="J42" s="13">
        <v>0</v>
      </c>
      <c r="K42" s="276">
        <v>15.021859415592001</v>
      </c>
      <c r="L42" s="13">
        <v>0</v>
      </c>
      <c r="M42" s="276">
        <v>51.071151538286003</v>
      </c>
      <c r="N42" s="276">
        <v>5.3016870692709004</v>
      </c>
      <c r="O42" s="245">
        <v>0</v>
      </c>
      <c r="P42" s="277">
        <f t="shared" si="0"/>
        <v>0</v>
      </c>
      <c r="Q42" s="2">
        <f t="shared" si="1"/>
        <v>2.566072622969599E-2</v>
      </c>
      <c r="R42" s="2">
        <f t="shared" si="2"/>
        <v>0</v>
      </c>
      <c r="S42" s="2">
        <f t="shared" si="3"/>
        <v>0</v>
      </c>
      <c r="T42" s="2">
        <f t="shared" si="4"/>
        <v>0</v>
      </c>
      <c r="U42" s="2">
        <f t="shared" si="5"/>
        <v>0</v>
      </c>
      <c r="V42" s="2">
        <f t="shared" si="6"/>
        <v>4.2250043614930732E-2</v>
      </c>
      <c r="W42" s="2">
        <f t="shared" si="7"/>
        <v>0.69178277913083452</v>
      </c>
      <c r="X42" s="2">
        <f t="shared" si="8"/>
        <v>0</v>
      </c>
      <c r="Y42" s="2">
        <f t="shared" si="9"/>
        <v>0.38547182192448731</v>
      </c>
      <c r="Z42" s="2">
        <f t="shared" si="10"/>
        <v>0</v>
      </c>
      <c r="AA42" s="2">
        <f t="shared" si="11"/>
        <v>1.3105228378592744</v>
      </c>
      <c r="AB42" s="2">
        <f t="shared" si="12"/>
        <v>0.13604514044007984</v>
      </c>
      <c r="AC42" s="2">
        <f t="shared" si="13"/>
        <v>0</v>
      </c>
    </row>
    <row r="43" spans="1:29" ht="15" customHeight="1" x14ac:dyDescent="0.15">
      <c r="A43" s="8">
        <v>33</v>
      </c>
      <c r="B43" s="9" t="str">
        <f>RENCANA_KEUANGAN!B40</f>
        <v>Rehabilitasi Sedang/Berat Ruang Guru/Kepala Sekolah/TU</v>
      </c>
      <c r="C43" s="10">
        <f>RENCANA_KEUANGAN!C40</f>
        <v>601776000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6">
        <v>27</v>
      </c>
      <c r="J43" s="13">
        <v>0</v>
      </c>
      <c r="K43" s="276">
        <v>9</v>
      </c>
      <c r="L43" s="13">
        <v>0</v>
      </c>
      <c r="M43" s="276">
        <v>64</v>
      </c>
      <c r="N43" s="13">
        <v>0</v>
      </c>
      <c r="O43" s="245">
        <v>0</v>
      </c>
      <c r="P43" s="277">
        <f>SUM(D43:O43)</f>
        <v>100</v>
      </c>
      <c r="Q43" s="2">
        <f t="shared" ref="Q43:Q74" si="14">C43/$C$100</f>
        <v>2.5425062246418884E-3</v>
      </c>
      <c r="R43" s="2">
        <f t="shared" ref="R43:R74" si="15">D43*$Q43</f>
        <v>0</v>
      </c>
      <c r="S43" s="2">
        <f t="shared" ref="S43:S74" si="16">E43*$Q43</f>
        <v>0</v>
      </c>
      <c r="T43" s="2">
        <f t="shared" ref="T43:T74" si="17">F43*$Q43</f>
        <v>0</v>
      </c>
      <c r="U43" s="2">
        <f t="shared" ref="U43:U74" si="18">G43*$Q43</f>
        <v>0</v>
      </c>
      <c r="V43" s="2">
        <f t="shared" ref="V43:V74" si="19">H43*$Q43</f>
        <v>0</v>
      </c>
      <c r="W43" s="2">
        <f t="shared" ref="W43:W74" si="20">I43*$Q43</f>
        <v>6.8647668065330986E-2</v>
      </c>
      <c r="X43" s="2">
        <f t="shared" ref="X43:X74" si="21">J43*$Q43</f>
        <v>0</v>
      </c>
      <c r="Y43" s="2">
        <f t="shared" ref="Y43:Y74" si="22">K43*$Q43</f>
        <v>2.2882556021776995E-2</v>
      </c>
      <c r="Z43" s="2">
        <f t="shared" ref="Z43:Z74" si="23">L43*$Q43</f>
        <v>0</v>
      </c>
      <c r="AA43" s="2">
        <f t="shared" ref="AA43:AA74" si="24">M43*$Q43</f>
        <v>0.16272039837708085</v>
      </c>
      <c r="AB43" s="2">
        <f t="shared" ref="AB43:AB74" si="25">N43*$Q43</f>
        <v>0</v>
      </c>
      <c r="AC43" s="2">
        <f t="shared" ref="AC43:AC74" si="26">O43*$Q43</f>
        <v>0</v>
      </c>
    </row>
    <row r="44" spans="1:29" ht="15" customHeight="1" x14ac:dyDescent="0.15">
      <c r="A44" s="8">
        <v>34</v>
      </c>
      <c r="B44" s="9" t="str">
        <f>RENCANA_KEUANGAN!B41</f>
        <v xml:space="preserve">Pengadaan Mebel Sekolah
</v>
      </c>
      <c r="C44" s="10">
        <f>RENCANA_KEUANGAN!C41</f>
        <v>1802649600</v>
      </c>
      <c r="D44" s="13">
        <v>0</v>
      </c>
      <c r="E44" s="13">
        <v>0</v>
      </c>
      <c r="F44" s="276">
        <v>99.888519654624005</v>
      </c>
      <c r="G44" s="13">
        <v>0</v>
      </c>
      <c r="H44" s="13">
        <v>0</v>
      </c>
      <c r="I44" s="13">
        <v>0</v>
      </c>
      <c r="J44" s="13">
        <v>0</v>
      </c>
      <c r="K44" s="276">
        <v>0.11148034537605001</v>
      </c>
      <c r="L44" s="13">
        <v>0</v>
      </c>
      <c r="M44" s="13">
        <v>0</v>
      </c>
      <c r="N44" s="13">
        <v>0</v>
      </c>
      <c r="O44" s="245">
        <v>0</v>
      </c>
      <c r="P44" s="277">
        <f t="shared" ref="P44:P75" si="27">SUM(D44:D44)</f>
        <v>0</v>
      </c>
      <c r="Q44" s="2">
        <f t="shared" si="14"/>
        <v>7.6162024222438413E-3</v>
      </c>
      <c r="R44" s="2">
        <f t="shared" si="15"/>
        <v>0</v>
      </c>
      <c r="S44" s="2">
        <f t="shared" si="16"/>
        <v>0</v>
      </c>
      <c r="T44" s="2">
        <f t="shared" si="17"/>
        <v>0.76077118534789889</v>
      </c>
      <c r="U44" s="2">
        <f t="shared" si="18"/>
        <v>0</v>
      </c>
      <c r="V44" s="2">
        <f t="shared" si="19"/>
        <v>0</v>
      </c>
      <c r="W44" s="2">
        <f t="shared" si="20"/>
        <v>0</v>
      </c>
      <c r="X44" s="2">
        <f t="shared" si="21"/>
        <v>0</v>
      </c>
      <c r="Y44" s="2">
        <f t="shared" si="22"/>
        <v>8.4905687648565201E-4</v>
      </c>
      <c r="Z44" s="2">
        <f t="shared" si="23"/>
        <v>0</v>
      </c>
      <c r="AA44" s="2">
        <f t="shared" si="24"/>
        <v>0</v>
      </c>
      <c r="AB44" s="2">
        <f t="shared" si="25"/>
        <v>0</v>
      </c>
      <c r="AC44" s="2">
        <f t="shared" si="26"/>
        <v>0</v>
      </c>
    </row>
    <row r="45" spans="1:29" ht="15" customHeight="1" x14ac:dyDescent="0.15">
      <c r="A45" s="8">
        <v>35</v>
      </c>
      <c r="B45" s="9" t="str">
        <f>RENCANA_KEUANGAN!B42</f>
        <v xml:space="preserve">Pengadaan Perlengkapan Sekolah
</v>
      </c>
      <c r="C45" s="10">
        <f>RENCANA_KEUANGAN!C42</f>
        <v>7145374800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276">
        <v>99.974417017285006</v>
      </c>
      <c r="K45" s="276">
        <v>2.5582982714917001E-2</v>
      </c>
      <c r="L45" s="13">
        <v>0</v>
      </c>
      <c r="M45" s="13">
        <v>0</v>
      </c>
      <c r="N45" s="13">
        <v>0</v>
      </c>
      <c r="O45" s="245">
        <v>0</v>
      </c>
      <c r="P45" s="277">
        <f t="shared" si="27"/>
        <v>0</v>
      </c>
      <c r="Q45" s="2">
        <f t="shared" si="14"/>
        <v>3.0189239694503083E-2</v>
      </c>
      <c r="R45" s="2">
        <f t="shared" si="15"/>
        <v>0</v>
      </c>
      <c r="S45" s="2">
        <f t="shared" si="16"/>
        <v>0</v>
      </c>
      <c r="T45" s="2">
        <f t="shared" si="17"/>
        <v>0</v>
      </c>
      <c r="U45" s="2">
        <f t="shared" si="18"/>
        <v>0</v>
      </c>
      <c r="V45" s="2">
        <f t="shared" si="19"/>
        <v>0</v>
      </c>
      <c r="W45" s="2">
        <f t="shared" si="20"/>
        <v>0</v>
      </c>
      <c r="X45" s="2">
        <f t="shared" si="21"/>
        <v>3.0181516386530252</v>
      </c>
      <c r="Y45" s="2">
        <f t="shared" si="22"/>
        <v>7.7233079728095859E-4</v>
      </c>
      <c r="Z45" s="2">
        <f t="shared" si="23"/>
        <v>0</v>
      </c>
      <c r="AA45" s="2">
        <f t="shared" si="24"/>
        <v>0</v>
      </c>
      <c r="AB45" s="2">
        <f t="shared" si="25"/>
        <v>0</v>
      </c>
      <c r="AC45" s="2">
        <f t="shared" si="26"/>
        <v>0</v>
      </c>
    </row>
    <row r="46" spans="1:29" ht="15" customHeight="1" x14ac:dyDescent="0.15">
      <c r="A46" s="8">
        <v>36</v>
      </c>
      <c r="B46" s="9" t="str">
        <f>RENCANA_KEUANGAN!B43</f>
        <v>Pengadaan Perlengkapan Siswa</v>
      </c>
      <c r="C46" s="10">
        <f>RENCANA_KEUANGAN!C43</f>
        <v>865404600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276">
        <v>99.892766920813997</v>
      </c>
      <c r="K46" s="276">
        <v>0.10723307918631</v>
      </c>
      <c r="L46" s="13">
        <v>0</v>
      </c>
      <c r="M46" s="13">
        <v>0</v>
      </c>
      <c r="N46" s="13">
        <v>0</v>
      </c>
      <c r="O46" s="245">
        <v>0</v>
      </c>
      <c r="P46" s="277">
        <f t="shared" si="27"/>
        <v>0</v>
      </c>
      <c r="Q46" s="2">
        <f t="shared" si="14"/>
        <v>3.6563382094562153E-3</v>
      </c>
      <c r="R46" s="2">
        <f t="shared" si="15"/>
        <v>0</v>
      </c>
      <c r="S46" s="2">
        <f t="shared" si="16"/>
        <v>0</v>
      </c>
      <c r="T46" s="2">
        <f t="shared" si="17"/>
        <v>0</v>
      </c>
      <c r="U46" s="2">
        <f t="shared" si="18"/>
        <v>0</v>
      </c>
      <c r="V46" s="2">
        <f t="shared" si="19"/>
        <v>0</v>
      </c>
      <c r="W46" s="2">
        <f t="shared" si="20"/>
        <v>0</v>
      </c>
      <c r="X46" s="2">
        <f t="shared" si="21"/>
        <v>0.3652417405408761</v>
      </c>
      <c r="Y46" s="2">
        <f t="shared" si="22"/>
        <v>3.9208040474654926E-4</v>
      </c>
      <c r="Z46" s="2">
        <f t="shared" si="23"/>
        <v>0</v>
      </c>
      <c r="AA46" s="2">
        <f t="shared" si="24"/>
        <v>0</v>
      </c>
      <c r="AB46" s="2">
        <f t="shared" si="25"/>
        <v>0</v>
      </c>
      <c r="AC46" s="2">
        <f t="shared" si="26"/>
        <v>0</v>
      </c>
    </row>
    <row r="47" spans="1:29" ht="15" customHeight="1" x14ac:dyDescent="0.15">
      <c r="A47" s="8">
        <v>37</v>
      </c>
      <c r="B47" s="9" t="str">
        <f>RENCANA_KEUANGAN!B44</f>
        <v>Pemeliharaan Rutin Sarana, Prasarana dan Utilitas Sekolah</v>
      </c>
      <c r="C47" s="10">
        <f>RENCANA_KEUANGAN!C44</f>
        <v>490912000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276">
        <v>34.742845968319997</v>
      </c>
      <c r="J47" s="13">
        <v>0</v>
      </c>
      <c r="K47" s="276">
        <v>0.21510983638615</v>
      </c>
      <c r="L47" s="13">
        <v>0</v>
      </c>
      <c r="M47" s="276">
        <v>57.301349325337</v>
      </c>
      <c r="N47" s="276">
        <v>7.7406948699563003</v>
      </c>
      <c r="O47" s="245">
        <v>0</v>
      </c>
      <c r="P47" s="277">
        <f t="shared" si="27"/>
        <v>0</v>
      </c>
      <c r="Q47" s="2">
        <f t="shared" si="14"/>
        <v>2.0741053411093141E-3</v>
      </c>
      <c r="R47" s="2">
        <f t="shared" si="15"/>
        <v>0</v>
      </c>
      <c r="S47" s="2">
        <f t="shared" si="16"/>
        <v>0</v>
      </c>
      <c r="T47" s="2">
        <f t="shared" si="17"/>
        <v>0</v>
      </c>
      <c r="U47" s="2">
        <f t="shared" si="18"/>
        <v>0</v>
      </c>
      <c r="V47" s="2">
        <f t="shared" si="19"/>
        <v>0</v>
      </c>
      <c r="W47" s="2">
        <f t="shared" si="20"/>
        <v>7.2060322388230708E-2</v>
      </c>
      <c r="X47" s="2">
        <f t="shared" si="21"/>
        <v>0</v>
      </c>
      <c r="Y47" s="2">
        <f t="shared" si="22"/>
        <v>4.4616046057366441E-4</v>
      </c>
      <c r="Z47" s="2">
        <f t="shared" si="23"/>
        <v>0</v>
      </c>
      <c r="AA47" s="2">
        <f t="shared" si="24"/>
        <v>0.11884903468845207</v>
      </c>
      <c r="AB47" s="2">
        <f t="shared" si="25"/>
        <v>1.6055016573673829E-2</v>
      </c>
      <c r="AC47" s="2">
        <f t="shared" si="26"/>
        <v>0</v>
      </c>
    </row>
    <row r="48" spans="1:29" ht="15" customHeight="1" x14ac:dyDescent="0.15">
      <c r="A48" s="8">
        <v>38</v>
      </c>
      <c r="B48" s="9" t="str">
        <f>RENCANA_KEUANGAN!B45</f>
        <v>Penyelenggaraan Proses Belajar dan Ujian bagi Peserta Didik</v>
      </c>
      <c r="C48" s="10">
        <f>RENCANA_KEUANGAN!C45</f>
        <v>522789000</v>
      </c>
      <c r="D48" s="13">
        <v>0</v>
      </c>
      <c r="E48" s="13">
        <v>0</v>
      </c>
      <c r="F48" s="13">
        <v>9.0858835973977996</v>
      </c>
      <c r="G48" s="13">
        <v>23.342495729635001</v>
      </c>
      <c r="H48" s="13">
        <v>0</v>
      </c>
      <c r="I48" s="13">
        <v>0</v>
      </c>
      <c r="J48" s="13">
        <v>5.7776655591452997</v>
      </c>
      <c r="K48" s="13">
        <v>38.715428212912002</v>
      </c>
      <c r="L48" s="13">
        <v>23.078526900909999</v>
      </c>
      <c r="M48" s="13">
        <v>0</v>
      </c>
      <c r="N48" s="13">
        <v>0</v>
      </c>
      <c r="O48" s="245">
        <v>0</v>
      </c>
      <c r="P48" s="277">
        <f t="shared" si="27"/>
        <v>0</v>
      </c>
      <c r="Q48" s="2">
        <f t="shared" si="14"/>
        <v>2.2087858051406304E-3</v>
      </c>
      <c r="R48" s="2">
        <f t="shared" si="15"/>
        <v>0</v>
      </c>
      <c r="S48" s="2">
        <f t="shared" si="16"/>
        <v>0</v>
      </c>
      <c r="T48" s="2">
        <f t="shared" si="17"/>
        <v>2.0068770717092347E-2</v>
      </c>
      <c r="U48" s="2">
        <f t="shared" si="18"/>
        <v>5.1558573224173572E-2</v>
      </c>
      <c r="V48" s="2">
        <f t="shared" si="19"/>
        <v>0</v>
      </c>
      <c r="W48" s="2">
        <f t="shared" si="20"/>
        <v>0</v>
      </c>
      <c r="X48" s="2">
        <f t="shared" si="21"/>
        <v>1.2761625673890041E-2</v>
      </c>
      <c r="Y48" s="2">
        <f t="shared" si="22"/>
        <v>8.5514088276621117E-2</v>
      </c>
      <c r="Z48" s="2">
        <f t="shared" si="23"/>
        <v>5.097552262228619E-2</v>
      </c>
      <c r="AA48" s="2">
        <f t="shared" si="24"/>
        <v>0</v>
      </c>
      <c r="AB48" s="2">
        <f t="shared" si="25"/>
        <v>0</v>
      </c>
      <c r="AC48" s="2">
        <f t="shared" si="26"/>
        <v>0</v>
      </c>
    </row>
    <row r="49" spans="1:29" ht="15" customHeight="1" x14ac:dyDescent="0.15">
      <c r="A49" s="8">
        <v>39</v>
      </c>
      <c r="B49" s="9" t="str">
        <f>RENCANA_KEUANGAN!B46</f>
        <v>Penyiapan dan Tindak Lanjut Evaluasi Satuan Pendidikan Dasar</v>
      </c>
      <c r="C49" s="10">
        <f>RENCANA_KEUANGAN!C46</f>
        <v>205206800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76.102497578053004</v>
      </c>
      <c r="M49" s="13">
        <v>0</v>
      </c>
      <c r="N49" s="13">
        <v>23.897502421946999</v>
      </c>
      <c r="O49" s="245">
        <v>0</v>
      </c>
      <c r="P49" s="277">
        <f t="shared" si="27"/>
        <v>0</v>
      </c>
      <c r="Q49" s="2">
        <f t="shared" si="14"/>
        <v>8.6699962500804795E-4</v>
      </c>
      <c r="R49" s="2">
        <f t="shared" si="15"/>
        <v>0</v>
      </c>
      <c r="S49" s="2">
        <f t="shared" si="16"/>
        <v>0</v>
      </c>
      <c r="T49" s="2">
        <f t="shared" si="17"/>
        <v>0</v>
      </c>
      <c r="U49" s="2">
        <f t="shared" si="18"/>
        <v>0</v>
      </c>
      <c r="V49" s="2">
        <f t="shared" si="19"/>
        <v>0</v>
      </c>
      <c r="W49" s="2">
        <f t="shared" si="20"/>
        <v>0</v>
      </c>
      <c r="X49" s="2">
        <f t="shared" si="21"/>
        <v>0</v>
      </c>
      <c r="Y49" s="2">
        <f t="shared" si="22"/>
        <v>0</v>
      </c>
      <c r="Z49" s="2">
        <f t="shared" si="23"/>
        <v>6.5980836862347833E-2</v>
      </c>
      <c r="AA49" s="2">
        <f t="shared" si="24"/>
        <v>0</v>
      </c>
      <c r="AB49" s="2">
        <f t="shared" si="25"/>
        <v>2.0719125638456966E-2</v>
      </c>
      <c r="AC49" s="2">
        <f t="shared" si="26"/>
        <v>0</v>
      </c>
    </row>
    <row r="50" spans="1:29" ht="15" customHeight="1" x14ac:dyDescent="0.15">
      <c r="A50" s="8">
        <v>40</v>
      </c>
      <c r="B50" s="9" t="str">
        <f>RENCANA_KEUANGAN!B47</f>
        <v>Pembinaan Minat, Bakat dan Kreativitas Siswa</v>
      </c>
      <c r="C50" s="10">
        <f>RENCANA_KEUANGAN!C47</f>
        <v>1705597900</v>
      </c>
      <c r="D50" s="13">
        <v>0</v>
      </c>
      <c r="E50" s="13">
        <v>0</v>
      </c>
      <c r="F50" s="13">
        <v>21.27</v>
      </c>
      <c r="G50" s="13">
        <v>25.35</v>
      </c>
      <c r="H50" s="13">
        <v>4.47</v>
      </c>
      <c r="I50" s="13">
        <v>35.33</v>
      </c>
      <c r="J50" s="13">
        <v>0.99</v>
      </c>
      <c r="K50" s="13">
        <v>1.64</v>
      </c>
      <c r="L50" s="13">
        <v>5.79</v>
      </c>
      <c r="M50" s="13">
        <v>4.8600000000000003</v>
      </c>
      <c r="N50" s="13">
        <v>0.15</v>
      </c>
      <c r="O50" s="245">
        <v>0.15</v>
      </c>
      <c r="P50" s="277">
        <f t="shared" si="27"/>
        <v>0</v>
      </c>
      <c r="Q50" s="2">
        <f t="shared" si="14"/>
        <v>7.2061585664535193E-3</v>
      </c>
      <c r="R50" s="2">
        <f t="shared" si="15"/>
        <v>0</v>
      </c>
      <c r="S50" s="2">
        <f t="shared" si="16"/>
        <v>0</v>
      </c>
      <c r="T50" s="2">
        <f t="shared" si="17"/>
        <v>0.15327499270846634</v>
      </c>
      <c r="U50" s="2">
        <f t="shared" si="18"/>
        <v>0.18267611965959674</v>
      </c>
      <c r="V50" s="2">
        <f t="shared" si="19"/>
        <v>3.221152879204723E-2</v>
      </c>
      <c r="W50" s="2">
        <f t="shared" si="20"/>
        <v>0.25459358215280281</v>
      </c>
      <c r="X50" s="2">
        <f t="shared" si="21"/>
        <v>7.1340969807889842E-3</v>
      </c>
      <c r="Y50" s="2">
        <f t="shared" si="22"/>
        <v>1.1818100048983772E-2</v>
      </c>
      <c r="Z50" s="2">
        <f t="shared" si="23"/>
        <v>4.172365809976588E-2</v>
      </c>
      <c r="AA50" s="2">
        <f t="shared" si="24"/>
        <v>3.5021930632964104E-2</v>
      </c>
      <c r="AB50" s="2">
        <f t="shared" si="25"/>
        <v>1.0809237849680278E-3</v>
      </c>
      <c r="AC50" s="2">
        <f t="shared" si="26"/>
        <v>1.0809237849680278E-3</v>
      </c>
    </row>
    <row r="51" spans="1:29" ht="15" customHeight="1" x14ac:dyDescent="0.15">
      <c r="A51" s="8">
        <v>41</v>
      </c>
      <c r="B51" s="9" t="str">
        <f>RENCANA_KEUANGAN!B48</f>
        <v>Penyediaan Pendidik dan Tenaga Kependidikan bagi Satuan Pendidikan Sekolah Dasar</v>
      </c>
      <c r="C51" s="10">
        <f>RENCANA_KEUANGAN!C48</f>
        <v>14037872100</v>
      </c>
      <c r="D51" s="13">
        <v>8.1703148766136007</v>
      </c>
      <c r="E51" s="13">
        <v>8.1703148766136007</v>
      </c>
      <c r="F51" s="13">
        <v>8.1703148766136007</v>
      </c>
      <c r="G51" s="13">
        <v>8.1703148766136007</v>
      </c>
      <c r="H51" s="13">
        <v>8.1703148766136007</v>
      </c>
      <c r="I51" s="13">
        <v>8.1703148766136007</v>
      </c>
      <c r="J51" s="13">
        <v>8.1703148766136007</v>
      </c>
      <c r="K51" s="13">
        <v>8.1703148766136007</v>
      </c>
      <c r="L51" s="13">
        <v>8.1703148766136007</v>
      </c>
      <c r="M51" s="13">
        <v>8.1703148766136007</v>
      </c>
      <c r="N51" s="13">
        <v>18.296851233864</v>
      </c>
      <c r="O51" s="245"/>
      <c r="P51" s="277">
        <f t="shared" si="27"/>
        <v>8.1703148766136007</v>
      </c>
      <c r="Q51" s="2">
        <f t="shared" si="14"/>
        <v>5.931007084858269E-2</v>
      </c>
      <c r="R51" s="2">
        <f t="shared" si="15"/>
        <v>0.48458195418718181</v>
      </c>
      <c r="S51" s="2">
        <f t="shared" si="16"/>
        <v>0.48458195418718181</v>
      </c>
      <c r="T51" s="2">
        <f t="shared" si="17"/>
        <v>0.48458195418718181</v>
      </c>
      <c r="U51" s="2">
        <f t="shared" si="18"/>
        <v>0.48458195418718181</v>
      </c>
      <c r="V51" s="2">
        <f t="shared" si="19"/>
        <v>0.48458195418718181</v>
      </c>
      <c r="W51" s="2">
        <f t="shared" si="20"/>
        <v>0.48458195418718181</v>
      </c>
      <c r="X51" s="2">
        <f t="shared" si="21"/>
        <v>0.48458195418718181</v>
      </c>
      <c r="Y51" s="2">
        <f t="shared" si="22"/>
        <v>0.48458195418718181</v>
      </c>
      <c r="Z51" s="2">
        <f t="shared" si="23"/>
        <v>0.48458195418718181</v>
      </c>
      <c r="AA51" s="2">
        <f t="shared" si="24"/>
        <v>0.48458195418718181</v>
      </c>
      <c r="AB51" s="2">
        <f t="shared" si="25"/>
        <v>1.0851875429864515</v>
      </c>
      <c r="AC51" s="2">
        <f t="shared" si="26"/>
        <v>0</v>
      </c>
    </row>
    <row r="52" spans="1:29" ht="15" customHeight="1" x14ac:dyDescent="0.15">
      <c r="A52" s="8">
        <v>42</v>
      </c>
      <c r="B52" s="302" t="str">
        <f>RENCANA_KEUANGAN!B49</f>
        <v xml:space="preserve"> Pengembangan Karir Pendidik dan Tenaga Kependidikan pada Satuan Pendidikan Sekolah Dasar</v>
      </c>
      <c r="C52" s="10">
        <f>RENCANA_KEUANGAN!C49</f>
        <v>52848956400</v>
      </c>
      <c r="D52" s="13">
        <v>0.15703242912097001</v>
      </c>
      <c r="E52" s="13">
        <v>0.15703242912097001</v>
      </c>
      <c r="F52" s="13">
        <v>0.15703242912097001</v>
      </c>
      <c r="G52" s="13">
        <v>0.15703242912097001</v>
      </c>
      <c r="H52" s="13">
        <v>0.15703242912097001</v>
      </c>
      <c r="I52" s="13">
        <v>48.662105653235002</v>
      </c>
      <c r="J52" s="13">
        <v>0.77511540038659998</v>
      </c>
      <c r="K52" s="13">
        <v>0.53934839856174999</v>
      </c>
      <c r="L52" s="13">
        <v>0.37761578202138002</v>
      </c>
      <c r="M52" s="13">
        <v>0.15703242912097001</v>
      </c>
      <c r="N52" s="13">
        <v>0.15703242912097001</v>
      </c>
      <c r="O52" s="245">
        <v>48.546587761948999</v>
      </c>
      <c r="P52" s="277">
        <f t="shared" si="27"/>
        <v>0.15703242912097001</v>
      </c>
      <c r="Q52" s="2">
        <f t="shared" si="14"/>
        <v>0.22328707129036013</v>
      </c>
      <c r="R52" s="2">
        <f t="shared" si="15"/>
        <v>3.5063311196032454E-2</v>
      </c>
      <c r="S52" s="2">
        <f t="shared" si="16"/>
        <v>3.5063311196032454E-2</v>
      </c>
      <c r="T52" s="2">
        <f t="shared" si="17"/>
        <v>3.5063311196032454E-2</v>
      </c>
      <c r="U52" s="2">
        <f t="shared" si="18"/>
        <v>3.5063311196032454E-2</v>
      </c>
      <c r="V52" s="2">
        <f t="shared" si="19"/>
        <v>3.5063311196032454E-2</v>
      </c>
      <c r="W52" s="2">
        <f t="shared" si="20"/>
        <v>10.865619054132921</v>
      </c>
      <c r="X52" s="2">
        <f t="shared" si="21"/>
        <v>0.17307324766437879</v>
      </c>
      <c r="Y52" s="2">
        <f t="shared" si="22"/>
        <v>0.12042952431999904</v>
      </c>
      <c r="Z52" s="2">
        <f t="shared" si="23"/>
        <v>8.4316722040572972E-2</v>
      </c>
      <c r="AA52" s="2">
        <f t="shared" si="24"/>
        <v>3.5063311196032454E-2</v>
      </c>
      <c r="AB52" s="2">
        <f t="shared" si="25"/>
        <v>3.5063311196032454E-2</v>
      </c>
      <c r="AC52" s="2">
        <f t="shared" si="26"/>
        <v>10.839825402506031</v>
      </c>
    </row>
    <row r="53" spans="1:29" ht="15" customHeight="1" x14ac:dyDescent="0.15">
      <c r="A53" s="8">
        <v>43</v>
      </c>
      <c r="B53" s="9" t="str">
        <f>RENCANA_KEUANGAN!B50</f>
        <v>Pembinaan Kelembagaan dan Manajemen Sekolah</v>
      </c>
      <c r="C53" s="10">
        <f>RENCANA_KEUANGAN!C50</f>
        <v>939905300</v>
      </c>
      <c r="D53" s="13">
        <v>0</v>
      </c>
      <c r="E53" s="13">
        <v>0</v>
      </c>
      <c r="F53" s="13">
        <v>0</v>
      </c>
      <c r="G53" s="13">
        <v>16.762486603704001</v>
      </c>
      <c r="H53" s="13">
        <v>0</v>
      </c>
      <c r="I53" s="13">
        <v>18.105611278072001</v>
      </c>
      <c r="J53" s="13">
        <v>22.274329126562002</v>
      </c>
      <c r="K53" s="13">
        <v>8.7797568542278004</v>
      </c>
      <c r="L53" s="13">
        <v>0</v>
      </c>
      <c r="M53" s="13">
        <v>1.5252174873362001</v>
      </c>
      <c r="N53" s="13">
        <v>32.552598650097998</v>
      </c>
      <c r="O53" s="245">
        <v>0</v>
      </c>
      <c r="P53" s="277">
        <f t="shared" si="27"/>
        <v>0</v>
      </c>
      <c r="Q53" s="2">
        <f t="shared" si="14"/>
        <v>3.9711039918905065E-3</v>
      </c>
      <c r="R53" s="2">
        <f t="shared" si="15"/>
        <v>0</v>
      </c>
      <c r="S53" s="2">
        <f t="shared" si="16"/>
        <v>0</v>
      </c>
      <c r="T53" s="2">
        <f t="shared" si="17"/>
        <v>0</v>
      </c>
      <c r="U53" s="2">
        <f t="shared" si="18"/>
        <v>6.6565577465980103E-2</v>
      </c>
      <c r="V53" s="2">
        <f t="shared" si="19"/>
        <v>0</v>
      </c>
      <c r="W53" s="2">
        <f t="shared" si="20"/>
        <v>7.1899265221969502E-2</v>
      </c>
      <c r="X53" s="2">
        <f t="shared" si="21"/>
        <v>8.8453677311173345E-2</v>
      </c>
      <c r="Y53" s="2">
        <f t="shared" si="22"/>
        <v>3.4865327491652054E-2</v>
      </c>
      <c r="Z53" s="2">
        <f t="shared" si="23"/>
        <v>0</v>
      </c>
      <c r="AA53" s="2">
        <f t="shared" si="24"/>
        <v>6.0567972524619923E-3</v>
      </c>
      <c r="AB53" s="2">
        <f t="shared" si="25"/>
        <v>0.12926975444581368</v>
      </c>
      <c r="AC53" s="2">
        <f t="shared" si="26"/>
        <v>0</v>
      </c>
    </row>
    <row r="54" spans="1:29" ht="15" customHeight="1" x14ac:dyDescent="0.15">
      <c r="A54" s="8">
        <v>44</v>
      </c>
      <c r="B54" s="9" t="str">
        <f>RENCANA_KEUANGAN!B51</f>
        <v>Peningkatan Kapasitas Pengelolaan Dana BOS Sekolah Dasar</v>
      </c>
      <c r="C54" s="10">
        <f>RENCANA_KEUANGAN!C51</f>
        <v>1011469320</v>
      </c>
      <c r="D54" s="13">
        <v>0</v>
      </c>
      <c r="E54" s="13">
        <v>0</v>
      </c>
      <c r="F54" s="13">
        <v>0</v>
      </c>
      <c r="G54" s="13">
        <v>16.762486603704001</v>
      </c>
      <c r="H54" s="13">
        <v>0</v>
      </c>
      <c r="I54" s="13">
        <v>18.105611278072001</v>
      </c>
      <c r="J54" s="13">
        <v>22.274329126562002</v>
      </c>
      <c r="K54" s="13">
        <v>8.7797568542278004</v>
      </c>
      <c r="L54" s="13">
        <v>0</v>
      </c>
      <c r="M54" s="13">
        <v>1.5252174873362001</v>
      </c>
      <c r="N54" s="13">
        <v>32.552598650097998</v>
      </c>
      <c r="O54" s="245">
        <v>0</v>
      </c>
      <c r="P54" s="277">
        <f t="shared" si="27"/>
        <v>0</v>
      </c>
      <c r="Q54" s="2">
        <f t="shared" si="14"/>
        <v>4.2734622885164881E-3</v>
      </c>
      <c r="R54" s="2">
        <f t="shared" si="15"/>
        <v>0</v>
      </c>
      <c r="S54" s="2">
        <f t="shared" si="16"/>
        <v>0</v>
      </c>
      <c r="T54" s="2">
        <f t="shared" si="17"/>
        <v>0</v>
      </c>
      <c r="U54" s="2">
        <f t="shared" si="18"/>
        <v>7.1633854362691873E-2</v>
      </c>
      <c r="V54" s="2">
        <f t="shared" si="19"/>
        <v>0</v>
      </c>
      <c r="W54" s="2">
        <f t="shared" si="20"/>
        <v>7.7373647007379504E-2</v>
      </c>
      <c r="X54" s="2">
        <f t="shared" si="21"/>
        <v>9.5188505524367112E-2</v>
      </c>
      <c r="Y54" s="2">
        <f t="shared" si="22"/>
        <v>3.7519959818886658E-2</v>
      </c>
      <c r="Z54" s="2">
        <f t="shared" si="23"/>
        <v>0</v>
      </c>
      <c r="AA54" s="2">
        <f t="shared" si="24"/>
        <v>6.5179594139171257E-3</v>
      </c>
      <c r="AB54" s="2">
        <f t="shared" si="25"/>
        <v>0.13911230272440653</v>
      </c>
      <c r="AC54" s="2">
        <f t="shared" si="26"/>
        <v>0</v>
      </c>
    </row>
    <row r="55" spans="1:29" ht="15" customHeight="1" x14ac:dyDescent="0.15">
      <c r="A55" s="8">
        <v>45</v>
      </c>
      <c r="B55" s="9" t="str">
        <f>RENCANA_KEUANGAN!B52</f>
        <v>Penambahan Ruang Kelas Baru</v>
      </c>
      <c r="C55" s="10">
        <f>RENCANA_KEUANGAN!C52</f>
        <v>432560000</v>
      </c>
      <c r="D55" s="13">
        <v>0</v>
      </c>
      <c r="E55" s="13">
        <v>0</v>
      </c>
      <c r="F55" s="13">
        <v>27.364527464398002</v>
      </c>
      <c r="G55" s="13">
        <v>0</v>
      </c>
      <c r="H55" s="13">
        <v>0</v>
      </c>
      <c r="I55" s="13">
        <v>45.607545773997003</v>
      </c>
      <c r="J55" s="13">
        <v>0</v>
      </c>
      <c r="K55" s="13">
        <v>27.027926761604999</v>
      </c>
      <c r="L55" s="13">
        <v>0</v>
      </c>
      <c r="M55" s="13">
        <v>0</v>
      </c>
      <c r="N55" s="13">
        <v>0</v>
      </c>
      <c r="O55" s="245">
        <v>0</v>
      </c>
      <c r="P55" s="277">
        <f t="shared" si="27"/>
        <v>0</v>
      </c>
      <c r="Q55" s="2">
        <f t="shared" si="14"/>
        <v>1.8275678866074671E-3</v>
      </c>
      <c r="R55" s="2">
        <f t="shared" si="15"/>
        <v>0</v>
      </c>
      <c r="S55" s="2">
        <f t="shared" si="16"/>
        <v>0</v>
      </c>
      <c r="T55" s="2">
        <f t="shared" si="17"/>
        <v>5.0010531626121846E-2</v>
      </c>
      <c r="U55" s="2">
        <f t="shared" si="18"/>
        <v>0</v>
      </c>
      <c r="V55" s="2">
        <f t="shared" si="19"/>
        <v>0</v>
      </c>
      <c r="W55" s="2">
        <f t="shared" si="20"/>
        <v>8.335088604353702E-2</v>
      </c>
      <c r="X55" s="2">
        <f t="shared" si="21"/>
        <v>0</v>
      </c>
      <c r="Y55" s="2">
        <f t="shared" si="22"/>
        <v>4.9395370991087852E-2</v>
      </c>
      <c r="Z55" s="2">
        <f t="shared" si="23"/>
        <v>0</v>
      </c>
      <c r="AA55" s="2">
        <f t="shared" si="24"/>
        <v>0</v>
      </c>
      <c r="AB55" s="2">
        <f t="shared" si="25"/>
        <v>0</v>
      </c>
      <c r="AC55" s="2">
        <f t="shared" si="26"/>
        <v>0</v>
      </c>
    </row>
    <row r="56" spans="1:29" ht="15" customHeight="1" x14ac:dyDescent="0.15">
      <c r="A56" s="8">
        <v>46</v>
      </c>
      <c r="B56" s="9" t="str">
        <f>RENCANA_KEUANGAN!B53</f>
        <v>Pembangunan Fasilitas Parkir</v>
      </c>
      <c r="C56" s="10">
        <f>RENCANA_KEUANGAN!C53</f>
        <v>6115525000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100</v>
      </c>
      <c r="L56" s="13">
        <v>0</v>
      </c>
      <c r="M56" s="13">
        <v>0</v>
      </c>
      <c r="N56" s="13">
        <v>0</v>
      </c>
      <c r="O56" s="245"/>
      <c r="P56" s="277">
        <f t="shared" si="27"/>
        <v>0</v>
      </c>
      <c r="Q56" s="2">
        <f t="shared" si="14"/>
        <v>2.5838119797820257E-2</v>
      </c>
      <c r="R56" s="2">
        <f t="shared" si="15"/>
        <v>0</v>
      </c>
      <c r="S56" s="2">
        <f t="shared" si="16"/>
        <v>0</v>
      </c>
      <c r="T56" s="2">
        <f t="shared" si="17"/>
        <v>0</v>
      </c>
      <c r="U56" s="2">
        <f t="shared" si="18"/>
        <v>0</v>
      </c>
      <c r="V56" s="2">
        <f t="shared" si="19"/>
        <v>0</v>
      </c>
      <c r="W56" s="2">
        <f t="shared" si="20"/>
        <v>0</v>
      </c>
      <c r="X56" s="2">
        <f t="shared" si="21"/>
        <v>0</v>
      </c>
      <c r="Y56" s="2">
        <f t="shared" si="22"/>
        <v>2.5838119797820256</v>
      </c>
      <c r="Z56" s="2">
        <f t="shared" si="23"/>
        <v>0</v>
      </c>
      <c r="AA56" s="2">
        <f t="shared" si="24"/>
        <v>0</v>
      </c>
      <c r="AB56" s="2">
        <f t="shared" si="25"/>
        <v>0</v>
      </c>
      <c r="AC56" s="2">
        <f t="shared" si="26"/>
        <v>0</v>
      </c>
    </row>
    <row r="57" spans="1:29" ht="15" customHeight="1" x14ac:dyDescent="0.15">
      <c r="A57" s="8">
        <v>47</v>
      </c>
      <c r="B57" s="9" t="str">
        <f>RENCANA_KEUANGAN!B54</f>
        <v>Pembangunan Sarana, Prasarana dan Utilitas Sekolah</v>
      </c>
      <c r="C57" s="10">
        <f>RENCANA_KEUANGAN!C54</f>
        <v>6657985000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100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245">
        <v>0</v>
      </c>
      <c r="P57" s="277">
        <f t="shared" si="27"/>
        <v>0</v>
      </c>
      <c r="Q57" s="2">
        <f t="shared" si="14"/>
        <v>2.8130015663755819E-2</v>
      </c>
      <c r="R57" s="2">
        <f t="shared" si="15"/>
        <v>0</v>
      </c>
      <c r="S57" s="2">
        <f t="shared" si="16"/>
        <v>0</v>
      </c>
      <c r="T57" s="2">
        <f t="shared" si="17"/>
        <v>0</v>
      </c>
      <c r="U57" s="2">
        <f t="shared" si="18"/>
        <v>0</v>
      </c>
      <c r="V57" s="2">
        <f t="shared" si="19"/>
        <v>0</v>
      </c>
      <c r="W57" s="2">
        <f t="shared" si="20"/>
        <v>2.8130015663755819</v>
      </c>
      <c r="X57" s="2">
        <f t="shared" si="21"/>
        <v>0</v>
      </c>
      <c r="Y57" s="2">
        <f t="shared" si="22"/>
        <v>0</v>
      </c>
      <c r="Z57" s="2">
        <f t="shared" si="23"/>
        <v>0</v>
      </c>
      <c r="AA57" s="2">
        <f t="shared" si="24"/>
        <v>0</v>
      </c>
      <c r="AB57" s="2">
        <f t="shared" si="25"/>
        <v>0</v>
      </c>
      <c r="AC57" s="2">
        <f t="shared" si="26"/>
        <v>0</v>
      </c>
    </row>
    <row r="58" spans="1:29" ht="15" customHeight="1" x14ac:dyDescent="0.15">
      <c r="A58" s="8">
        <v>48</v>
      </c>
      <c r="B58" s="9" t="str">
        <f>RENCANA_KEUANGAN!B55</f>
        <v>Rehabilitasi Sedang/Berat Ruang Kelas Sekolah</v>
      </c>
      <c r="C58" s="10">
        <f>RENCANA_KEUANGAN!C55</f>
        <v>6460408000</v>
      </c>
      <c r="D58" s="13">
        <v>0</v>
      </c>
      <c r="E58" s="13">
        <v>0</v>
      </c>
      <c r="F58" s="13">
        <v>0</v>
      </c>
      <c r="G58" s="13">
        <v>7.5207386282724</v>
      </c>
      <c r="H58" s="13">
        <v>0</v>
      </c>
      <c r="I58" s="13">
        <v>84.369655910277004</v>
      </c>
      <c r="J58" s="13">
        <v>0</v>
      </c>
      <c r="K58" s="13">
        <v>8.1096054614507</v>
      </c>
      <c r="L58" s="13">
        <v>0</v>
      </c>
      <c r="M58" s="13">
        <v>0</v>
      </c>
      <c r="N58" s="13">
        <v>0</v>
      </c>
      <c r="O58" s="245">
        <v>0</v>
      </c>
      <c r="P58" s="277">
        <f t="shared" si="27"/>
        <v>0</v>
      </c>
      <c r="Q58" s="2">
        <f t="shared" si="14"/>
        <v>2.7295251977025092E-2</v>
      </c>
      <c r="R58" s="2">
        <f t="shared" si="15"/>
        <v>0</v>
      </c>
      <c r="S58" s="2">
        <f t="shared" si="16"/>
        <v>0</v>
      </c>
      <c r="T58" s="2">
        <f t="shared" si="17"/>
        <v>0</v>
      </c>
      <c r="U58" s="2">
        <f t="shared" si="18"/>
        <v>0.20528045591204122</v>
      </c>
      <c r="V58" s="2">
        <f t="shared" si="19"/>
        <v>0</v>
      </c>
      <c r="W58" s="2">
        <f t="shared" si="20"/>
        <v>2.3028910172859152</v>
      </c>
      <c r="X58" s="2">
        <f t="shared" si="21"/>
        <v>0</v>
      </c>
      <c r="Y58" s="2">
        <f t="shared" si="22"/>
        <v>0.2213537245045557</v>
      </c>
      <c r="Z58" s="2">
        <f t="shared" si="23"/>
        <v>0</v>
      </c>
      <c r="AA58" s="2">
        <f t="shared" si="24"/>
        <v>0</v>
      </c>
      <c r="AB58" s="2">
        <f t="shared" si="25"/>
        <v>0</v>
      </c>
      <c r="AC58" s="2">
        <f t="shared" si="26"/>
        <v>0</v>
      </c>
    </row>
    <row r="59" spans="1:29" ht="15" customHeight="1" x14ac:dyDescent="0.15">
      <c r="A59" s="8">
        <v>49</v>
      </c>
      <c r="B59" s="9" t="str">
        <f>RENCANA_KEUANGAN!B56</f>
        <v>Rehabilitasi Sedang/Berat Ruang Guru Sekolah</v>
      </c>
      <c r="C59" s="10">
        <f>RENCANA_KEUANGAN!C56</f>
        <v>2278024000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100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245">
        <v>0</v>
      </c>
      <c r="P59" s="277">
        <f t="shared" si="27"/>
        <v>0</v>
      </c>
      <c r="Q59" s="2">
        <f t="shared" si="14"/>
        <v>9.6246613355860204E-3</v>
      </c>
      <c r="R59" s="2">
        <f t="shared" si="15"/>
        <v>0</v>
      </c>
      <c r="S59" s="2">
        <f t="shared" si="16"/>
        <v>0</v>
      </c>
      <c r="T59" s="2">
        <f t="shared" si="17"/>
        <v>0</v>
      </c>
      <c r="U59" s="2">
        <f t="shared" si="18"/>
        <v>0</v>
      </c>
      <c r="V59" s="2">
        <f t="shared" si="19"/>
        <v>0</v>
      </c>
      <c r="W59" s="2">
        <f t="shared" si="20"/>
        <v>0.962466133558602</v>
      </c>
      <c r="X59" s="2">
        <f t="shared" si="21"/>
        <v>0</v>
      </c>
      <c r="Y59" s="2">
        <f t="shared" si="22"/>
        <v>0</v>
      </c>
      <c r="Z59" s="2">
        <f t="shared" si="23"/>
        <v>0</v>
      </c>
      <c r="AA59" s="2">
        <f t="shared" si="24"/>
        <v>0</v>
      </c>
      <c r="AB59" s="2">
        <f t="shared" si="25"/>
        <v>0</v>
      </c>
      <c r="AC59" s="2">
        <f t="shared" si="26"/>
        <v>0</v>
      </c>
    </row>
    <row r="60" spans="1:29" ht="15" customHeight="1" x14ac:dyDescent="0.15">
      <c r="A60" s="8">
        <v>50</v>
      </c>
      <c r="B60" s="9" t="str">
        <f>RENCANA_KEUANGAN!B57</f>
        <v>Rehabilitasi Sedang/Berat Perpustakaan Sekolah</v>
      </c>
      <c r="C60" s="10">
        <f>RENCANA_KEUANGAN!C57</f>
        <v>291368000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100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245">
        <v>0</v>
      </c>
      <c r="P60" s="277">
        <f t="shared" si="27"/>
        <v>0</v>
      </c>
      <c r="Q60" s="2">
        <f t="shared" si="14"/>
        <v>1.2310310707995295E-3</v>
      </c>
      <c r="R60" s="2">
        <f t="shared" si="15"/>
        <v>0</v>
      </c>
      <c r="S60" s="2">
        <f t="shared" si="16"/>
        <v>0</v>
      </c>
      <c r="T60" s="2">
        <f t="shared" si="17"/>
        <v>0</v>
      </c>
      <c r="U60" s="2">
        <f t="shared" si="18"/>
        <v>0</v>
      </c>
      <c r="V60" s="2">
        <f t="shared" si="19"/>
        <v>0</v>
      </c>
      <c r="W60" s="2">
        <f t="shared" si="20"/>
        <v>0.12310310707995295</v>
      </c>
      <c r="X60" s="2">
        <f t="shared" si="21"/>
        <v>0</v>
      </c>
      <c r="Y60" s="2">
        <f t="shared" si="22"/>
        <v>0</v>
      </c>
      <c r="Z60" s="2">
        <f t="shared" si="23"/>
        <v>0</v>
      </c>
      <c r="AA60" s="2">
        <f t="shared" si="24"/>
        <v>0</v>
      </c>
      <c r="AB60" s="2">
        <f t="shared" si="25"/>
        <v>0</v>
      </c>
      <c r="AC60" s="2">
        <f t="shared" si="26"/>
        <v>0</v>
      </c>
    </row>
    <row r="61" spans="1:29" ht="15" customHeight="1" x14ac:dyDescent="0.15">
      <c r="A61" s="8">
        <v>51</v>
      </c>
      <c r="B61" s="9" t="str">
        <f>RENCANA_KEUANGAN!B58</f>
        <v>Rehabilitasi Sedang/Berat Laboratorium</v>
      </c>
      <c r="C61" s="10">
        <f>RENCANA_KEUANGAN!C58</f>
        <v>194880000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100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245">
        <v>0</v>
      </c>
      <c r="P61" s="277">
        <f t="shared" si="27"/>
        <v>0</v>
      </c>
      <c r="Q61" s="2">
        <f t="shared" si="14"/>
        <v>8.2336884996778062E-4</v>
      </c>
      <c r="R61" s="2">
        <f t="shared" si="15"/>
        <v>0</v>
      </c>
      <c r="S61" s="2">
        <f t="shared" si="16"/>
        <v>0</v>
      </c>
      <c r="T61" s="2">
        <f t="shared" si="17"/>
        <v>0</v>
      </c>
      <c r="U61" s="2">
        <f t="shared" si="18"/>
        <v>0</v>
      </c>
      <c r="V61" s="2">
        <f t="shared" si="19"/>
        <v>0</v>
      </c>
      <c r="W61" s="2">
        <f t="shared" si="20"/>
        <v>8.2336884996778062E-2</v>
      </c>
      <c r="X61" s="2">
        <f t="shared" si="21"/>
        <v>0</v>
      </c>
      <c r="Y61" s="2">
        <f t="shared" si="22"/>
        <v>0</v>
      </c>
      <c r="Z61" s="2">
        <f t="shared" si="23"/>
        <v>0</v>
      </c>
      <c r="AA61" s="2">
        <f t="shared" si="24"/>
        <v>0</v>
      </c>
      <c r="AB61" s="2">
        <f t="shared" si="25"/>
        <v>0</v>
      </c>
      <c r="AC61" s="2">
        <f t="shared" si="26"/>
        <v>0</v>
      </c>
    </row>
    <row r="62" spans="1:29" ht="15" customHeight="1" x14ac:dyDescent="0.15">
      <c r="A62" s="8">
        <v>52</v>
      </c>
      <c r="B62" s="9" t="str">
        <f>RENCANA_KEUANGAN!B59</f>
        <v>Rehabilitasi Sedang/Berat Sarana, Prasarana dan Utilitas Sekolah</v>
      </c>
      <c r="C62" s="10">
        <f>RENCANA_KEUANGAN!C59</f>
        <v>4122260000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100</v>
      </c>
      <c r="K62" s="13">
        <v>0</v>
      </c>
      <c r="L62" s="13">
        <v>0</v>
      </c>
      <c r="M62" s="13">
        <v>0</v>
      </c>
      <c r="N62" s="13">
        <v>0</v>
      </c>
      <c r="O62" s="245">
        <v>0</v>
      </c>
      <c r="P62" s="277">
        <f t="shared" si="27"/>
        <v>0</v>
      </c>
      <c r="Q62" s="2">
        <f t="shared" si="14"/>
        <v>1.741656647920866E-2</v>
      </c>
      <c r="R62" s="2">
        <f t="shared" si="15"/>
        <v>0</v>
      </c>
      <c r="S62" s="2">
        <f t="shared" si="16"/>
        <v>0</v>
      </c>
      <c r="T62" s="2">
        <f t="shared" si="17"/>
        <v>0</v>
      </c>
      <c r="U62" s="2">
        <f t="shared" si="18"/>
        <v>0</v>
      </c>
      <c r="V62" s="2">
        <f t="shared" si="19"/>
        <v>0</v>
      </c>
      <c r="W62" s="2">
        <f t="shared" si="20"/>
        <v>0</v>
      </c>
      <c r="X62" s="2">
        <f t="shared" si="21"/>
        <v>1.7416566479208659</v>
      </c>
      <c r="Y62" s="2">
        <f t="shared" si="22"/>
        <v>0</v>
      </c>
      <c r="Z62" s="2">
        <f t="shared" si="23"/>
        <v>0</v>
      </c>
      <c r="AA62" s="2">
        <f t="shared" si="24"/>
        <v>0</v>
      </c>
      <c r="AB62" s="2">
        <f t="shared" si="25"/>
        <v>0</v>
      </c>
      <c r="AC62" s="2">
        <f t="shared" si="26"/>
        <v>0</v>
      </c>
    </row>
    <row r="63" spans="1:29" ht="15" customHeight="1" x14ac:dyDescent="0.15">
      <c r="A63" s="8">
        <v>53</v>
      </c>
      <c r="B63" s="9" t="str">
        <f>RENCANA_KEUANGAN!B60</f>
        <v>Pengadaan Mebel Sekolah</v>
      </c>
      <c r="C63" s="10">
        <f>RENCANA_KEUANGAN!C60</f>
        <v>3120903700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100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245">
        <v>0</v>
      </c>
      <c r="P63" s="277">
        <f t="shared" si="27"/>
        <v>0</v>
      </c>
      <c r="Q63" s="2">
        <f t="shared" si="14"/>
        <v>1.3185831744300039E-2</v>
      </c>
      <c r="R63" s="2">
        <f t="shared" si="15"/>
        <v>0</v>
      </c>
      <c r="S63" s="2">
        <f t="shared" si="16"/>
        <v>0</v>
      </c>
      <c r="T63" s="2">
        <f t="shared" si="17"/>
        <v>0</v>
      </c>
      <c r="U63" s="2">
        <f t="shared" si="18"/>
        <v>0</v>
      </c>
      <c r="V63" s="2">
        <f t="shared" si="19"/>
        <v>0</v>
      </c>
      <c r="W63" s="2">
        <f t="shared" si="20"/>
        <v>1.3185831744300038</v>
      </c>
      <c r="X63" s="2">
        <f t="shared" si="21"/>
        <v>0</v>
      </c>
      <c r="Y63" s="2">
        <f t="shared" si="22"/>
        <v>0</v>
      </c>
      <c r="Z63" s="2">
        <f t="shared" si="23"/>
        <v>0</v>
      </c>
      <c r="AA63" s="2">
        <f t="shared" si="24"/>
        <v>0</v>
      </c>
      <c r="AB63" s="2">
        <f t="shared" si="25"/>
        <v>0</v>
      </c>
      <c r="AC63" s="2">
        <f t="shared" si="26"/>
        <v>0</v>
      </c>
    </row>
    <row r="64" spans="1:29" ht="15" customHeight="1" x14ac:dyDescent="0.15">
      <c r="A64" s="8">
        <v>54</v>
      </c>
      <c r="B64" s="9" t="str">
        <f>RENCANA_KEUANGAN!B61</f>
        <v>Pengadaan Alat Praktik dan Peraga Siswa</v>
      </c>
      <c r="C64" s="10">
        <f>RENCANA_KEUANGAN!C61</f>
        <v>2441528400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245">
        <v>100</v>
      </c>
      <c r="P64" s="277">
        <f t="shared" si="27"/>
        <v>0</v>
      </c>
      <c r="Q64" s="2">
        <f t="shared" si="14"/>
        <v>1.0315468138709337E-2</v>
      </c>
      <c r="R64" s="2">
        <f t="shared" si="15"/>
        <v>0</v>
      </c>
      <c r="S64" s="2">
        <f t="shared" si="16"/>
        <v>0</v>
      </c>
      <c r="T64" s="2">
        <f t="shared" si="17"/>
        <v>0</v>
      </c>
      <c r="U64" s="2">
        <f t="shared" si="18"/>
        <v>0</v>
      </c>
      <c r="V64" s="2">
        <f t="shared" si="19"/>
        <v>0</v>
      </c>
      <c r="W64" s="2">
        <f t="shared" si="20"/>
        <v>0</v>
      </c>
      <c r="X64" s="2">
        <f t="shared" si="21"/>
        <v>0</v>
      </c>
      <c r="Y64" s="2">
        <f t="shared" si="22"/>
        <v>0</v>
      </c>
      <c r="Z64" s="2">
        <f t="shared" si="23"/>
        <v>0</v>
      </c>
      <c r="AA64" s="2">
        <f t="shared" si="24"/>
        <v>0</v>
      </c>
      <c r="AB64" s="2">
        <f t="shared" si="25"/>
        <v>0</v>
      </c>
      <c r="AC64" s="2">
        <f t="shared" si="26"/>
        <v>1.0315468138709336</v>
      </c>
    </row>
    <row r="65" spans="1:29" ht="15" customHeight="1" x14ac:dyDescent="0.15">
      <c r="A65" s="8">
        <v>55</v>
      </c>
      <c r="B65" s="9" t="str">
        <f>RENCANA_KEUANGAN!B62</f>
        <v>Penyelenggaraan Proses Belajar dan Ujian bagi Peserta Didik</v>
      </c>
      <c r="C65" s="10">
        <f>RENCANA_KEUANGAN!C62</f>
        <v>251020400</v>
      </c>
      <c r="D65" s="13">
        <v>0</v>
      </c>
      <c r="E65" s="13">
        <v>0</v>
      </c>
      <c r="F65" s="13">
        <v>0</v>
      </c>
      <c r="G65" s="13">
        <v>20.867307995685</v>
      </c>
      <c r="H65" s="13">
        <v>1.7528455854584</v>
      </c>
      <c r="I65" s="13">
        <v>0</v>
      </c>
      <c r="J65" s="13">
        <v>69.253016886276995</v>
      </c>
      <c r="K65" s="13">
        <v>5.2585367563752001</v>
      </c>
      <c r="L65" s="13">
        <v>0</v>
      </c>
      <c r="M65" s="13">
        <v>2.8682927762046</v>
      </c>
      <c r="N65" s="13">
        <v>0</v>
      </c>
      <c r="O65" s="245">
        <v>0</v>
      </c>
      <c r="P65" s="277">
        <f t="shared" si="27"/>
        <v>0</v>
      </c>
      <c r="Q65" s="2">
        <f t="shared" si="14"/>
        <v>1.0605622848237494E-3</v>
      </c>
      <c r="R65" s="2">
        <f t="shared" si="15"/>
        <v>0</v>
      </c>
      <c r="S65" s="2">
        <f t="shared" si="16"/>
        <v>0</v>
      </c>
      <c r="T65" s="2">
        <f t="shared" si="17"/>
        <v>0</v>
      </c>
      <c r="U65" s="2">
        <f t="shared" si="18"/>
        <v>2.2131079846024578E-2</v>
      </c>
      <c r="V65" s="2">
        <f t="shared" si="19"/>
        <v>1.8590019190569832E-3</v>
      </c>
      <c r="W65" s="2">
        <f t="shared" si="20"/>
        <v>0</v>
      </c>
      <c r="X65" s="2">
        <f t="shared" si="21"/>
        <v>7.344713781984763E-2</v>
      </c>
      <c r="Y65" s="2">
        <f t="shared" si="22"/>
        <v>5.5770057571709504E-3</v>
      </c>
      <c r="Z65" s="2">
        <f t="shared" si="23"/>
        <v>0</v>
      </c>
      <c r="AA65" s="2">
        <f t="shared" si="24"/>
        <v>3.0420031402750057E-3</v>
      </c>
      <c r="AB65" s="2">
        <f t="shared" si="25"/>
        <v>0</v>
      </c>
      <c r="AC65" s="2">
        <f t="shared" si="26"/>
        <v>0</v>
      </c>
    </row>
    <row r="66" spans="1:29" ht="15" customHeight="1" x14ac:dyDescent="0.15">
      <c r="A66" s="8">
        <v>56</v>
      </c>
      <c r="B66" s="9" t="str">
        <f>RENCANA_KEUANGAN!B63</f>
        <v>Penyiapan dan Tindak Lanjut Evaluasi Satuan Pendidikan Sekolah Menengah Pertama</v>
      </c>
      <c r="C66" s="10">
        <f>RENCANA_KEUANGAN!C63</f>
        <v>330351600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48.192410752664998</v>
      </c>
      <c r="J66" s="13">
        <v>1.0988292473837</v>
      </c>
      <c r="K66" s="13">
        <v>50.279762531799001</v>
      </c>
      <c r="L66" s="13">
        <v>0</v>
      </c>
      <c r="M66" s="13">
        <v>0.42899746815210998</v>
      </c>
      <c r="N66" s="13">
        <v>0</v>
      </c>
      <c r="O66" s="245">
        <v>0</v>
      </c>
      <c r="P66" s="277">
        <f t="shared" si="27"/>
        <v>0</v>
      </c>
      <c r="Q66" s="2">
        <f t="shared" si="14"/>
        <v>1.3957369508262329E-3</v>
      </c>
      <c r="R66" s="2">
        <f t="shared" si="15"/>
        <v>0</v>
      </c>
      <c r="S66" s="2">
        <f t="shared" si="16"/>
        <v>0</v>
      </c>
      <c r="T66" s="2">
        <f t="shared" si="17"/>
        <v>0</v>
      </c>
      <c r="U66" s="2">
        <f t="shared" si="18"/>
        <v>0</v>
      </c>
      <c r="V66" s="2">
        <f t="shared" si="19"/>
        <v>0</v>
      </c>
      <c r="W66" s="2">
        <f t="shared" si="20"/>
        <v>6.7263928436890011E-2</v>
      </c>
      <c r="X66" s="2">
        <f t="shared" si="21"/>
        <v>1.5336765832220098E-3</v>
      </c>
      <c r="Y66" s="2">
        <f t="shared" si="22"/>
        <v>7.0177322444400211E-2</v>
      </c>
      <c r="Z66" s="2">
        <f t="shared" si="23"/>
        <v>0</v>
      </c>
      <c r="AA66" s="2">
        <f t="shared" si="24"/>
        <v>5.9876761811080001E-4</v>
      </c>
      <c r="AB66" s="2">
        <f t="shared" si="25"/>
        <v>0</v>
      </c>
      <c r="AC66" s="2">
        <f t="shared" si="26"/>
        <v>0</v>
      </c>
    </row>
    <row r="67" spans="1:29" ht="15" customHeight="1" x14ac:dyDescent="0.15">
      <c r="A67" s="8">
        <v>57</v>
      </c>
      <c r="B67" s="9" t="str">
        <f>RENCANA_KEUANGAN!B64</f>
        <v>Pembinaan Minat, Bakat dan Kreativitas Siswa</v>
      </c>
      <c r="C67" s="10">
        <f>RENCANA_KEUANGAN!C64</f>
        <v>892114900</v>
      </c>
      <c r="D67" s="13">
        <v>0</v>
      </c>
      <c r="E67" s="13">
        <v>0</v>
      </c>
      <c r="F67" s="13">
        <v>9.3000000000000007</v>
      </c>
      <c r="G67" s="13">
        <v>44.27</v>
      </c>
      <c r="H67" s="13">
        <v>26.64</v>
      </c>
      <c r="I67" s="13">
        <v>14.82</v>
      </c>
      <c r="J67" s="13">
        <v>4.97</v>
      </c>
      <c r="K67" s="13">
        <v>0</v>
      </c>
      <c r="L67" s="13">
        <v>0</v>
      </c>
      <c r="M67" s="13">
        <v>0</v>
      </c>
      <c r="N67" s="13">
        <v>0</v>
      </c>
      <c r="O67" s="245">
        <v>0</v>
      </c>
      <c r="P67" s="277">
        <f t="shared" si="27"/>
        <v>0</v>
      </c>
      <c r="Q67" s="2">
        <f t="shared" si="14"/>
        <v>3.7691893434530052E-3</v>
      </c>
      <c r="R67" s="2">
        <f t="shared" si="15"/>
        <v>0</v>
      </c>
      <c r="S67" s="2">
        <f t="shared" si="16"/>
        <v>0</v>
      </c>
      <c r="T67" s="2">
        <f t="shared" si="17"/>
        <v>3.5053460894112952E-2</v>
      </c>
      <c r="U67" s="2">
        <f t="shared" si="18"/>
        <v>0.16686201223466454</v>
      </c>
      <c r="V67" s="2">
        <f t="shared" si="19"/>
        <v>0.10041120410958806</v>
      </c>
      <c r="W67" s="2">
        <f t="shared" si="20"/>
        <v>5.5859386069973538E-2</v>
      </c>
      <c r="X67" s="2">
        <f t="shared" si="21"/>
        <v>1.8732871036961436E-2</v>
      </c>
      <c r="Y67" s="2">
        <f t="shared" si="22"/>
        <v>0</v>
      </c>
      <c r="Z67" s="2">
        <f t="shared" si="23"/>
        <v>0</v>
      </c>
      <c r="AA67" s="2">
        <f t="shared" si="24"/>
        <v>0</v>
      </c>
      <c r="AB67" s="2">
        <f t="shared" si="25"/>
        <v>0</v>
      </c>
      <c r="AC67" s="2">
        <f t="shared" si="26"/>
        <v>0</v>
      </c>
    </row>
    <row r="68" spans="1:29" ht="15" customHeight="1" x14ac:dyDescent="0.15">
      <c r="A68" s="8">
        <v>58</v>
      </c>
      <c r="B68" s="9" t="str">
        <f>RENCANA_KEUANGAN!B65</f>
        <v>Penyediaan Pendidik danTenaga Kependidikanbagi Satuan PendidikanSekolah MenengahPertama</v>
      </c>
      <c r="C68" s="10">
        <f>RENCANA_KEUANGAN!C65</f>
        <v>5939164880</v>
      </c>
      <c r="D68" s="13">
        <v>0</v>
      </c>
      <c r="E68" s="13">
        <v>0</v>
      </c>
      <c r="F68" s="13">
        <v>22.894121774237998</v>
      </c>
      <c r="G68" s="13">
        <v>7.6313739247461001</v>
      </c>
      <c r="H68" s="13">
        <v>7.6313739247461001</v>
      </c>
      <c r="I68" s="13">
        <v>7.6313739247461001</v>
      </c>
      <c r="J68" s="13">
        <v>7.6313739247461001</v>
      </c>
      <c r="K68" s="13">
        <v>7.6313739247461001</v>
      </c>
      <c r="L68" s="13">
        <v>7.6313739247461001</v>
      </c>
      <c r="M68" s="13">
        <v>7.6313739247461001</v>
      </c>
      <c r="N68" s="13">
        <v>23.686260752538999</v>
      </c>
      <c r="O68" s="245">
        <v>0</v>
      </c>
      <c r="P68" s="277">
        <f t="shared" si="27"/>
        <v>0</v>
      </c>
      <c r="Q68" s="2">
        <f t="shared" si="14"/>
        <v>2.5092997521626807E-2</v>
      </c>
      <c r="R68" s="2">
        <f t="shared" si="15"/>
        <v>0</v>
      </c>
      <c r="S68" s="2">
        <f t="shared" si="16"/>
        <v>0</v>
      </c>
      <c r="T68" s="2">
        <f t="shared" si="17"/>
        <v>0.57448214094077643</v>
      </c>
      <c r="U68" s="2">
        <f t="shared" si="18"/>
        <v>0.19149404698026132</v>
      </c>
      <c r="V68" s="2">
        <f t="shared" si="19"/>
        <v>0.19149404698026132</v>
      </c>
      <c r="W68" s="2">
        <f t="shared" si="20"/>
        <v>0.19149404698026132</v>
      </c>
      <c r="X68" s="2">
        <f t="shared" si="21"/>
        <v>0.19149404698026132</v>
      </c>
      <c r="Y68" s="2">
        <f t="shared" si="22"/>
        <v>0.19149404698026132</v>
      </c>
      <c r="Z68" s="2">
        <f t="shared" si="23"/>
        <v>0.19149404698026132</v>
      </c>
      <c r="AA68" s="2">
        <f t="shared" si="24"/>
        <v>0.19149404698026132</v>
      </c>
      <c r="AB68" s="2">
        <f t="shared" si="25"/>
        <v>0.59435928236006741</v>
      </c>
      <c r="AC68" s="2">
        <f t="shared" si="26"/>
        <v>0</v>
      </c>
    </row>
    <row r="69" spans="1:29" ht="15" customHeight="1" x14ac:dyDescent="0.15">
      <c r="A69" s="8">
        <v>59</v>
      </c>
      <c r="B69" s="9" t="str">
        <f>RENCANA_KEUANGAN!B66</f>
        <v>Pengembangan Karir Pendidik dan Tenaga Kependidikan pada Satuan Pendidikan Sekolah MenengahPertama</v>
      </c>
      <c r="C69" s="10">
        <f>RENCANA_KEUANGAN!C66</f>
        <v>1438102600</v>
      </c>
      <c r="D69" s="13"/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48.192410752664998</v>
      </c>
      <c r="K69" s="13">
        <v>1.0988292473837</v>
      </c>
      <c r="L69" s="13">
        <v>50.279762531799001</v>
      </c>
      <c r="M69" s="13">
        <v>0</v>
      </c>
      <c r="N69" s="13">
        <v>0.42899746815210998</v>
      </c>
      <c r="O69" s="245">
        <v>0</v>
      </c>
      <c r="P69" s="277">
        <f t="shared" si="27"/>
        <v>0</v>
      </c>
      <c r="Q69" s="2">
        <f t="shared" si="14"/>
        <v>6.0759897572746063E-3</v>
      </c>
      <c r="R69" s="2">
        <f t="shared" si="15"/>
        <v>0</v>
      </c>
      <c r="S69" s="2">
        <f t="shared" si="16"/>
        <v>0</v>
      </c>
      <c r="T69" s="2">
        <f t="shared" si="17"/>
        <v>0</v>
      </c>
      <c r="U69" s="2">
        <f t="shared" si="18"/>
        <v>0</v>
      </c>
      <c r="V69" s="2">
        <f t="shared" si="19"/>
        <v>0</v>
      </c>
      <c r="W69" s="2">
        <f t="shared" si="20"/>
        <v>0</v>
      </c>
      <c r="X69" s="2">
        <f t="shared" si="21"/>
        <v>0.29281659411156313</v>
      </c>
      <c r="Y69" s="2">
        <f t="shared" si="22"/>
        <v>6.6764752520971256E-3</v>
      </c>
      <c r="Z69" s="2">
        <f t="shared" si="23"/>
        <v>0.30549932214141023</v>
      </c>
      <c r="AA69" s="2">
        <f t="shared" si="24"/>
        <v>0</v>
      </c>
      <c r="AB69" s="2">
        <f t="shared" si="25"/>
        <v>2.6065842223889596E-3</v>
      </c>
      <c r="AC69" s="2">
        <f t="shared" si="26"/>
        <v>0</v>
      </c>
    </row>
    <row r="70" spans="1:29" ht="15" customHeight="1" x14ac:dyDescent="0.15">
      <c r="A70" s="8">
        <v>60</v>
      </c>
      <c r="B70" s="9" t="str">
        <f>RENCANA_KEUANGAN!B67</f>
        <v>Pembinaan Kelembagaan dan Manajemen Sekolah</v>
      </c>
      <c r="C70" s="10">
        <f>RENCANA_KEUANGAN!C67</f>
        <v>102642000</v>
      </c>
      <c r="D70" s="13">
        <v>0</v>
      </c>
      <c r="E70" s="13">
        <v>0</v>
      </c>
      <c r="F70" s="13">
        <v>0</v>
      </c>
      <c r="G70" s="13">
        <v>50.36534751856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49.63465248144</v>
      </c>
      <c r="N70" s="13">
        <v>0</v>
      </c>
      <c r="O70" s="245">
        <v>0</v>
      </c>
      <c r="P70" s="277">
        <f t="shared" si="27"/>
        <v>0</v>
      </c>
      <c r="Q70" s="2">
        <f t="shared" si="14"/>
        <v>4.3366289767237759E-4</v>
      </c>
      <c r="R70" s="2">
        <f t="shared" si="15"/>
        <v>0</v>
      </c>
      <c r="S70" s="2">
        <f t="shared" si="16"/>
        <v>0</v>
      </c>
      <c r="T70" s="2">
        <f t="shared" si="17"/>
        <v>0</v>
      </c>
      <c r="U70" s="2">
        <f t="shared" si="18"/>
        <v>2.1841582547175022E-2</v>
      </c>
      <c r="V70" s="2">
        <f t="shared" si="19"/>
        <v>0</v>
      </c>
      <c r="W70" s="2">
        <f t="shared" si="20"/>
        <v>0</v>
      </c>
      <c r="X70" s="2">
        <f t="shared" si="21"/>
        <v>0</v>
      </c>
      <c r="Y70" s="2">
        <f t="shared" si="22"/>
        <v>0</v>
      </c>
      <c r="Z70" s="2">
        <f t="shared" si="23"/>
        <v>0</v>
      </c>
      <c r="AA70" s="2">
        <f t="shared" si="24"/>
        <v>2.1524707220062736E-2</v>
      </c>
      <c r="AB70" s="2">
        <f t="shared" si="25"/>
        <v>0</v>
      </c>
      <c r="AC70" s="2">
        <f t="shared" si="26"/>
        <v>0</v>
      </c>
    </row>
    <row r="71" spans="1:29" ht="15" customHeight="1" x14ac:dyDescent="0.15">
      <c r="A71" s="8">
        <v>61</v>
      </c>
      <c r="B71" s="9" t="str">
        <f>RENCANA_KEUANGAN!B68</f>
        <v>Peningkatan Kapasitas Pengelolaan Dana BOS Sekolah Menengah Pertama</v>
      </c>
      <c r="C71" s="10">
        <f>RENCANA_KEUANGAN!C68</f>
        <v>27096651420</v>
      </c>
      <c r="D71" s="13">
        <v>4.0072552994447001E-2</v>
      </c>
      <c r="E71" s="13">
        <v>48.253483861660001</v>
      </c>
      <c r="F71" s="13">
        <v>0.43621006215092001</v>
      </c>
      <c r="G71" s="13">
        <v>4.0072552994447001E-2</v>
      </c>
      <c r="H71" s="13">
        <v>2.4942503393653999</v>
      </c>
      <c r="I71" s="13">
        <v>4.0072552994447001E-2</v>
      </c>
      <c r="J71" s="13">
        <v>4.0072552994447001E-2</v>
      </c>
      <c r="K71" s="13">
        <v>48.253483861660001</v>
      </c>
      <c r="L71" s="13">
        <v>4.0072552994447001E-2</v>
      </c>
      <c r="M71" s="13">
        <v>0.25170386902368003</v>
      </c>
      <c r="N71" s="13">
        <v>0.11050524116754</v>
      </c>
      <c r="O71" s="245">
        <v>0</v>
      </c>
      <c r="P71" s="277">
        <f t="shared" si="27"/>
        <v>4.0072552994447001E-2</v>
      </c>
      <c r="Q71" s="2">
        <f t="shared" si="14"/>
        <v>0.11448347043135894</v>
      </c>
      <c r="R71" s="2">
        <f t="shared" si="15"/>
        <v>4.5876449358488378E-3</v>
      </c>
      <c r="S71" s="2">
        <f t="shared" si="16"/>
        <v>5.5242262928864081</v>
      </c>
      <c r="T71" s="2">
        <f t="shared" si="17"/>
        <v>4.9938841752116096E-2</v>
      </c>
      <c r="U71" s="2">
        <f t="shared" si="18"/>
        <v>4.5876449358488378E-3</v>
      </c>
      <c r="V71" s="2">
        <f t="shared" si="19"/>
        <v>0.28555043497514576</v>
      </c>
      <c r="W71" s="2">
        <f t="shared" si="20"/>
        <v>4.5876449358488378E-3</v>
      </c>
      <c r="X71" s="2">
        <f t="shared" si="21"/>
        <v>4.5876449358488378E-3</v>
      </c>
      <c r="Y71" s="2">
        <f t="shared" si="22"/>
        <v>5.5242262928864081</v>
      </c>
      <c r="Z71" s="2">
        <f t="shared" si="23"/>
        <v>4.5876449358488378E-3</v>
      </c>
      <c r="AA71" s="2">
        <f t="shared" si="24"/>
        <v>2.8815932446831116E-2</v>
      </c>
      <c r="AB71" s="2">
        <f t="shared" si="25"/>
        <v>1.2651023509714254E-2</v>
      </c>
      <c r="AC71" s="2">
        <f t="shared" si="26"/>
        <v>0</v>
      </c>
    </row>
    <row r="72" spans="1:29" ht="15" customHeight="1" x14ac:dyDescent="0.15">
      <c r="A72" s="8">
        <v>62</v>
      </c>
      <c r="B72" s="9" t="str">
        <f>RENCANA_KEUANGAN!B69</f>
        <v>PembangunanGedung/RuangKelas/Ruang Guru PAUD</v>
      </c>
      <c r="C72" s="10">
        <f>RENCANA_KEUANGAN!C69</f>
        <v>15395181600</v>
      </c>
      <c r="D72" s="13">
        <v>0</v>
      </c>
      <c r="E72" s="13">
        <v>0</v>
      </c>
      <c r="F72" s="13">
        <v>0</v>
      </c>
      <c r="G72" s="13">
        <v>0.04</v>
      </c>
      <c r="H72" s="13">
        <v>7.79</v>
      </c>
      <c r="I72" s="13">
        <v>2.17</v>
      </c>
      <c r="J72" s="13">
        <v>0</v>
      </c>
      <c r="K72" s="13">
        <v>0</v>
      </c>
      <c r="L72" s="13">
        <v>32.950000000000003</v>
      </c>
      <c r="M72" s="13">
        <v>48.67</v>
      </c>
      <c r="N72" s="13">
        <v>0</v>
      </c>
      <c r="O72" s="245">
        <v>8.3800000000000008</v>
      </c>
      <c r="P72" s="277">
        <f t="shared" si="27"/>
        <v>0</v>
      </c>
      <c r="Q72" s="2">
        <f t="shared" si="14"/>
        <v>6.5044709405978743E-2</v>
      </c>
      <c r="R72" s="2">
        <f t="shared" si="15"/>
        <v>0</v>
      </c>
      <c r="S72" s="2">
        <f t="shared" si="16"/>
        <v>0</v>
      </c>
      <c r="T72" s="2">
        <f t="shared" si="17"/>
        <v>0</v>
      </c>
      <c r="U72" s="2">
        <f t="shared" si="18"/>
        <v>2.6017883762391499E-3</v>
      </c>
      <c r="V72" s="2">
        <f t="shared" si="19"/>
        <v>0.50669828627257441</v>
      </c>
      <c r="W72" s="2">
        <f t="shared" si="20"/>
        <v>0.14114701941097388</v>
      </c>
      <c r="X72" s="2">
        <f t="shared" si="21"/>
        <v>0</v>
      </c>
      <c r="Y72" s="2">
        <f t="shared" si="22"/>
        <v>0</v>
      </c>
      <c r="Z72" s="2">
        <f t="shared" si="23"/>
        <v>2.1432231749269999</v>
      </c>
      <c r="AA72" s="2">
        <f t="shared" si="24"/>
        <v>3.1657260067889856</v>
      </c>
      <c r="AB72" s="2">
        <f t="shared" si="25"/>
        <v>0</v>
      </c>
      <c r="AC72" s="2">
        <f t="shared" si="26"/>
        <v>0.54507466482210187</v>
      </c>
    </row>
    <row r="73" spans="1:29" ht="15" customHeight="1" x14ac:dyDescent="0.15">
      <c r="A73" s="8">
        <v>63</v>
      </c>
      <c r="B73" s="9" t="str">
        <f>RENCANA_KEUANGAN!B70</f>
        <v>Pembangunan Sarana,Prasarana dan Utilitas PAUD</v>
      </c>
      <c r="C73" s="10">
        <f>RENCANA_KEUANGAN!C70</f>
        <v>1603358100</v>
      </c>
      <c r="D73" s="13">
        <v>0</v>
      </c>
      <c r="E73" s="13">
        <v>0</v>
      </c>
      <c r="F73" s="13">
        <v>0</v>
      </c>
      <c r="G73" s="13">
        <v>8.7940429527253006</v>
      </c>
      <c r="H73" s="13">
        <v>0</v>
      </c>
      <c r="I73" s="13">
        <v>6.3697124179557996</v>
      </c>
      <c r="J73" s="13">
        <v>0</v>
      </c>
      <c r="K73" s="13">
        <v>0</v>
      </c>
      <c r="L73" s="13">
        <v>84.836244629318998</v>
      </c>
      <c r="M73" s="13">
        <v>0</v>
      </c>
      <c r="N73" s="13">
        <v>0</v>
      </c>
      <c r="O73" s="245">
        <v>0</v>
      </c>
      <c r="P73" s="277">
        <f t="shared" si="27"/>
        <v>0</v>
      </c>
      <c r="Q73" s="2">
        <f t="shared" si="14"/>
        <v>6.7741949655353339E-3</v>
      </c>
      <c r="R73" s="2">
        <f t="shared" si="15"/>
        <v>0</v>
      </c>
      <c r="S73" s="2">
        <f t="shared" si="16"/>
        <v>0</v>
      </c>
      <c r="T73" s="2">
        <f t="shared" si="17"/>
        <v>0</v>
      </c>
      <c r="U73" s="2">
        <f t="shared" si="18"/>
        <v>5.9572561497053214E-2</v>
      </c>
      <c r="V73" s="2">
        <f t="shared" si="19"/>
        <v>0</v>
      </c>
      <c r="W73" s="2">
        <f t="shared" si="20"/>
        <v>4.3149673793624076E-2</v>
      </c>
      <c r="X73" s="2">
        <f t="shared" si="21"/>
        <v>0</v>
      </c>
      <c r="Y73" s="2">
        <f t="shared" si="22"/>
        <v>0</v>
      </c>
      <c r="Z73" s="2">
        <f t="shared" si="23"/>
        <v>0.57469726126285681</v>
      </c>
      <c r="AA73" s="2">
        <f t="shared" si="24"/>
        <v>0</v>
      </c>
      <c r="AB73" s="2">
        <f t="shared" si="25"/>
        <v>0</v>
      </c>
      <c r="AC73" s="2">
        <f t="shared" si="26"/>
        <v>0</v>
      </c>
    </row>
    <row r="74" spans="1:29" ht="15" customHeight="1" x14ac:dyDescent="0.15">
      <c r="A74" s="8">
        <v>64</v>
      </c>
      <c r="B74" s="9" t="str">
        <f>RENCANA_KEUANGAN!B71</f>
        <v>Rehabilitasi Sedang/Berat Pembangunan Sarana,Prasarana dan Utilitas PAUD</v>
      </c>
      <c r="C74" s="10">
        <f>RENCANA_KEUANGAN!C71</f>
        <v>2543642400</v>
      </c>
      <c r="D74" s="13">
        <v>0</v>
      </c>
      <c r="E74" s="13">
        <v>0</v>
      </c>
      <c r="F74" s="13">
        <v>0</v>
      </c>
      <c r="G74" s="13">
        <v>0.22</v>
      </c>
      <c r="H74" s="13">
        <v>7.86</v>
      </c>
      <c r="I74" s="13">
        <v>0.22</v>
      </c>
      <c r="J74" s="13">
        <v>0</v>
      </c>
      <c r="K74" s="13">
        <v>0</v>
      </c>
      <c r="L74" s="13">
        <v>91.47</v>
      </c>
      <c r="M74" s="13">
        <v>0</v>
      </c>
      <c r="N74" s="13">
        <v>0</v>
      </c>
      <c r="O74" s="245">
        <v>0.23</v>
      </c>
      <c r="P74" s="277">
        <f t="shared" si="27"/>
        <v>0</v>
      </c>
      <c r="Q74" s="2">
        <f t="shared" si="14"/>
        <v>1.0746900234078847E-2</v>
      </c>
      <c r="R74" s="2">
        <f t="shared" si="15"/>
        <v>0</v>
      </c>
      <c r="S74" s="2">
        <f t="shared" si="16"/>
        <v>0</v>
      </c>
      <c r="T74" s="2">
        <f t="shared" si="17"/>
        <v>0</v>
      </c>
      <c r="U74" s="2">
        <f t="shared" si="18"/>
        <v>2.3643180514973461E-3</v>
      </c>
      <c r="V74" s="2">
        <f t="shared" si="19"/>
        <v>8.447063583985974E-2</v>
      </c>
      <c r="W74" s="2">
        <f t="shared" si="20"/>
        <v>2.3643180514973461E-3</v>
      </c>
      <c r="X74" s="2">
        <f t="shared" si="21"/>
        <v>0</v>
      </c>
      <c r="Y74" s="2">
        <f t="shared" si="22"/>
        <v>0</v>
      </c>
      <c r="Z74" s="2">
        <f t="shared" si="23"/>
        <v>0.98301896441119208</v>
      </c>
      <c r="AA74" s="2">
        <f t="shared" si="24"/>
        <v>0</v>
      </c>
      <c r="AB74" s="2">
        <f t="shared" si="25"/>
        <v>0</v>
      </c>
      <c r="AC74" s="2">
        <f t="shared" si="26"/>
        <v>2.4717870538381349E-3</v>
      </c>
    </row>
    <row r="75" spans="1:29" ht="15" customHeight="1" x14ac:dyDescent="0.15">
      <c r="A75" s="8">
        <v>65</v>
      </c>
      <c r="B75" s="9" t="str">
        <f>RENCANA_KEUANGAN!B72</f>
        <v>Pengadaan Alat Praktik dan Peraga Siswa PAUD</v>
      </c>
      <c r="C75" s="10">
        <f>RENCANA_KEUANGAN!C72</f>
        <v>48970000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100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245">
        <v>0</v>
      </c>
      <c r="P75" s="277">
        <f t="shared" si="27"/>
        <v>0</v>
      </c>
      <c r="Q75" s="2">
        <f t="shared" ref="Q75:Q99" si="28">C75/$C$100</f>
        <v>2.0689846358231846E-4</v>
      </c>
      <c r="R75" s="2">
        <f t="shared" ref="R75:R99" si="29">D75*$Q75</f>
        <v>0</v>
      </c>
      <c r="S75" s="2">
        <f t="shared" ref="S75:S99" si="30">E75*$Q75</f>
        <v>0</v>
      </c>
      <c r="T75" s="2">
        <f t="shared" ref="T75:T99" si="31">F75*$Q75</f>
        <v>0</v>
      </c>
      <c r="U75" s="2">
        <f t="shared" ref="U75:U99" si="32">G75*$Q75</f>
        <v>0</v>
      </c>
      <c r="V75" s="2">
        <f t="shared" ref="V75:V99" si="33">H75*$Q75</f>
        <v>0</v>
      </c>
      <c r="W75" s="2">
        <f t="shared" ref="W75:W99" si="34">I75*$Q75</f>
        <v>2.0689846358231845E-2</v>
      </c>
      <c r="X75" s="2">
        <f t="shared" ref="X75:X99" si="35">J75*$Q75</f>
        <v>0</v>
      </c>
      <c r="Y75" s="2">
        <f t="shared" ref="Y75:Y99" si="36">K75*$Q75</f>
        <v>0</v>
      </c>
      <c r="Z75" s="2">
        <f t="shared" ref="Z75:Z99" si="37">L75*$Q75</f>
        <v>0</v>
      </c>
      <c r="AA75" s="2">
        <f t="shared" ref="AA75:AA99" si="38">M75*$Q75</f>
        <v>0</v>
      </c>
      <c r="AB75" s="2">
        <f t="shared" ref="AB75:AB99" si="39">N75*$Q75</f>
        <v>0</v>
      </c>
      <c r="AC75" s="2">
        <f t="shared" ref="AC75:AC99" si="40">O75*$Q75</f>
        <v>0</v>
      </c>
    </row>
    <row r="76" spans="1:29" ht="15" customHeight="1" x14ac:dyDescent="0.15">
      <c r="A76" s="8">
        <v>66</v>
      </c>
      <c r="B76" s="9" t="str">
        <f>RENCANA_KEUANGAN!B73</f>
        <v>Penyelenggaraan Proses Belajar PAUD</v>
      </c>
      <c r="C76" s="10">
        <f>RENCANA_KEUANGAN!C73</f>
        <v>997624800</v>
      </c>
      <c r="D76" s="13">
        <v>0</v>
      </c>
      <c r="E76" s="13">
        <v>0</v>
      </c>
      <c r="F76" s="13">
        <v>0</v>
      </c>
      <c r="G76" s="13">
        <v>14.267919161592999</v>
      </c>
      <c r="H76" s="13">
        <v>20.405296660628</v>
      </c>
      <c r="I76" s="13">
        <v>14.113051319494</v>
      </c>
      <c r="J76" s="13">
        <v>17.465514089064001</v>
      </c>
      <c r="K76" s="13">
        <v>16.874109384610001</v>
      </c>
      <c r="L76" s="13">
        <v>16.874109384610001</v>
      </c>
      <c r="M76" s="13">
        <v>0</v>
      </c>
      <c r="N76" s="13">
        <v>0</v>
      </c>
      <c r="O76" s="245">
        <v>0</v>
      </c>
      <c r="P76" s="277">
        <f t="shared" ref="P76:P99" si="41">SUM(D76:D76)</f>
        <v>0</v>
      </c>
      <c r="Q76" s="2">
        <f t="shared" si="28"/>
        <v>4.2149691311337088E-3</v>
      </c>
      <c r="R76" s="2">
        <f t="shared" si="29"/>
        <v>0</v>
      </c>
      <c r="S76" s="2">
        <f t="shared" si="30"/>
        <v>0</v>
      </c>
      <c r="T76" s="2">
        <f t="shared" si="31"/>
        <v>0</v>
      </c>
      <c r="U76" s="2">
        <f t="shared" si="32"/>
        <v>6.0138838831625636E-2</v>
      </c>
      <c r="V76" s="2">
        <f t="shared" si="33"/>
        <v>8.6007695536172768E-2</v>
      </c>
      <c r="W76" s="2">
        <f t="shared" si="34"/>
        <v>5.9486075657773065E-2</v>
      </c>
      <c r="X76" s="2">
        <f t="shared" si="35"/>
        <v>7.3616602744785639E-2</v>
      </c>
      <c r="Y76" s="2">
        <f t="shared" si="36"/>
        <v>7.1123850171504785E-2</v>
      </c>
      <c r="Z76" s="2">
        <f t="shared" si="37"/>
        <v>7.1123850171504785E-2</v>
      </c>
      <c r="AA76" s="2">
        <f t="shared" si="38"/>
        <v>0</v>
      </c>
      <c r="AB76" s="2">
        <f t="shared" si="39"/>
        <v>0</v>
      </c>
      <c r="AC76" s="2">
        <f t="shared" si="40"/>
        <v>0</v>
      </c>
    </row>
    <row r="77" spans="1:29" s="286" customFormat="1" ht="15" customHeight="1" x14ac:dyDescent="0.15">
      <c r="A77" s="279">
        <v>67</v>
      </c>
      <c r="B77" s="280" t="str">
        <f>RENCANA_KEUANGAN!B74</f>
        <v>Penyediaan Pendidik dan Tenaga Kependidikan bagi Satuan PAUD</v>
      </c>
      <c r="C77" s="281">
        <f>RENCANA_KEUANGAN!C74</f>
        <v>8976257300</v>
      </c>
      <c r="D77" s="282">
        <v>0</v>
      </c>
      <c r="E77" s="282">
        <v>7.9886413238177001</v>
      </c>
      <c r="F77" s="282">
        <v>7.9886413238177001</v>
      </c>
      <c r="G77" s="282">
        <v>7.9886413238177001</v>
      </c>
      <c r="H77" s="282">
        <v>7.9886413238177001</v>
      </c>
      <c r="I77" s="282">
        <v>7.9886413238177001</v>
      </c>
      <c r="J77" s="282">
        <v>7.9886413238177001</v>
      </c>
      <c r="K77" s="282">
        <v>18.588563632193999</v>
      </c>
      <c r="L77" s="282">
        <v>8.0553729225207995</v>
      </c>
      <c r="M77" s="282">
        <v>7.9886413238177001</v>
      </c>
      <c r="N77" s="282">
        <v>7.9886413238177001</v>
      </c>
      <c r="O77" s="283">
        <v>9.4469328547433999</v>
      </c>
      <c r="P77" s="284">
        <f t="shared" si="41"/>
        <v>0</v>
      </c>
      <c r="Q77" s="285">
        <f t="shared" si="28"/>
        <v>3.7924726242384521E-2</v>
      </c>
      <c r="R77" s="285">
        <f t="shared" si="29"/>
        <v>0</v>
      </c>
      <c r="S77" s="285">
        <f t="shared" si="30"/>
        <v>0.30296703525438656</v>
      </c>
      <c r="T77" s="285">
        <f t="shared" si="31"/>
        <v>0.30296703525438656</v>
      </c>
      <c r="U77" s="285">
        <f t="shared" si="32"/>
        <v>0.30296703525438656</v>
      </c>
      <c r="V77" s="285">
        <f t="shared" si="33"/>
        <v>0.30296703525438656</v>
      </c>
      <c r="W77" s="285">
        <f t="shared" si="34"/>
        <v>0.30296703525438656</v>
      </c>
      <c r="X77" s="285">
        <f t="shared" si="35"/>
        <v>0.30296703525438656</v>
      </c>
      <c r="Y77" s="285">
        <f t="shared" si="36"/>
        <v>0.70496618699010227</v>
      </c>
      <c r="Z77" s="285">
        <f t="shared" si="37"/>
        <v>0.30549781286691824</v>
      </c>
      <c r="AA77" s="285">
        <f t="shared" si="38"/>
        <v>0.30296703525438656</v>
      </c>
      <c r="AB77" s="285">
        <f t="shared" si="39"/>
        <v>0.30296703525438656</v>
      </c>
      <c r="AC77" s="285">
        <f t="shared" si="40"/>
        <v>0.35827234234633154</v>
      </c>
    </row>
    <row r="78" spans="1:29" s="286" customFormat="1" ht="15" customHeight="1" x14ac:dyDescent="0.15">
      <c r="A78" s="279">
        <v>68</v>
      </c>
      <c r="B78" s="280" t="str">
        <f>RENCANA_KEUANGAN!B75</f>
        <v>Pengembangan Karir Pendidik dan Tenaga Kependidikan pada Satuan Pendidikan PAUD</v>
      </c>
      <c r="C78" s="281">
        <f>RENCANA_KEUANGAN!C75</f>
        <v>636438800</v>
      </c>
      <c r="D78" s="280">
        <v>0</v>
      </c>
      <c r="E78" s="280">
        <v>0</v>
      </c>
      <c r="F78" s="280">
        <v>0</v>
      </c>
      <c r="G78" s="280">
        <v>0</v>
      </c>
      <c r="H78" s="288">
        <v>19.637269129412001</v>
      </c>
      <c r="I78" s="289">
        <v>0</v>
      </c>
      <c r="J78" s="288">
        <v>64.324802321920004</v>
      </c>
      <c r="K78" s="288">
        <v>7.7585307495395002</v>
      </c>
      <c r="L78" s="288">
        <v>8.2793977991284997</v>
      </c>
      <c r="M78" s="288">
        <v>0</v>
      </c>
      <c r="N78" s="288">
        <v>0</v>
      </c>
      <c r="O78" s="290">
        <v>0</v>
      </c>
      <c r="P78" s="284">
        <f t="shared" si="41"/>
        <v>0</v>
      </c>
      <c r="Q78" s="285">
        <f t="shared" si="28"/>
        <v>2.6889567058234524E-3</v>
      </c>
      <c r="R78" s="285">
        <f t="shared" si="29"/>
        <v>0</v>
      </c>
      <c r="S78" s="285">
        <f t="shared" si="30"/>
        <v>0</v>
      </c>
      <c r="T78" s="285">
        <f t="shared" si="31"/>
        <v>0</v>
      </c>
      <c r="U78" s="285">
        <f t="shared" si="32"/>
        <v>0</v>
      </c>
      <c r="V78" s="285">
        <f t="shared" si="33"/>
        <v>5.2803766509592266E-2</v>
      </c>
      <c r="W78" s="285">
        <f t="shared" si="34"/>
        <v>0</v>
      </c>
      <c r="X78" s="285">
        <f t="shared" si="35"/>
        <v>0.17296660855429477</v>
      </c>
      <c r="Y78" s="285">
        <f t="shared" si="36"/>
        <v>2.0862353286311697E-2</v>
      </c>
      <c r="Z78" s="285">
        <f t="shared" si="37"/>
        <v>2.2262942232146511E-2</v>
      </c>
      <c r="AA78" s="285">
        <f t="shared" si="38"/>
        <v>0</v>
      </c>
      <c r="AB78" s="285">
        <f t="shared" si="39"/>
        <v>0</v>
      </c>
      <c r="AC78" s="285">
        <f t="shared" si="40"/>
        <v>0</v>
      </c>
    </row>
    <row r="79" spans="1:29" s="286" customFormat="1" ht="15" customHeight="1" x14ac:dyDescent="0.15">
      <c r="A79" s="279">
        <v>69</v>
      </c>
      <c r="B79" s="280" t="str">
        <f>RENCANA_KEUANGAN!B76</f>
        <v>Pengelolaan Dana BOP PAUD</v>
      </c>
      <c r="C79" s="281">
        <f>RENCANA_KEUANGAN!C76</f>
        <v>8622280000</v>
      </c>
      <c r="D79" s="297"/>
      <c r="E79" s="297"/>
      <c r="F79" s="297">
        <v>50</v>
      </c>
      <c r="G79" s="297"/>
      <c r="H79" s="297"/>
      <c r="I79" s="297"/>
      <c r="J79" s="297"/>
      <c r="K79" s="297"/>
      <c r="L79" s="297">
        <v>50</v>
      </c>
      <c r="M79" s="297"/>
      <c r="N79" s="297"/>
      <c r="O79" s="296"/>
      <c r="P79" s="284">
        <f t="shared" si="41"/>
        <v>0</v>
      </c>
      <c r="Q79" s="285">
        <f t="shared" si="28"/>
        <v>3.6429170606014964E-2</v>
      </c>
      <c r="R79" s="285">
        <f t="shared" si="29"/>
        <v>0</v>
      </c>
      <c r="S79" s="285">
        <f t="shared" si="30"/>
        <v>0</v>
      </c>
      <c r="T79" s="285">
        <f t="shared" si="31"/>
        <v>1.8214585303007482</v>
      </c>
      <c r="U79" s="285">
        <f t="shared" si="32"/>
        <v>0</v>
      </c>
      <c r="V79" s="285">
        <f t="shared" si="33"/>
        <v>0</v>
      </c>
      <c r="W79" s="285">
        <f t="shared" si="34"/>
        <v>0</v>
      </c>
      <c r="X79" s="285">
        <f t="shared" si="35"/>
        <v>0</v>
      </c>
      <c r="Y79" s="285">
        <f t="shared" si="36"/>
        <v>0</v>
      </c>
      <c r="Z79" s="285">
        <f t="shared" si="37"/>
        <v>1.8214585303007482</v>
      </c>
      <c r="AA79" s="285">
        <f t="shared" si="38"/>
        <v>0</v>
      </c>
      <c r="AB79" s="285">
        <f t="shared" si="39"/>
        <v>0</v>
      </c>
      <c r="AC79" s="285">
        <f t="shared" si="40"/>
        <v>0</v>
      </c>
    </row>
    <row r="80" spans="1:29" s="286" customFormat="1" ht="15" customHeight="1" x14ac:dyDescent="0.15">
      <c r="A80" s="279">
        <v>70</v>
      </c>
      <c r="B80" s="280" t="str">
        <f>RENCANA_KEUANGAN!B77</f>
        <v>Peningkatan Kapasitas Pengelolaan Dana BOP PAUD</v>
      </c>
      <c r="C80" s="281">
        <f>RENCANA_KEUANGAN!C77</f>
        <v>570349000</v>
      </c>
      <c r="D80" s="282">
        <v>0</v>
      </c>
      <c r="E80" s="299">
        <v>1.577981200984</v>
      </c>
      <c r="F80" s="299">
        <v>1.577981200984</v>
      </c>
      <c r="G80" s="299">
        <v>1.577981200984</v>
      </c>
      <c r="H80" s="299">
        <v>1.577981200984</v>
      </c>
      <c r="I80" s="299">
        <v>84.220187990159999</v>
      </c>
      <c r="J80" s="299">
        <v>1.577981200984</v>
      </c>
      <c r="K80" s="299">
        <v>1.577981200984</v>
      </c>
      <c r="L80" s="299">
        <v>1.577981200984</v>
      </c>
      <c r="M80" s="299">
        <v>1.577981200984</v>
      </c>
      <c r="N80" s="299">
        <v>1.577981200984</v>
      </c>
      <c r="O80" s="300">
        <v>1.577981200984</v>
      </c>
      <c r="P80" s="284">
        <f t="shared" si="41"/>
        <v>0</v>
      </c>
      <c r="Q80" s="285">
        <f t="shared" si="28"/>
        <v>2.4097270125732436E-3</v>
      </c>
      <c r="R80" s="285">
        <f t="shared" si="29"/>
        <v>0</v>
      </c>
      <c r="S80" s="285">
        <f t="shared" si="30"/>
        <v>3.8025039253439135E-3</v>
      </c>
      <c r="T80" s="285">
        <f t="shared" si="31"/>
        <v>3.8025039253439135E-3</v>
      </c>
      <c r="U80" s="285">
        <f t="shared" si="32"/>
        <v>3.8025039253439135E-3</v>
      </c>
      <c r="V80" s="285">
        <f t="shared" si="33"/>
        <v>3.8025039253439135E-3</v>
      </c>
      <c r="W80" s="285">
        <f t="shared" si="34"/>
        <v>0.20294766200388523</v>
      </c>
      <c r="X80" s="285">
        <f t="shared" si="35"/>
        <v>3.8025039253439135E-3</v>
      </c>
      <c r="Y80" s="285">
        <f t="shared" si="36"/>
        <v>3.8025039253439135E-3</v>
      </c>
      <c r="Z80" s="285">
        <f t="shared" si="37"/>
        <v>3.8025039253439135E-3</v>
      </c>
      <c r="AA80" s="285">
        <f t="shared" si="38"/>
        <v>3.8025039253439135E-3</v>
      </c>
      <c r="AB80" s="285">
        <f t="shared" si="39"/>
        <v>3.8025039253439135E-3</v>
      </c>
      <c r="AC80" s="285">
        <f t="shared" si="40"/>
        <v>3.8025039253439135E-3</v>
      </c>
    </row>
    <row r="81" spans="1:29" s="286" customFormat="1" ht="15" customHeight="1" x14ac:dyDescent="0.15">
      <c r="A81" s="279">
        <v>71</v>
      </c>
      <c r="B81" s="280" t="str">
        <f>RENCANA_KEUANGAN!B78</f>
        <v>Pengadaan Alat Praktik dan Peraga Siswa Nonformal / Kesetaraan</v>
      </c>
      <c r="C81" s="281">
        <f>RENCANA_KEUANGAN!C78</f>
        <v>200000000</v>
      </c>
      <c r="D81" s="298"/>
      <c r="E81" s="295"/>
      <c r="F81" s="295"/>
      <c r="G81" s="295">
        <v>100</v>
      </c>
      <c r="H81" s="295"/>
      <c r="I81" s="295"/>
      <c r="J81" s="295"/>
      <c r="K81" s="295"/>
      <c r="L81" s="295"/>
      <c r="M81" s="295"/>
      <c r="N81" s="295"/>
      <c r="O81" s="294"/>
      <c r="P81" s="284">
        <f t="shared" si="41"/>
        <v>0</v>
      </c>
      <c r="Q81" s="285">
        <f t="shared" si="28"/>
        <v>8.4500087229862552E-4</v>
      </c>
      <c r="R81" s="285">
        <f t="shared" si="29"/>
        <v>0</v>
      </c>
      <c r="S81" s="285">
        <f t="shared" si="30"/>
        <v>0</v>
      </c>
      <c r="T81" s="285">
        <f t="shared" si="31"/>
        <v>0</v>
      </c>
      <c r="U81" s="285">
        <f t="shared" si="32"/>
        <v>8.4500087229862547E-2</v>
      </c>
      <c r="V81" s="285">
        <f t="shared" si="33"/>
        <v>0</v>
      </c>
      <c r="W81" s="285">
        <f t="shared" si="34"/>
        <v>0</v>
      </c>
      <c r="X81" s="285">
        <f t="shared" si="35"/>
        <v>0</v>
      </c>
      <c r="Y81" s="285">
        <f t="shared" si="36"/>
        <v>0</v>
      </c>
      <c r="Z81" s="285">
        <f t="shared" si="37"/>
        <v>0</v>
      </c>
      <c r="AA81" s="285">
        <f t="shared" si="38"/>
        <v>0</v>
      </c>
      <c r="AB81" s="285">
        <f t="shared" si="39"/>
        <v>0</v>
      </c>
      <c r="AC81" s="285">
        <f t="shared" si="40"/>
        <v>0</v>
      </c>
    </row>
    <row r="82" spans="1:29" s="286" customFormat="1" ht="15" customHeight="1" x14ac:dyDescent="0.15">
      <c r="A82" s="279">
        <v>72</v>
      </c>
      <c r="B82" s="280" t="str">
        <f>RENCANA_KEUANGAN!B79</f>
        <v>Penyelenggaraan ProsesBelajar Nonformal/Kesetaraan</v>
      </c>
      <c r="C82" s="281">
        <f>RENCANA_KEUANGAN!C79</f>
        <v>3204400000</v>
      </c>
      <c r="D82" s="282"/>
      <c r="E82" s="299">
        <v>6.783953314193</v>
      </c>
      <c r="F82" s="299">
        <v>6.783953314193</v>
      </c>
      <c r="G82" s="299">
        <v>18.743852203221</v>
      </c>
      <c r="H82" s="299">
        <v>9.2555548620647006</v>
      </c>
      <c r="I82" s="299">
        <v>6.783953314193</v>
      </c>
      <c r="J82" s="299">
        <v>6.783953314193</v>
      </c>
      <c r="K82" s="299">
        <v>9.2555548620647006</v>
      </c>
      <c r="L82" s="299">
        <v>6.783953314193</v>
      </c>
      <c r="M82" s="299">
        <v>10.003651229559001</v>
      </c>
      <c r="N82" s="299">
        <v>6.783953314193</v>
      </c>
      <c r="O82" s="300">
        <v>12.037666957933</v>
      </c>
      <c r="P82" s="284">
        <f t="shared" si="41"/>
        <v>0</v>
      </c>
      <c r="Q82" s="285">
        <f t="shared" si="28"/>
        <v>1.3538603975968578E-2</v>
      </c>
      <c r="R82" s="285">
        <f t="shared" si="29"/>
        <v>0</v>
      </c>
      <c r="S82" s="285">
        <f t="shared" si="30"/>
        <v>9.1845257312318559E-2</v>
      </c>
      <c r="T82" s="285">
        <f t="shared" si="31"/>
        <v>9.1845257312318559E-2</v>
      </c>
      <c r="U82" s="285">
        <f t="shared" si="32"/>
        <v>0.25376559196349524</v>
      </c>
      <c r="V82" s="285">
        <f t="shared" si="33"/>
        <v>0.12530729185534445</v>
      </c>
      <c r="W82" s="285">
        <f t="shared" si="34"/>
        <v>9.1845257312318559E-2</v>
      </c>
      <c r="X82" s="285">
        <f t="shared" si="35"/>
        <v>9.1845257312318559E-2</v>
      </c>
      <c r="Y82" s="285">
        <f t="shared" si="36"/>
        <v>0.12530729185534445</v>
      </c>
      <c r="Z82" s="285">
        <f t="shared" si="37"/>
        <v>9.1845257312318559E-2</v>
      </c>
      <c r="AA82" s="285">
        <f t="shared" si="38"/>
        <v>0.13543547231071043</v>
      </c>
      <c r="AB82" s="285">
        <f t="shared" si="39"/>
        <v>9.1845257312318559E-2</v>
      </c>
      <c r="AC82" s="285">
        <f t="shared" si="40"/>
        <v>0.16297320573805729</v>
      </c>
    </row>
    <row r="83" spans="1:29" s="286" customFormat="1" ht="15" customHeight="1" x14ac:dyDescent="0.15">
      <c r="A83" s="279">
        <v>73</v>
      </c>
      <c r="B83" s="280" t="str">
        <f>RENCANA_KEUANGAN!B80</f>
        <v>Pembinaan Kelembagaan dan Manajemen Sekolah Nonformal/Kesetaraan</v>
      </c>
      <c r="C83" s="281">
        <f>RENCANA_KEUANGAN!C80</f>
        <v>9990000</v>
      </c>
      <c r="D83" s="282"/>
      <c r="E83" s="282"/>
      <c r="F83" s="282"/>
      <c r="G83" s="282"/>
      <c r="H83" s="282"/>
      <c r="I83" s="282"/>
      <c r="J83" s="282"/>
      <c r="K83" s="282"/>
      <c r="L83" s="282">
        <v>100</v>
      </c>
      <c r="M83" s="282"/>
      <c r="N83" s="282"/>
      <c r="O83" s="283"/>
      <c r="P83" s="284">
        <f t="shared" si="41"/>
        <v>0</v>
      </c>
      <c r="Q83" s="285">
        <f t="shared" si="28"/>
        <v>4.2207793571316344E-5</v>
      </c>
      <c r="R83" s="285">
        <f t="shared" si="29"/>
        <v>0</v>
      </c>
      <c r="S83" s="285">
        <f t="shared" si="30"/>
        <v>0</v>
      </c>
      <c r="T83" s="285">
        <f t="shared" si="31"/>
        <v>0</v>
      </c>
      <c r="U83" s="285">
        <f t="shared" si="32"/>
        <v>0</v>
      </c>
      <c r="V83" s="285">
        <f t="shared" si="33"/>
        <v>0</v>
      </c>
      <c r="W83" s="285">
        <f t="shared" si="34"/>
        <v>0</v>
      </c>
      <c r="X83" s="285">
        <f t="shared" si="35"/>
        <v>0</v>
      </c>
      <c r="Y83" s="285">
        <f t="shared" si="36"/>
        <v>0</v>
      </c>
      <c r="Z83" s="285">
        <f t="shared" si="37"/>
        <v>4.2207793571316342E-3</v>
      </c>
      <c r="AA83" s="285">
        <f t="shared" si="38"/>
        <v>0</v>
      </c>
      <c r="AB83" s="285">
        <f t="shared" si="39"/>
        <v>0</v>
      </c>
      <c r="AC83" s="285">
        <f t="shared" si="40"/>
        <v>0</v>
      </c>
    </row>
    <row r="84" spans="1:29" s="286" customFormat="1" ht="15" customHeight="1" x14ac:dyDescent="0.15">
      <c r="A84" s="279">
        <v>74</v>
      </c>
      <c r="B84" s="280" t="str">
        <f>RENCANA_KEUANGAN!B81</f>
        <v>Pengelolaan Dana BOP Sekolah Nonformal/Kesetaraan</v>
      </c>
      <c r="C84" s="281">
        <f>RENCANA_KEUANGAN!C81</f>
        <v>3812240000</v>
      </c>
      <c r="D84" s="282"/>
      <c r="E84" s="282"/>
      <c r="F84" s="282"/>
      <c r="G84" s="282"/>
      <c r="H84" s="282">
        <v>50</v>
      </c>
      <c r="I84" s="282"/>
      <c r="J84" s="282"/>
      <c r="K84" s="282"/>
      <c r="L84" s="282">
        <v>50</v>
      </c>
      <c r="M84" s="282"/>
      <c r="N84" s="282"/>
      <c r="O84" s="283"/>
      <c r="P84" s="284">
        <f t="shared" si="41"/>
        <v>0</v>
      </c>
      <c r="Q84" s="285">
        <f t="shared" si="28"/>
        <v>1.6106730627058561E-2</v>
      </c>
      <c r="R84" s="285">
        <f t="shared" si="29"/>
        <v>0</v>
      </c>
      <c r="S84" s="285">
        <f t="shared" si="30"/>
        <v>0</v>
      </c>
      <c r="T84" s="285">
        <f t="shared" si="31"/>
        <v>0</v>
      </c>
      <c r="U84" s="285">
        <f t="shared" si="32"/>
        <v>0</v>
      </c>
      <c r="V84" s="285">
        <f t="shared" si="33"/>
        <v>0.80533653135292804</v>
      </c>
      <c r="W84" s="285">
        <f t="shared" si="34"/>
        <v>0</v>
      </c>
      <c r="X84" s="285">
        <f t="shared" si="35"/>
        <v>0</v>
      </c>
      <c r="Y84" s="285">
        <f t="shared" si="36"/>
        <v>0</v>
      </c>
      <c r="Z84" s="285">
        <f t="shared" si="37"/>
        <v>0.80533653135292804</v>
      </c>
      <c r="AA84" s="285">
        <f t="shared" si="38"/>
        <v>0</v>
      </c>
      <c r="AB84" s="285">
        <f t="shared" si="39"/>
        <v>0</v>
      </c>
      <c r="AC84" s="285">
        <f t="shared" si="40"/>
        <v>0</v>
      </c>
    </row>
    <row r="85" spans="1:29" ht="15" customHeight="1" x14ac:dyDescent="0.15">
      <c r="A85" s="8">
        <v>75</v>
      </c>
      <c r="B85" s="9" t="str">
        <f>RENCANA_KEUANGAN!B82</f>
        <v>Penyusunan Kompetensi Dasar Muatan Lokal Pendidikan Dasar</v>
      </c>
      <c r="C85" s="10">
        <f>RENCANA_KEUANGAN!C82</f>
        <v>149555700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100</v>
      </c>
      <c r="O85" s="245">
        <v>0</v>
      </c>
      <c r="P85" s="277">
        <f t="shared" si="41"/>
        <v>0</v>
      </c>
      <c r="Q85" s="2">
        <f t="shared" si="28"/>
        <v>6.3187348478615775E-4</v>
      </c>
      <c r="R85" s="2">
        <f t="shared" si="29"/>
        <v>0</v>
      </c>
      <c r="S85" s="2">
        <f t="shared" si="30"/>
        <v>0</v>
      </c>
      <c r="T85" s="2">
        <f t="shared" si="31"/>
        <v>0</v>
      </c>
      <c r="U85" s="2">
        <f t="shared" si="32"/>
        <v>0</v>
      </c>
      <c r="V85" s="2">
        <f t="shared" si="33"/>
        <v>0</v>
      </c>
      <c r="W85" s="2">
        <f t="shared" si="34"/>
        <v>0</v>
      </c>
      <c r="X85" s="2">
        <f t="shared" si="35"/>
        <v>0</v>
      </c>
      <c r="Y85" s="2">
        <f t="shared" si="36"/>
        <v>0</v>
      </c>
      <c r="Z85" s="2">
        <f t="shared" si="37"/>
        <v>0</v>
      </c>
      <c r="AA85" s="2">
        <f t="shared" si="38"/>
        <v>0</v>
      </c>
      <c r="AB85" s="2">
        <f t="shared" si="39"/>
        <v>6.3187348478615776E-2</v>
      </c>
      <c r="AC85" s="2">
        <f t="shared" si="40"/>
        <v>0</v>
      </c>
    </row>
    <row r="86" spans="1:29" ht="15" customHeight="1" x14ac:dyDescent="0.15">
      <c r="A86" s="8">
        <v>76</v>
      </c>
      <c r="B86" s="9" t="str">
        <f>RENCANA_KEUANGAN!B83</f>
        <v>Penyusunan Silabus Muatan Lokal Pendidikan Dasar</v>
      </c>
      <c r="C86" s="10">
        <f>RENCANA_KEUANGAN!C83</f>
        <v>149556500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100</v>
      </c>
      <c r="O86" s="245">
        <v>0</v>
      </c>
      <c r="P86" s="277">
        <f t="shared" si="41"/>
        <v>0</v>
      </c>
      <c r="Q86" s="2">
        <f t="shared" si="28"/>
        <v>6.3187686478964687E-4</v>
      </c>
      <c r="R86" s="2">
        <f t="shared" si="29"/>
        <v>0</v>
      </c>
      <c r="S86" s="2">
        <f t="shared" si="30"/>
        <v>0</v>
      </c>
      <c r="T86" s="2">
        <f t="shared" si="31"/>
        <v>0</v>
      </c>
      <c r="U86" s="2">
        <f t="shared" si="32"/>
        <v>0</v>
      </c>
      <c r="V86" s="2">
        <f t="shared" si="33"/>
        <v>0</v>
      </c>
      <c r="W86" s="2">
        <f t="shared" si="34"/>
        <v>0</v>
      </c>
      <c r="X86" s="2">
        <f t="shared" si="35"/>
        <v>0</v>
      </c>
      <c r="Y86" s="2">
        <f t="shared" si="36"/>
        <v>0</v>
      </c>
      <c r="Z86" s="2">
        <f t="shared" si="37"/>
        <v>0</v>
      </c>
      <c r="AA86" s="2">
        <f t="shared" si="38"/>
        <v>0</v>
      </c>
      <c r="AB86" s="2">
        <f t="shared" si="39"/>
        <v>6.318768647896468E-2</v>
      </c>
      <c r="AC86" s="2">
        <f t="shared" si="40"/>
        <v>0</v>
      </c>
    </row>
    <row r="87" spans="1:29" ht="15" customHeight="1" x14ac:dyDescent="0.15">
      <c r="A87" s="8">
        <v>77</v>
      </c>
      <c r="B87" s="9" t="str">
        <f>RENCANA_KEUANGAN!B84</f>
        <v>Penyediaan Buku Teks Pelajaran Muatan Lokal Pendidikan Dasar</v>
      </c>
      <c r="C87" s="10">
        <f>RENCANA_KEUANGAN!C84</f>
        <v>385280000</v>
      </c>
      <c r="D87" s="13"/>
      <c r="E87" s="13"/>
      <c r="F87" s="13"/>
      <c r="G87" s="13">
        <v>100</v>
      </c>
      <c r="H87" s="13"/>
      <c r="I87" s="13"/>
      <c r="J87" s="13"/>
      <c r="K87" s="13"/>
      <c r="L87" s="13"/>
      <c r="M87" s="13"/>
      <c r="N87" s="13"/>
      <c r="O87" s="245"/>
      <c r="P87" s="277">
        <f t="shared" si="41"/>
        <v>0</v>
      </c>
      <c r="Q87" s="2">
        <f t="shared" si="28"/>
        <v>1.6278096803960722E-3</v>
      </c>
      <c r="R87" s="2">
        <f t="shared" si="29"/>
        <v>0</v>
      </c>
      <c r="S87" s="2">
        <f t="shared" si="30"/>
        <v>0</v>
      </c>
      <c r="T87" s="2">
        <f t="shared" si="31"/>
        <v>0</v>
      </c>
      <c r="U87" s="2">
        <f t="shared" si="32"/>
        <v>0.16278096803960723</v>
      </c>
      <c r="V87" s="2">
        <f t="shared" si="33"/>
        <v>0</v>
      </c>
      <c r="W87" s="2">
        <f t="shared" si="34"/>
        <v>0</v>
      </c>
      <c r="X87" s="2">
        <f t="shared" si="35"/>
        <v>0</v>
      </c>
      <c r="Y87" s="2">
        <f t="shared" si="36"/>
        <v>0</v>
      </c>
      <c r="Z87" s="2">
        <f t="shared" si="37"/>
        <v>0</v>
      </c>
      <c r="AA87" s="2">
        <f t="shared" si="38"/>
        <v>0</v>
      </c>
      <c r="AB87" s="2">
        <f t="shared" si="39"/>
        <v>0</v>
      </c>
      <c r="AC87" s="2">
        <f t="shared" si="40"/>
        <v>0</v>
      </c>
    </row>
    <row r="88" spans="1:29" ht="15" customHeight="1" x14ac:dyDescent="0.15">
      <c r="A88" s="8">
        <v>78</v>
      </c>
      <c r="B88" s="9" t="str">
        <f>RENCANA_KEUANGAN!B85</f>
        <v>Pelatihan Penyusunan Kurikulum Muatan Lokal Pendidikan Dasar</v>
      </c>
      <c r="C88" s="10">
        <f>RENCANA_KEUANGAN!C85</f>
        <v>196880000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100</v>
      </c>
      <c r="O88" s="245">
        <v>0</v>
      </c>
      <c r="P88" s="277">
        <f t="shared" si="41"/>
        <v>0</v>
      </c>
      <c r="Q88" s="2">
        <f t="shared" si="28"/>
        <v>8.3181885869076694E-4</v>
      </c>
      <c r="R88" s="2">
        <f t="shared" si="29"/>
        <v>0</v>
      </c>
      <c r="S88" s="2">
        <f t="shared" si="30"/>
        <v>0</v>
      </c>
      <c r="T88" s="2">
        <f t="shared" si="31"/>
        <v>0</v>
      </c>
      <c r="U88" s="2">
        <f t="shared" si="32"/>
        <v>0</v>
      </c>
      <c r="V88" s="2">
        <f t="shared" si="33"/>
        <v>0</v>
      </c>
      <c r="W88" s="2">
        <f t="shared" si="34"/>
        <v>0</v>
      </c>
      <c r="X88" s="2">
        <f t="shared" si="35"/>
        <v>0</v>
      </c>
      <c r="Y88" s="2">
        <f t="shared" si="36"/>
        <v>0</v>
      </c>
      <c r="Z88" s="2">
        <f t="shared" si="37"/>
        <v>0</v>
      </c>
      <c r="AA88" s="2">
        <f t="shared" si="38"/>
        <v>0</v>
      </c>
      <c r="AB88" s="2">
        <f t="shared" si="39"/>
        <v>8.3181885869076697E-2</v>
      </c>
      <c r="AC88" s="2">
        <f t="shared" si="40"/>
        <v>0</v>
      </c>
    </row>
    <row r="89" spans="1:29" ht="15" customHeight="1" x14ac:dyDescent="0.15">
      <c r="A89" s="8">
        <v>79</v>
      </c>
      <c r="B89" s="9" t="str">
        <f>RENCANA_KEUANGAN!B86</f>
        <v>Penyusunan Kompetensi Dasar Muatan Lokal Pendidikan Anak Usia Dini dan Pendidikan Nonformal</v>
      </c>
      <c r="C89" s="10">
        <f>RENCANA_KEUANGAN!C86</f>
        <v>74879600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100</v>
      </c>
      <c r="L89" s="13">
        <v>0</v>
      </c>
      <c r="M89" s="13">
        <v>0</v>
      </c>
      <c r="N89" s="13">
        <v>0</v>
      </c>
      <c r="O89" s="245">
        <v>0</v>
      </c>
      <c r="P89" s="277">
        <f t="shared" si="41"/>
        <v>0</v>
      </c>
      <c r="Q89" s="2">
        <f t="shared" si="28"/>
        <v>3.1636663658686081E-4</v>
      </c>
      <c r="R89" s="2">
        <f t="shared" si="29"/>
        <v>0</v>
      </c>
      <c r="S89" s="2">
        <f t="shared" si="30"/>
        <v>0</v>
      </c>
      <c r="T89" s="2">
        <f t="shared" si="31"/>
        <v>0</v>
      </c>
      <c r="U89" s="2">
        <f t="shared" si="32"/>
        <v>0</v>
      </c>
      <c r="V89" s="2">
        <f t="shared" si="33"/>
        <v>0</v>
      </c>
      <c r="W89" s="2">
        <f t="shared" si="34"/>
        <v>0</v>
      </c>
      <c r="X89" s="2">
        <f t="shared" si="35"/>
        <v>0</v>
      </c>
      <c r="Y89" s="2">
        <f t="shared" si="36"/>
        <v>3.163666365868608E-2</v>
      </c>
      <c r="Z89" s="2">
        <f t="shared" si="37"/>
        <v>0</v>
      </c>
      <c r="AA89" s="2">
        <f t="shared" si="38"/>
        <v>0</v>
      </c>
      <c r="AB89" s="2">
        <f t="shared" si="39"/>
        <v>0</v>
      </c>
      <c r="AC89" s="2">
        <f t="shared" si="40"/>
        <v>0</v>
      </c>
    </row>
    <row r="90" spans="1:29" s="286" customFormat="1" ht="15" customHeight="1" x14ac:dyDescent="0.15">
      <c r="A90" s="279">
        <v>80</v>
      </c>
      <c r="B90" s="280" t="str">
        <f>RENCANA_KEUANGAN!B87</f>
        <v>Penyusunan SilabusMuatan Lokal PendidikanAnak Usia Dini danPendidikan Nonformal</v>
      </c>
      <c r="C90" s="281">
        <f>RENCANA_KEUANGAN!C87</f>
        <v>74879600</v>
      </c>
      <c r="D90" s="295">
        <v>0</v>
      </c>
      <c r="E90" s="295">
        <v>0</v>
      </c>
      <c r="F90" s="295">
        <v>0</v>
      </c>
      <c r="G90" s="295">
        <v>0</v>
      </c>
      <c r="H90" s="295">
        <v>0</v>
      </c>
      <c r="I90" s="295">
        <v>0</v>
      </c>
      <c r="J90" s="295">
        <v>0</v>
      </c>
      <c r="K90" s="295">
        <v>100</v>
      </c>
      <c r="L90" s="295">
        <v>0</v>
      </c>
      <c r="M90" s="295">
        <v>0</v>
      </c>
      <c r="N90" s="295">
        <v>0</v>
      </c>
      <c r="O90" s="294">
        <v>0</v>
      </c>
      <c r="P90" s="284">
        <f t="shared" si="41"/>
        <v>0</v>
      </c>
      <c r="Q90" s="285">
        <f t="shared" si="28"/>
        <v>3.1636663658686081E-4</v>
      </c>
      <c r="R90" s="285">
        <f t="shared" si="29"/>
        <v>0</v>
      </c>
      <c r="S90" s="285">
        <f t="shared" si="30"/>
        <v>0</v>
      </c>
      <c r="T90" s="285">
        <f t="shared" si="31"/>
        <v>0</v>
      </c>
      <c r="U90" s="285">
        <f t="shared" si="32"/>
        <v>0</v>
      </c>
      <c r="V90" s="285">
        <f t="shared" si="33"/>
        <v>0</v>
      </c>
      <c r="W90" s="285">
        <f t="shared" si="34"/>
        <v>0</v>
      </c>
      <c r="X90" s="285">
        <f t="shared" si="35"/>
        <v>0</v>
      </c>
      <c r="Y90" s="285">
        <f t="shared" si="36"/>
        <v>3.163666365868608E-2</v>
      </c>
      <c r="Z90" s="285">
        <f t="shared" si="37"/>
        <v>0</v>
      </c>
      <c r="AA90" s="285">
        <f t="shared" si="38"/>
        <v>0</v>
      </c>
      <c r="AB90" s="285">
        <f t="shared" si="39"/>
        <v>0</v>
      </c>
      <c r="AC90" s="285">
        <f t="shared" si="40"/>
        <v>0</v>
      </c>
    </row>
    <row r="91" spans="1:29" s="286" customFormat="1" ht="15" customHeight="1" x14ac:dyDescent="0.15">
      <c r="A91" s="279">
        <v>81</v>
      </c>
      <c r="B91" s="280" t="str">
        <f>RENCANA_KEUANGAN!B88</f>
        <v>Penyediaan Buku Teks Pelajaran Muatan Lokal Pendidikan Anak Usia Dini dan Pendidikan Nonformal</v>
      </c>
      <c r="C91" s="281">
        <f>RENCANA_KEUANGAN!C88</f>
        <v>160075000</v>
      </c>
      <c r="D91" s="282">
        <v>0</v>
      </c>
      <c r="E91" s="282">
        <v>0</v>
      </c>
      <c r="F91" s="282">
        <v>0</v>
      </c>
      <c r="G91" s="282">
        <v>0</v>
      </c>
      <c r="H91" s="282">
        <v>0</v>
      </c>
      <c r="I91" s="282">
        <v>0</v>
      </c>
      <c r="J91" s="282">
        <v>0</v>
      </c>
      <c r="K91" s="282">
        <v>0</v>
      </c>
      <c r="L91" s="282">
        <v>100</v>
      </c>
      <c r="M91" s="282">
        <v>0</v>
      </c>
      <c r="N91" s="282">
        <v>0</v>
      </c>
      <c r="O91" s="283">
        <v>0</v>
      </c>
      <c r="P91" s="284">
        <f t="shared" si="41"/>
        <v>0</v>
      </c>
      <c r="Q91" s="285">
        <f t="shared" si="28"/>
        <v>6.7631757316601233E-4</v>
      </c>
      <c r="R91" s="285">
        <f t="shared" si="29"/>
        <v>0</v>
      </c>
      <c r="S91" s="285">
        <f t="shared" si="30"/>
        <v>0</v>
      </c>
      <c r="T91" s="285">
        <f t="shared" si="31"/>
        <v>0</v>
      </c>
      <c r="U91" s="285">
        <f t="shared" si="32"/>
        <v>0</v>
      </c>
      <c r="V91" s="285">
        <f t="shared" si="33"/>
        <v>0</v>
      </c>
      <c r="W91" s="285">
        <f t="shared" si="34"/>
        <v>0</v>
      </c>
      <c r="X91" s="285">
        <f t="shared" si="35"/>
        <v>0</v>
      </c>
      <c r="Y91" s="285">
        <f t="shared" si="36"/>
        <v>0</v>
      </c>
      <c r="Z91" s="285">
        <f t="shared" si="37"/>
        <v>6.7631757316601232E-2</v>
      </c>
      <c r="AA91" s="285">
        <f t="shared" si="38"/>
        <v>0</v>
      </c>
      <c r="AB91" s="285">
        <f t="shared" si="39"/>
        <v>0</v>
      </c>
      <c r="AC91" s="285">
        <f t="shared" si="40"/>
        <v>0</v>
      </c>
    </row>
    <row r="92" spans="1:29" ht="15" customHeight="1" x14ac:dyDescent="0.15">
      <c r="A92" s="8">
        <v>82</v>
      </c>
      <c r="B92" s="9" t="str">
        <f>RENCANA_KEUANGAN!B89</f>
        <v>Perhitungan dan Pemetaan Pendidik danTenaga Kependidikan Satuan Pendidikan Dasar,PAUD, dan Pendidikan Nonformal/Kesetaraan</v>
      </c>
      <c r="C92" s="10">
        <f>RENCANA_KEUANGAN!C89</f>
        <v>255204500</v>
      </c>
      <c r="D92" s="13">
        <v>0</v>
      </c>
      <c r="E92" s="13">
        <v>0</v>
      </c>
      <c r="F92" s="13">
        <v>0</v>
      </c>
      <c r="G92" s="13">
        <v>95.101967245875002</v>
      </c>
      <c r="H92" s="13">
        <v>1.1755278609899</v>
      </c>
      <c r="I92" s="13">
        <v>0</v>
      </c>
      <c r="J92" s="13">
        <v>1.1755278609899</v>
      </c>
      <c r="K92" s="13">
        <v>0</v>
      </c>
      <c r="L92" s="13">
        <v>0</v>
      </c>
      <c r="M92" s="13">
        <v>1.1755278609899</v>
      </c>
      <c r="N92" s="13">
        <v>0.19592131016499001</v>
      </c>
      <c r="O92" s="245">
        <v>1.1755278609899</v>
      </c>
      <c r="P92" s="277">
        <f t="shared" si="41"/>
        <v>0</v>
      </c>
      <c r="Q92" s="2">
        <f t="shared" si="28"/>
        <v>1.0782401255726728E-3</v>
      </c>
      <c r="R92" s="2">
        <f t="shared" si="29"/>
        <v>0</v>
      </c>
      <c r="S92" s="2">
        <f t="shared" si="30"/>
        <v>0</v>
      </c>
      <c r="T92" s="2">
        <f t="shared" si="31"/>
        <v>0</v>
      </c>
      <c r="U92" s="2">
        <f t="shared" si="32"/>
        <v>0.10254275710540048</v>
      </c>
      <c r="V92" s="2">
        <f t="shared" si="33"/>
        <v>1.2675013084479253E-3</v>
      </c>
      <c r="W92" s="2">
        <f t="shared" si="34"/>
        <v>0</v>
      </c>
      <c r="X92" s="2">
        <f t="shared" si="35"/>
        <v>1.2675013084479253E-3</v>
      </c>
      <c r="Y92" s="2">
        <f t="shared" si="36"/>
        <v>0</v>
      </c>
      <c r="Z92" s="2">
        <f t="shared" si="37"/>
        <v>0</v>
      </c>
      <c r="AA92" s="2">
        <f t="shared" si="38"/>
        <v>1.2675013084479253E-3</v>
      </c>
      <c r="AB92" s="2">
        <f t="shared" si="39"/>
        <v>2.112502180746614E-4</v>
      </c>
      <c r="AC92" s="2">
        <f t="shared" si="40"/>
        <v>1.2675013084479253E-3</v>
      </c>
    </row>
    <row r="93" spans="1:29" ht="15" customHeight="1" x14ac:dyDescent="0.15">
      <c r="A93" s="8">
        <v>83</v>
      </c>
      <c r="B93" s="9" t="str">
        <f>RENCANA_KEUANGAN!B90</f>
        <v>Penataan Pendistribusian Pendidik dan Tenaga Kependidikan bagi Satuan Pendidikan Dasar,PAUD, dan Pendidikan Nonformal/Kesetaraan</v>
      </c>
      <c r="C93" s="10">
        <f>RENCANA_KEUANGAN!C90</f>
        <v>402879000</v>
      </c>
      <c r="D93" s="13">
        <v>0</v>
      </c>
      <c r="E93" s="13">
        <v>0</v>
      </c>
      <c r="F93" s="13">
        <v>0</v>
      </c>
      <c r="G93" s="13">
        <v>77.188684443715999</v>
      </c>
      <c r="H93" s="13">
        <v>0</v>
      </c>
      <c r="I93" s="13">
        <v>0</v>
      </c>
      <c r="J93" s="13">
        <v>0.74464045035853998</v>
      </c>
      <c r="K93" s="13">
        <v>0</v>
      </c>
      <c r="L93" s="13">
        <v>3.4129353974767001</v>
      </c>
      <c r="M93" s="13">
        <v>0.74464045035853998</v>
      </c>
      <c r="N93" s="13">
        <v>17.164458807730998</v>
      </c>
      <c r="O93" s="245">
        <v>0.74464045035853998</v>
      </c>
      <c r="P93" s="277">
        <f t="shared" si="41"/>
        <v>0</v>
      </c>
      <c r="Q93" s="2">
        <f t="shared" si="28"/>
        <v>1.7021655321539898E-3</v>
      </c>
      <c r="R93" s="2">
        <f t="shared" si="29"/>
        <v>0</v>
      </c>
      <c r="S93" s="2">
        <f t="shared" si="30"/>
        <v>0</v>
      </c>
      <c r="T93" s="2">
        <f t="shared" si="31"/>
        <v>0</v>
      </c>
      <c r="U93" s="2">
        <f t="shared" si="32"/>
        <v>0.13138791813240425</v>
      </c>
      <c r="V93" s="2">
        <f t="shared" si="33"/>
        <v>0</v>
      </c>
      <c r="W93" s="2">
        <f t="shared" si="34"/>
        <v>0</v>
      </c>
      <c r="X93" s="2">
        <f t="shared" si="35"/>
        <v>1.2675013084479309E-3</v>
      </c>
      <c r="Y93" s="2">
        <f t="shared" si="36"/>
        <v>0</v>
      </c>
      <c r="Z93" s="2">
        <f t="shared" si="37"/>
        <v>5.8093809970531157E-3</v>
      </c>
      <c r="AA93" s="2">
        <f t="shared" si="38"/>
        <v>1.2675013084479309E-3</v>
      </c>
      <c r="AB93" s="2">
        <f t="shared" si="39"/>
        <v>2.9216750160596671E-2</v>
      </c>
      <c r="AC93" s="2">
        <f t="shared" si="40"/>
        <v>1.2675013084479309E-3</v>
      </c>
    </row>
    <row r="94" spans="1:29" ht="15" customHeight="1" x14ac:dyDescent="0.15">
      <c r="A94" s="8">
        <v>84</v>
      </c>
      <c r="B94" s="9" t="str">
        <f>RENCANA_KEUANGAN!B91</f>
        <v>Penilaian Kelayakan Usul Perizinan Pendidikan Dasar yang Diselenggarakan oleh Masyarakat</v>
      </c>
      <c r="C94" s="10">
        <f>RENCANA_KEUANGAN!C91</f>
        <v>22659800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100</v>
      </c>
      <c r="N94" s="13">
        <v>0</v>
      </c>
      <c r="O94" s="245">
        <v>0</v>
      </c>
      <c r="P94" s="277">
        <f t="shared" si="41"/>
        <v>0</v>
      </c>
      <c r="Q94" s="2">
        <f t="shared" si="28"/>
        <v>9.5737753830561973E-5</v>
      </c>
      <c r="R94" s="2">
        <f t="shared" si="29"/>
        <v>0</v>
      </c>
      <c r="S94" s="2">
        <f t="shared" si="30"/>
        <v>0</v>
      </c>
      <c r="T94" s="2">
        <f t="shared" si="31"/>
        <v>0</v>
      </c>
      <c r="U94" s="2">
        <f t="shared" si="32"/>
        <v>0</v>
      </c>
      <c r="V94" s="2">
        <f t="shared" si="33"/>
        <v>0</v>
      </c>
      <c r="W94" s="2">
        <f t="shared" si="34"/>
        <v>0</v>
      </c>
      <c r="X94" s="2">
        <f t="shared" si="35"/>
        <v>0</v>
      </c>
      <c r="Y94" s="2">
        <f t="shared" si="36"/>
        <v>0</v>
      </c>
      <c r="Z94" s="2">
        <f t="shared" si="37"/>
        <v>0</v>
      </c>
      <c r="AA94" s="2">
        <f t="shared" si="38"/>
        <v>9.5737753830561975E-3</v>
      </c>
      <c r="AB94" s="2">
        <f t="shared" si="39"/>
        <v>0</v>
      </c>
      <c r="AC94" s="2">
        <f t="shared" si="40"/>
        <v>0</v>
      </c>
    </row>
    <row r="95" spans="1:29" ht="15" customHeight="1" x14ac:dyDescent="0.15">
      <c r="A95" s="8">
        <v>85</v>
      </c>
      <c r="B95" s="9" t="str">
        <f>RENCANA_KEUANGAN!B92</f>
        <v>Pengendalian dan Pengawasan Perizinan Pendidikan Dasar yang Diselenggarakan oleh Masyarakat</v>
      </c>
      <c r="C95" s="10">
        <f>RENCANA_KEUANGAN!C92</f>
        <v>38000000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100</v>
      </c>
      <c r="N95" s="13">
        <v>0</v>
      </c>
      <c r="O95" s="245">
        <v>0</v>
      </c>
      <c r="P95" s="277">
        <f t="shared" si="41"/>
        <v>0</v>
      </c>
      <c r="Q95" s="2">
        <f t="shared" si="28"/>
        <v>1.6055016573673884E-4</v>
      </c>
      <c r="R95" s="2">
        <f t="shared" si="29"/>
        <v>0</v>
      </c>
      <c r="S95" s="2">
        <f t="shared" si="30"/>
        <v>0</v>
      </c>
      <c r="T95" s="2">
        <f t="shared" si="31"/>
        <v>0</v>
      </c>
      <c r="U95" s="2">
        <f t="shared" si="32"/>
        <v>0</v>
      </c>
      <c r="V95" s="2">
        <f t="shared" si="33"/>
        <v>0</v>
      </c>
      <c r="W95" s="2">
        <f t="shared" si="34"/>
        <v>0</v>
      </c>
      <c r="X95" s="2">
        <f t="shared" si="35"/>
        <v>0</v>
      </c>
      <c r="Y95" s="2">
        <f t="shared" si="36"/>
        <v>0</v>
      </c>
      <c r="Z95" s="2">
        <f t="shared" si="37"/>
        <v>0</v>
      </c>
      <c r="AA95" s="2">
        <f t="shared" si="38"/>
        <v>1.6055016573673885E-2</v>
      </c>
      <c r="AB95" s="2">
        <f t="shared" si="39"/>
        <v>0</v>
      </c>
      <c r="AC95" s="2">
        <f t="shared" si="40"/>
        <v>0</v>
      </c>
    </row>
    <row r="96" spans="1:29" ht="15" customHeight="1" x14ac:dyDescent="0.15">
      <c r="A96" s="8">
        <v>86</v>
      </c>
      <c r="B96" s="9" t="str">
        <f>RENCANA_KEUANGAN!B93</f>
        <v>Penilaian Kelayakan Usul Perizinan PAUD dan Pendidikan Nonformal yang Diselenggarakan oleh Masyarakat</v>
      </c>
      <c r="C96" s="10">
        <f>RENCANA_KEUANGAN!C93</f>
        <v>11150000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100</v>
      </c>
      <c r="K96" s="13">
        <v>0</v>
      </c>
      <c r="L96" s="13">
        <v>0</v>
      </c>
      <c r="M96" s="13">
        <v>0</v>
      </c>
      <c r="N96" s="13">
        <v>0</v>
      </c>
      <c r="O96" s="245">
        <v>0</v>
      </c>
      <c r="P96" s="277">
        <f t="shared" si="41"/>
        <v>0</v>
      </c>
      <c r="Q96" s="2">
        <f t="shared" si="28"/>
        <v>4.7108798630648372E-5</v>
      </c>
      <c r="R96" s="2">
        <f t="shared" si="29"/>
        <v>0</v>
      </c>
      <c r="S96" s="2">
        <f t="shared" si="30"/>
        <v>0</v>
      </c>
      <c r="T96" s="2">
        <f t="shared" si="31"/>
        <v>0</v>
      </c>
      <c r="U96" s="2">
        <f t="shared" si="32"/>
        <v>0</v>
      </c>
      <c r="V96" s="2">
        <f t="shared" si="33"/>
        <v>0</v>
      </c>
      <c r="W96" s="2">
        <f t="shared" si="34"/>
        <v>0</v>
      </c>
      <c r="X96" s="2">
        <f t="shared" si="35"/>
        <v>4.7108798630648369E-3</v>
      </c>
      <c r="Y96" s="2">
        <f t="shared" si="36"/>
        <v>0</v>
      </c>
      <c r="Z96" s="2">
        <f t="shared" si="37"/>
        <v>0</v>
      </c>
      <c r="AA96" s="2">
        <f t="shared" si="38"/>
        <v>0</v>
      </c>
      <c r="AB96" s="2">
        <f t="shared" si="39"/>
        <v>0</v>
      </c>
      <c r="AC96" s="2">
        <f t="shared" si="40"/>
        <v>0</v>
      </c>
    </row>
    <row r="97" spans="1:29" ht="15" customHeight="1" x14ac:dyDescent="0.15">
      <c r="A97" s="8">
        <v>87</v>
      </c>
      <c r="B97" s="9" t="str">
        <f>RENCANA_KEUANGAN!B94</f>
        <v>Pengendalian dan Pengawasan Perizinan PAUD dan Pendidikan Nonformal yang Diselenggarakan oleh Masyarakat</v>
      </c>
      <c r="C97" s="10">
        <f>RENCANA_KEUANGAN!C94</f>
        <v>11665000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100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245">
        <v>0</v>
      </c>
      <c r="P97" s="277">
        <f t="shared" si="41"/>
        <v>0</v>
      </c>
      <c r="Q97" s="2">
        <f t="shared" si="28"/>
        <v>4.9284675876817334E-5</v>
      </c>
      <c r="R97" s="2">
        <f t="shared" si="29"/>
        <v>0</v>
      </c>
      <c r="S97" s="2">
        <f t="shared" si="30"/>
        <v>0</v>
      </c>
      <c r="T97" s="2">
        <f t="shared" si="31"/>
        <v>0</v>
      </c>
      <c r="U97" s="2">
        <f t="shared" si="32"/>
        <v>0</v>
      </c>
      <c r="V97" s="2">
        <f t="shared" si="33"/>
        <v>0</v>
      </c>
      <c r="W97" s="2">
        <f t="shared" si="34"/>
        <v>4.9284675876817337E-3</v>
      </c>
      <c r="X97" s="2">
        <f t="shared" si="35"/>
        <v>0</v>
      </c>
      <c r="Y97" s="2">
        <f t="shared" si="36"/>
        <v>0</v>
      </c>
      <c r="Z97" s="2">
        <f t="shared" si="37"/>
        <v>0</v>
      </c>
      <c r="AA97" s="2">
        <f t="shared" si="38"/>
        <v>0</v>
      </c>
      <c r="AB97" s="2">
        <f t="shared" si="39"/>
        <v>0</v>
      </c>
      <c r="AC97" s="2">
        <f t="shared" si="40"/>
        <v>0</v>
      </c>
    </row>
    <row r="98" spans="1:29" s="286" customFormat="1" ht="15" customHeight="1" x14ac:dyDescent="0.15">
      <c r="A98" s="279">
        <v>88</v>
      </c>
      <c r="B98" s="280" t="str">
        <f>RENCANA_KEUANGAN!B95</f>
        <v>Pembinaan PAUD dan Pendidikan Nonformal yang Diselenggarakan oleh Masyarakat</v>
      </c>
      <c r="C98" s="281">
        <f>RENCANA_KEUANGAN!C95</f>
        <v>40327900</v>
      </c>
      <c r="D98" s="282"/>
      <c r="E98" s="282"/>
      <c r="F98" s="282"/>
      <c r="G98" s="282"/>
      <c r="H98" s="282"/>
      <c r="I98" s="282"/>
      <c r="J98" s="282"/>
      <c r="K98" s="282"/>
      <c r="L98" s="282">
        <v>100</v>
      </c>
      <c r="M98" s="282"/>
      <c r="N98" s="282"/>
      <c r="O98" s="283"/>
      <c r="P98" s="284">
        <f t="shared" si="41"/>
        <v>0</v>
      </c>
      <c r="Q98" s="285">
        <f t="shared" si="28"/>
        <v>1.7038555338985868E-4</v>
      </c>
      <c r="R98" s="285">
        <f t="shared" si="29"/>
        <v>0</v>
      </c>
      <c r="S98" s="285">
        <f t="shared" si="30"/>
        <v>0</v>
      </c>
      <c r="T98" s="285">
        <f t="shared" si="31"/>
        <v>0</v>
      </c>
      <c r="U98" s="285">
        <f t="shared" si="32"/>
        <v>0</v>
      </c>
      <c r="V98" s="285">
        <f t="shared" si="33"/>
        <v>0</v>
      </c>
      <c r="W98" s="285">
        <f t="shared" si="34"/>
        <v>0</v>
      </c>
      <c r="X98" s="285">
        <f t="shared" si="35"/>
        <v>0</v>
      </c>
      <c r="Y98" s="285">
        <f t="shared" si="36"/>
        <v>0</v>
      </c>
      <c r="Z98" s="285">
        <f t="shared" si="37"/>
        <v>1.7038555338985868E-2</v>
      </c>
      <c r="AA98" s="285">
        <f t="shared" si="38"/>
        <v>0</v>
      </c>
      <c r="AB98" s="285">
        <f t="shared" si="39"/>
        <v>0</v>
      </c>
      <c r="AC98" s="285">
        <f t="shared" si="40"/>
        <v>0</v>
      </c>
    </row>
    <row r="99" spans="1:29" ht="15.75" customHeight="1" x14ac:dyDescent="0.15">
      <c r="A99" s="11"/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31"/>
      <c r="P99" s="277">
        <f t="shared" si="41"/>
        <v>0</v>
      </c>
      <c r="Q99" s="2">
        <f t="shared" si="28"/>
        <v>0</v>
      </c>
      <c r="R99" s="2">
        <f t="shared" si="29"/>
        <v>0</v>
      </c>
      <c r="S99" s="2">
        <f t="shared" si="30"/>
        <v>0</v>
      </c>
      <c r="T99" s="2">
        <f t="shared" si="31"/>
        <v>0</v>
      </c>
      <c r="U99" s="2">
        <f t="shared" si="32"/>
        <v>0</v>
      </c>
      <c r="V99" s="2">
        <f t="shared" si="33"/>
        <v>0</v>
      </c>
      <c r="W99" s="2">
        <f t="shared" si="34"/>
        <v>0</v>
      </c>
      <c r="X99" s="2">
        <f t="shared" si="35"/>
        <v>0</v>
      </c>
      <c r="Y99" s="2">
        <f t="shared" si="36"/>
        <v>0</v>
      </c>
      <c r="Z99" s="2">
        <f t="shared" si="37"/>
        <v>0</v>
      </c>
      <c r="AA99" s="2">
        <f t="shared" si="38"/>
        <v>0</v>
      </c>
      <c r="AB99" s="2">
        <f t="shared" si="39"/>
        <v>0</v>
      </c>
      <c r="AC99" s="2">
        <f t="shared" si="40"/>
        <v>0</v>
      </c>
    </row>
    <row r="100" spans="1:29" ht="15" customHeight="1" x14ac:dyDescent="0.15">
      <c r="A100" s="15"/>
      <c r="B100" s="16" t="s">
        <v>55</v>
      </c>
      <c r="C100" s="17">
        <f>SUM(C11:C99)</f>
        <v>236686146200</v>
      </c>
      <c r="D100" s="18">
        <f t="shared" ref="D100:O100" si="42">R100</f>
        <v>0.58032067976874824</v>
      </c>
      <c r="E100" s="18">
        <f t="shared" si="42"/>
        <v>6.4961259065640489</v>
      </c>
      <c r="F100" s="18">
        <f t="shared" si="42"/>
        <v>4.442386346411463</v>
      </c>
      <c r="G100" s="18">
        <f t="shared" si="42"/>
        <v>3.3642324930346508</v>
      </c>
      <c r="H100" s="18">
        <f t="shared" si="42"/>
        <v>3.4019307454828529</v>
      </c>
      <c r="I100" s="18">
        <f t="shared" si="42"/>
        <v>24.949891632674063</v>
      </c>
      <c r="J100" s="18">
        <f t="shared" si="42"/>
        <v>7.4956010431142142</v>
      </c>
      <c r="K100" s="18">
        <f t="shared" si="42"/>
        <v>11.554278689925912</v>
      </c>
      <c r="L100" s="18">
        <f t="shared" si="42"/>
        <v>9.9910581051912466</v>
      </c>
      <c r="M100" s="18">
        <f t="shared" si="42"/>
        <v>11.318993326494043</v>
      </c>
      <c r="N100" s="18">
        <f t="shared" si="42"/>
        <v>3.2940483940158165</v>
      </c>
      <c r="O100" s="18">
        <f t="shared" si="42"/>
        <v>13.111128412318614</v>
      </c>
      <c r="R100" s="2">
        <f t="shared" ref="R100:AC100" si="43">SUM(R11:R99)</f>
        <v>0.58032067976874824</v>
      </c>
      <c r="S100" s="2">
        <f t="shared" si="43"/>
        <v>6.4961259065640489</v>
      </c>
      <c r="T100" s="2">
        <f t="shared" si="43"/>
        <v>4.442386346411463</v>
      </c>
      <c r="U100" s="2">
        <f t="shared" si="43"/>
        <v>3.3642324930346508</v>
      </c>
      <c r="V100" s="2">
        <f t="shared" si="43"/>
        <v>3.4019307454828529</v>
      </c>
      <c r="W100" s="2">
        <f t="shared" si="43"/>
        <v>24.949891632674063</v>
      </c>
      <c r="X100" s="2">
        <f t="shared" si="43"/>
        <v>7.4956010431142142</v>
      </c>
      <c r="Y100" s="2">
        <f t="shared" si="43"/>
        <v>11.554278689925912</v>
      </c>
      <c r="Z100" s="2">
        <f t="shared" si="43"/>
        <v>9.9910581051912466</v>
      </c>
      <c r="AA100" s="2">
        <f t="shared" si="43"/>
        <v>11.318993326494043</v>
      </c>
      <c r="AB100" s="2">
        <f t="shared" si="43"/>
        <v>3.2940483940158165</v>
      </c>
      <c r="AC100" s="2">
        <f t="shared" si="43"/>
        <v>13.111128412318614</v>
      </c>
    </row>
    <row r="101" spans="1:29" ht="15" customHeight="1" x14ac:dyDescent="0.15">
      <c r="A101" s="19"/>
      <c r="B101" s="20" t="s">
        <v>261</v>
      </c>
      <c r="C101" s="21"/>
      <c r="D101" s="22">
        <f>D100</f>
        <v>0.58032067976874824</v>
      </c>
      <c r="E101" s="22">
        <f t="shared" ref="E101:O101" si="44">D101+E100</f>
        <v>7.0764465863327972</v>
      </c>
      <c r="F101" s="22">
        <f t="shared" si="44"/>
        <v>11.51883293274426</v>
      </c>
      <c r="G101" s="22">
        <f t="shared" si="44"/>
        <v>14.883065425778911</v>
      </c>
      <c r="H101" s="22">
        <f t="shared" si="44"/>
        <v>18.284996171261763</v>
      </c>
      <c r="I101" s="22">
        <f t="shared" si="44"/>
        <v>43.234887803935827</v>
      </c>
      <c r="J101" s="22">
        <f t="shared" si="44"/>
        <v>50.73048884705004</v>
      </c>
      <c r="K101" s="22">
        <f t="shared" si="44"/>
        <v>62.284767536975949</v>
      </c>
      <c r="L101" s="22">
        <f t="shared" si="44"/>
        <v>72.275825642167192</v>
      </c>
      <c r="M101" s="22">
        <f t="shared" si="44"/>
        <v>83.59481896866123</v>
      </c>
      <c r="N101" s="22">
        <f t="shared" si="44"/>
        <v>86.888867362677047</v>
      </c>
      <c r="O101" s="32">
        <f t="shared" si="44"/>
        <v>99.999995774995654</v>
      </c>
    </row>
    <row r="102" spans="1:29" ht="15" customHeight="1" x14ac:dyDescent="0.15">
      <c r="A102" s="23"/>
      <c r="B102" s="24"/>
      <c r="C102" s="24"/>
      <c r="D102" s="481" t="s">
        <v>232</v>
      </c>
      <c r="E102" s="481"/>
      <c r="F102" s="481"/>
      <c r="G102" s="481" t="s">
        <v>233</v>
      </c>
      <c r="H102" s="481"/>
      <c r="I102" s="481"/>
      <c r="J102" s="481" t="s">
        <v>234</v>
      </c>
      <c r="K102" s="481"/>
      <c r="L102" s="481"/>
      <c r="M102" s="481" t="s">
        <v>235</v>
      </c>
      <c r="N102" s="481"/>
      <c r="O102" s="482"/>
    </row>
    <row r="103" spans="1:29" ht="15" customHeight="1" x14ac:dyDescent="0.15">
      <c r="A103" s="23"/>
      <c r="B103" s="20" t="s">
        <v>290</v>
      </c>
      <c r="C103" s="20"/>
      <c r="D103" s="463" t="str">
        <f>SUM(D100:F100)&amp;" %"</f>
        <v>11,5188329327443 %</v>
      </c>
      <c r="E103" s="464"/>
      <c r="F103" s="465"/>
      <c r="G103" s="463" t="str">
        <f>SUM(D100:I100)&amp;" %"</f>
        <v>43,2348878039358 %</v>
      </c>
      <c r="H103" s="464"/>
      <c r="I103" s="465"/>
      <c r="J103" s="486" t="str">
        <f>SUM(D100:L100)&amp;" %"</f>
        <v>72,2758256421672 %</v>
      </c>
      <c r="K103" s="487"/>
      <c r="L103" s="488"/>
      <c r="M103" s="489" t="str">
        <f>SUM(D100:O100)&amp;" %"</f>
        <v>99,9999957749957 %</v>
      </c>
      <c r="N103" s="490"/>
      <c r="O103" s="491"/>
    </row>
    <row r="104" spans="1:29" ht="15" customHeight="1" x14ac:dyDescent="0.15">
      <c r="A104" s="25"/>
      <c r="B104" s="26"/>
      <c r="C104" s="26"/>
      <c r="D104" s="492" t="s">
        <v>264</v>
      </c>
      <c r="E104" s="492"/>
      <c r="F104" s="492"/>
      <c r="G104" s="492" t="s">
        <v>265</v>
      </c>
      <c r="H104" s="492"/>
      <c r="I104" s="492"/>
      <c r="J104" s="492" t="s">
        <v>266</v>
      </c>
      <c r="K104" s="492"/>
      <c r="L104" s="492"/>
      <c r="M104" s="492" t="s">
        <v>267</v>
      </c>
      <c r="N104" s="492"/>
      <c r="O104" s="493"/>
    </row>
    <row r="107" spans="1:29" ht="15" customHeight="1" x14ac:dyDescent="0.15">
      <c r="M107" s="1" t="s">
        <v>268</v>
      </c>
    </row>
    <row r="108" spans="1:29" ht="15" customHeight="1" x14ac:dyDescent="0.15">
      <c r="M108" s="1" t="s">
        <v>34</v>
      </c>
    </row>
    <row r="110" spans="1:29" ht="15" customHeight="1" x14ac:dyDescent="0.15">
      <c r="M110" s="1" t="s">
        <v>269</v>
      </c>
    </row>
    <row r="111" spans="1:29" ht="15" customHeight="1" x14ac:dyDescent="0.15">
      <c r="M111" s="1" t="s">
        <v>270</v>
      </c>
    </row>
    <row r="112" spans="1:29" ht="15" customHeight="1" x14ac:dyDescent="0.15">
      <c r="M112" s="1" t="s">
        <v>271</v>
      </c>
    </row>
    <row r="113" spans="13:13" ht="15" customHeight="1" x14ac:dyDescent="0.15">
      <c r="M113" s="1" t="s">
        <v>272</v>
      </c>
    </row>
  </sheetData>
  <mergeCells count="19">
    <mergeCell ref="D103:F103"/>
    <mergeCell ref="G103:I103"/>
    <mergeCell ref="J103:L103"/>
    <mergeCell ref="M103:O103"/>
    <mergeCell ref="D104:F104"/>
    <mergeCell ref="G104:I104"/>
    <mergeCell ref="J104:L104"/>
    <mergeCell ref="M104:O104"/>
    <mergeCell ref="A1:O1"/>
    <mergeCell ref="A2:O2"/>
    <mergeCell ref="A3:O3"/>
    <mergeCell ref="D5:O5"/>
    <mergeCell ref="D102:F102"/>
    <mergeCell ref="G102:I102"/>
    <mergeCell ref="J102:L102"/>
    <mergeCell ref="M102:O102"/>
    <mergeCell ref="A5:A7"/>
    <mergeCell ref="B5:B7"/>
    <mergeCell ref="C5:C7"/>
  </mergeCells>
  <pageMargins left="0.35416666666667002" right="0.35416666666667002" top="1" bottom="1" header="0.5" footer="0.5"/>
  <pageSetup paperSize="14" scale="97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SR_PENGANTAR</vt:lpstr>
      <vt:lpstr>PBJ</vt:lpstr>
      <vt:lpstr>ST</vt:lpstr>
      <vt:lpstr>RFK</vt:lpstr>
      <vt:lpstr>M</vt:lpstr>
      <vt:lpstr>SR_PENGANTAR_RENCANA</vt:lpstr>
      <vt:lpstr>RENCANA_KEUANGAN</vt:lpstr>
      <vt:lpstr>RENCANA_FISIK</vt:lpstr>
      <vt:lpstr>M!Print_Area</vt:lpstr>
      <vt:lpstr>PBJ!Print_Area</vt:lpstr>
      <vt:lpstr>RFK!Print_Area</vt:lpstr>
      <vt:lpstr>SR_PENGANTAR!Print_Area</vt:lpstr>
      <vt:lpstr>SR_PENGANTAR_RENCANA!Print_Area</vt:lpstr>
      <vt:lpstr>ST!Print_Area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BAPPEKO BANJARMASIN</dc:creator>
  <cp:keywords/>
  <dc:description/>
  <cp:lastModifiedBy>Microsoft Office User</cp:lastModifiedBy>
  <dcterms:created xsi:type="dcterms:W3CDTF">2001-05-21T00:07:29Z</dcterms:created>
  <dcterms:modified xsi:type="dcterms:W3CDTF">2023-03-29T19:21:00Z</dcterms:modified>
  <cp:category/>
</cp:coreProperties>
</file>