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7804978A-8104-D34F-A773-5A7E57B4BC08}" xr6:coauthVersionLast="47" xr6:coauthVersionMax="47" xr10:uidLastSave="{00000000-0000-0000-0000-000000000000}"/>
  <bookViews>
    <workbookView xWindow="0" yWindow="0" windowWidth="28800" windowHeight="18000" tabRatio="738" xr2:uid="{00000000-000D-0000-FFFF-FFFF00000000}"/>
  </bookViews>
  <sheets>
    <sheet name="REGULER" sheetId="26" r:id="rId1"/>
    <sheet name="CPNS" sheetId="28" r:id="rId2"/>
    <sheet name="HUKDIS" sheetId="30" r:id="rId3"/>
    <sheet name="PLT" sheetId="29" r:id="rId4"/>
    <sheet name="KULIT TPP" sheetId="12" r:id="rId5"/>
    <sheet name="Basic TPP" sheetId="27" r:id="rId6"/>
  </sheets>
  <externalReferences>
    <externalReference r:id="rId7"/>
    <externalReference r:id="rId8"/>
    <externalReference r:id="rId9"/>
  </externalReferences>
  <definedNames>
    <definedName name="_DLH" localSheetId="1" hidden="1">[1]A!#REF!</definedName>
    <definedName name="_DLH" localSheetId="2" hidden="1">[1]A!#REF!</definedName>
    <definedName name="_DLH" localSheetId="3" hidden="1">[1]A!#REF!</definedName>
    <definedName name="_DLH" localSheetId="0" hidden="1">[1]A!#REF!</definedName>
    <definedName name="_DLH" hidden="1">[1]A!#REF!</definedName>
    <definedName name="_Key2" localSheetId="1" hidden="1">[1]A!#REF!</definedName>
    <definedName name="_Key2" localSheetId="2" hidden="1">[1]A!#REF!</definedName>
    <definedName name="_Key2" localSheetId="3" hidden="1">[1]A!#REF!</definedName>
    <definedName name="_Key2" localSheetId="0" hidden="1">[1]A!#REF!</definedName>
    <definedName name="_Key2" hidden="1">[1]A!#REF!</definedName>
    <definedName name="_Order1" hidden="1">0</definedName>
    <definedName name="_Order2" hidden="1">255</definedName>
    <definedName name="_Sort" localSheetId="1" hidden="1">[1]A!#REF!</definedName>
    <definedName name="_Sort" localSheetId="2" hidden="1">[1]A!#REF!</definedName>
    <definedName name="_Sort" localSheetId="3" hidden="1">[1]A!#REF!</definedName>
    <definedName name="_Sort" localSheetId="0" hidden="1">[1]A!#REF!</definedName>
    <definedName name="_Sort" hidden="1">[1]A!#REF!</definedName>
    <definedName name="at" localSheetId="1" hidden="1">[1]A!#REF!</definedName>
    <definedName name="at" localSheetId="2" hidden="1">[1]A!#REF!</definedName>
    <definedName name="at" localSheetId="3" hidden="1">[1]A!#REF!</definedName>
    <definedName name="at" localSheetId="0" hidden="1">[1]A!#REF!</definedName>
    <definedName name="at" hidden="1">[1]A!#REF!</definedName>
    <definedName name="bbbb_11" localSheetId="1" hidden="1">#REF!</definedName>
    <definedName name="bbbb_11" localSheetId="2" hidden="1">#REF!</definedName>
    <definedName name="bbbb_11" localSheetId="3" hidden="1">#REF!</definedName>
    <definedName name="bbbb_11" localSheetId="0" hidden="1">#REF!</definedName>
    <definedName name="bbbb_11" hidden="1">#REF!</definedName>
    <definedName name="BKD" localSheetId="1" hidden="1">[1]A!#REF!</definedName>
    <definedName name="BKD" localSheetId="2" hidden="1">[1]A!#REF!</definedName>
    <definedName name="BKD" localSheetId="3" hidden="1">[1]A!#REF!</definedName>
    <definedName name="BKD" localSheetId="0" hidden="1">[1]A!#REF!</definedName>
    <definedName name="BKD" hidden="1">[1]A!#REF!</definedName>
    <definedName name="G" localSheetId="1" hidden="1">[2]A!#REF!</definedName>
    <definedName name="G" localSheetId="2" hidden="1">[2]A!#REF!</definedName>
    <definedName name="G" localSheetId="3" hidden="1">[2]A!#REF!</definedName>
    <definedName name="G" localSheetId="0" hidden="1">[2]A!#REF!</definedName>
    <definedName name="G" hidden="1">[2]A!#REF!</definedName>
    <definedName name="gggggg" localSheetId="1" hidden="1">[3]A!#REF!</definedName>
    <definedName name="gggggg" localSheetId="2" hidden="1">[3]A!#REF!</definedName>
    <definedName name="gggggg" localSheetId="3" hidden="1">[3]A!#REF!</definedName>
    <definedName name="gggggg" localSheetId="0" hidden="1">[3]A!#REF!</definedName>
    <definedName name="gggggg" hidden="1">[3]A!#REF!</definedName>
    <definedName name="h" localSheetId="1" hidden="1">[2]A!#REF!</definedName>
    <definedName name="h" localSheetId="2" hidden="1">[2]A!#REF!</definedName>
    <definedName name="h" localSheetId="3" hidden="1">[2]A!#REF!</definedName>
    <definedName name="h" localSheetId="0" hidden="1">[2]A!#REF!</definedName>
    <definedName name="h" hidden="1">[2]A!#REF!</definedName>
    <definedName name="LINGKUNGAN" localSheetId="1" hidden="1">[1]A!#REF!</definedName>
    <definedName name="LINGKUNGAN" localSheetId="2" hidden="1">[1]A!#REF!</definedName>
    <definedName name="LINGKUNGAN" localSheetId="3" hidden="1">[1]A!#REF!</definedName>
    <definedName name="LINGKUNGAN" localSheetId="0" hidden="1">[1]A!#REF!</definedName>
    <definedName name="LINGKUNGAN" hidden="1">[1]A!#REF!</definedName>
    <definedName name="S" localSheetId="1" hidden="1">[2]A!#REF!</definedName>
    <definedName name="S" localSheetId="2" hidden="1">[2]A!#REF!</definedName>
    <definedName name="S" localSheetId="3" hidden="1">[2]A!#REF!</definedName>
    <definedName name="S" localSheetId="0" hidden="1">[2]A!#REF!</definedName>
    <definedName name="S" hidden="1">[2]A!#REF!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26" l="1"/>
  <c r="AD10" i="26"/>
  <c r="AD11" i="26"/>
  <c r="AD12" i="26"/>
  <c r="AD13" i="26"/>
  <c r="AD14" i="26"/>
  <c r="AD15" i="26"/>
  <c r="AD16" i="26"/>
  <c r="AD17" i="26"/>
  <c r="AD18" i="26"/>
  <c r="AD19" i="26"/>
  <c r="AD20" i="26"/>
  <c r="AD21" i="26"/>
  <c r="AD22" i="26"/>
  <c r="AD23" i="26"/>
  <c r="AD24" i="26"/>
  <c r="AD25" i="26"/>
  <c r="AD26" i="26"/>
  <c r="AD27" i="26"/>
  <c r="AD28" i="26"/>
  <c r="AD29" i="26"/>
  <c r="AD30" i="26"/>
  <c r="AD31" i="26"/>
  <c r="AD32" i="26"/>
  <c r="AD33" i="26"/>
  <c r="AD34" i="26"/>
  <c r="AD35" i="26"/>
  <c r="AD36" i="26"/>
  <c r="AD37" i="26"/>
  <c r="AD38" i="26"/>
  <c r="AD39" i="26"/>
  <c r="AD40" i="26"/>
  <c r="AD41" i="26"/>
  <c r="AD42" i="26"/>
  <c r="AD43" i="26"/>
  <c r="AD44" i="26"/>
  <c r="AD45" i="26"/>
  <c r="AD46" i="26"/>
  <c r="AD47" i="26"/>
  <c r="AD48" i="26"/>
  <c r="AD49" i="26"/>
  <c r="AD50" i="26"/>
  <c r="AD51" i="26"/>
  <c r="AD52" i="26"/>
  <c r="AC9" i="26"/>
  <c r="AC10" i="26"/>
  <c r="AC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B9" i="26"/>
  <c r="AB10" i="26"/>
  <c r="AB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A9" i="26"/>
  <c r="AA10" i="26"/>
  <c r="AA11" i="26"/>
  <c r="AA12" i="26"/>
  <c r="AA13" i="26"/>
  <c r="AA14" i="26"/>
  <c r="AA15" i="26"/>
  <c r="AA16" i="26"/>
  <c r="AA17" i="26"/>
  <c r="AA18" i="26"/>
  <c r="AA19" i="26"/>
  <c r="AA20" i="26"/>
  <c r="AA21" i="26"/>
  <c r="AA22" i="26"/>
  <c r="AA23" i="26"/>
  <c r="AA24" i="26"/>
  <c r="AA25" i="26"/>
  <c r="AA26" i="26"/>
  <c r="AA27" i="26"/>
  <c r="AA28" i="26"/>
  <c r="AA29" i="26"/>
  <c r="AA30" i="26"/>
  <c r="AA31" i="26"/>
  <c r="AA32" i="26"/>
  <c r="AA33" i="26"/>
  <c r="AA34" i="26"/>
  <c r="AA35" i="26"/>
  <c r="AA36" i="26"/>
  <c r="AA37" i="26"/>
  <c r="AA38" i="26"/>
  <c r="AA39" i="26"/>
  <c r="AA40" i="26"/>
  <c r="AA41" i="26"/>
  <c r="AA42" i="26"/>
  <c r="AA43" i="26"/>
  <c r="AA44" i="26"/>
  <c r="AA45" i="26"/>
  <c r="AA46" i="26"/>
  <c r="AA47" i="26"/>
  <c r="AA48" i="26"/>
  <c r="AA49" i="26"/>
  <c r="AA50" i="26"/>
  <c r="AA51" i="26"/>
  <c r="AA52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27" i="26"/>
  <c r="Z28" i="26"/>
  <c r="Z29" i="26"/>
  <c r="Z30" i="26"/>
  <c r="Z31" i="26"/>
  <c r="Z32" i="26"/>
  <c r="Z33" i="26"/>
  <c r="Z34" i="26"/>
  <c r="Z35" i="26"/>
  <c r="Z36" i="26"/>
  <c r="Z37" i="26"/>
  <c r="Z38" i="26"/>
  <c r="Z39" i="26"/>
  <c r="Z40" i="26"/>
  <c r="Z41" i="26"/>
  <c r="Z42" i="26"/>
  <c r="Z43" i="26"/>
  <c r="Z44" i="26"/>
  <c r="Z45" i="26"/>
  <c r="Z46" i="26"/>
  <c r="Z47" i="26"/>
  <c r="Z48" i="26"/>
  <c r="Z49" i="26"/>
  <c r="Z50" i="26"/>
  <c r="Z51" i="26"/>
  <c r="Z52" i="26"/>
  <c r="Y9" i="26"/>
  <c r="Y10" i="26"/>
  <c r="Y11" i="26"/>
  <c r="Y12" i="26"/>
  <c r="Y13" i="26"/>
  <c r="Y14" i="26"/>
  <c r="Y15" i="26"/>
  <c r="Y16" i="26"/>
  <c r="Y17" i="26"/>
  <c r="Y18" i="26"/>
  <c r="Y19" i="26"/>
  <c r="Y20" i="26"/>
  <c r="Y21" i="26"/>
  <c r="Y22" i="26"/>
  <c r="Y23" i="26"/>
  <c r="Y24" i="26"/>
  <c r="Y25" i="26"/>
  <c r="Y26" i="26"/>
  <c r="Y27" i="26"/>
  <c r="Y28" i="26"/>
  <c r="Y29" i="26"/>
  <c r="Y30" i="26"/>
  <c r="Y31" i="26"/>
  <c r="Y32" i="26"/>
  <c r="Y33" i="26"/>
  <c r="Y34" i="26"/>
  <c r="Y35" i="26"/>
  <c r="Y36" i="26"/>
  <c r="Y37" i="26"/>
  <c r="Y38" i="26"/>
  <c r="Y39" i="26"/>
  <c r="Y40" i="26"/>
  <c r="Y41" i="26"/>
  <c r="Y42" i="26"/>
  <c r="Y43" i="26"/>
  <c r="Y44" i="26"/>
  <c r="Y45" i="26"/>
  <c r="Y46" i="26"/>
  <c r="Y47" i="26"/>
  <c r="Y48" i="26"/>
  <c r="Y49" i="26"/>
  <c r="Y50" i="26"/>
  <c r="Y51" i="26"/>
  <c r="Y52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X44" i="26"/>
  <c r="X45" i="26"/>
  <c r="X46" i="26"/>
  <c r="X47" i="26"/>
  <c r="X48" i="26"/>
  <c r="X49" i="26"/>
  <c r="X50" i="26"/>
  <c r="X51" i="26"/>
  <c r="X52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R44" i="26"/>
  <c r="R45" i="26"/>
  <c r="R46" i="26"/>
  <c r="R47" i="26"/>
  <c r="R48" i="26"/>
  <c r="R49" i="26"/>
  <c r="R50" i="26"/>
  <c r="R51" i="26"/>
  <c r="R52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T8" i="26"/>
  <c r="X8" i="26"/>
  <c r="W8" i="26"/>
  <c r="N8" i="26"/>
  <c r="S8" i="26"/>
  <c r="V8" i="26" l="1"/>
  <c r="AB8" i="26"/>
  <c r="AC8" i="26" s="1"/>
  <c r="Z8" i="26"/>
  <c r="AA8" i="26" s="1"/>
  <c r="R8" i="26"/>
  <c r="U8" i="26"/>
  <c r="N10" i="29"/>
  <c r="AA10" i="29"/>
  <c r="AC10" i="29"/>
  <c r="AF10" i="29"/>
  <c r="AG10" i="29"/>
  <c r="AG13" i="30"/>
  <c r="AF13" i="30"/>
  <c r="AG13" i="28"/>
  <c r="AF13" i="28"/>
  <c r="AG53" i="26"/>
  <c r="AF53" i="26"/>
  <c r="AC13" i="30"/>
  <c r="AA13" i="30"/>
  <c r="N13" i="30"/>
  <c r="I9" i="30"/>
  <c r="N9" i="30" s="1"/>
  <c r="I8" i="30"/>
  <c r="N8" i="30" s="1"/>
  <c r="I9" i="29"/>
  <c r="N9" i="29" s="1"/>
  <c r="I8" i="29"/>
  <c r="N8" i="29" s="1"/>
  <c r="AC13" i="28"/>
  <c r="AA13" i="28"/>
  <c r="N13" i="28"/>
  <c r="I9" i="28"/>
  <c r="I8" i="28"/>
  <c r="N53" i="26"/>
  <c r="AD8" i="26" l="1"/>
  <c r="AE8" i="26" s="1"/>
  <c r="X8" i="28"/>
  <c r="T8" i="28"/>
  <c r="N8" i="28"/>
  <c r="V9" i="28"/>
  <c r="X9" i="28"/>
  <c r="T9" i="28"/>
  <c r="W8" i="29"/>
  <c r="X8" i="29"/>
  <c r="T8" i="29"/>
  <c r="N9" i="28"/>
  <c r="T8" i="30"/>
  <c r="X8" i="30"/>
  <c r="V9" i="30"/>
  <c r="T9" i="30"/>
  <c r="X9" i="30"/>
  <c r="AB9" i="29"/>
  <c r="AC9" i="29" s="1"/>
  <c r="X9" i="29"/>
  <c r="T9" i="29"/>
  <c r="R8" i="30"/>
  <c r="W9" i="30"/>
  <c r="Z9" i="30"/>
  <c r="AA9" i="30" s="1"/>
  <c r="V8" i="30"/>
  <c r="AB9" i="30"/>
  <c r="AC9" i="30" s="1"/>
  <c r="S8" i="30"/>
  <c r="W8" i="30"/>
  <c r="R9" i="30"/>
  <c r="Z8" i="30"/>
  <c r="AA8" i="30" s="1"/>
  <c r="S9" i="30"/>
  <c r="AB8" i="30"/>
  <c r="AC8" i="30" s="1"/>
  <c r="S9" i="29"/>
  <c r="W9" i="29"/>
  <c r="R9" i="29"/>
  <c r="V9" i="29"/>
  <c r="R8" i="29"/>
  <c r="S8" i="29"/>
  <c r="Z9" i="29"/>
  <c r="AA9" i="29" s="1"/>
  <c r="Z8" i="29"/>
  <c r="AA8" i="29" s="1"/>
  <c r="AB8" i="29"/>
  <c r="AC8" i="29" s="1"/>
  <c r="V8" i="29"/>
  <c r="S8" i="28"/>
  <c r="V8" i="28"/>
  <c r="W8" i="28"/>
  <c r="Z8" i="28"/>
  <c r="AA8" i="28" s="1"/>
  <c r="R9" i="28"/>
  <c r="W9" i="28"/>
  <c r="S9" i="28"/>
  <c r="R8" i="28"/>
  <c r="Z9" i="28"/>
  <c r="AA9" i="28" s="1"/>
  <c r="AB9" i="28"/>
  <c r="AC9" i="28" s="1"/>
  <c r="AB8" i="28"/>
  <c r="AC8" i="28" s="1"/>
  <c r="Y8" i="30" l="1"/>
  <c r="Y8" i="29"/>
  <c r="U9" i="28"/>
  <c r="Y9" i="28"/>
  <c r="U9" i="30"/>
  <c r="Y9" i="30"/>
  <c r="Y9" i="29"/>
  <c r="Y8" i="28"/>
  <c r="U9" i="29"/>
  <c r="U8" i="28"/>
  <c r="U8" i="30"/>
  <c r="U8" i="29"/>
  <c r="Y10" i="29" l="1"/>
  <c r="AD9" i="30"/>
  <c r="AE9" i="30" s="1"/>
  <c r="AH9" i="30" s="1"/>
  <c r="AD9" i="29"/>
  <c r="AE9" i="29" s="1"/>
  <c r="AH9" i="29" s="1"/>
  <c r="Y13" i="30"/>
  <c r="AD9" i="28"/>
  <c r="AE9" i="28" s="1"/>
  <c r="Y13" i="28"/>
  <c r="AD8" i="29"/>
  <c r="AD10" i="29" s="1"/>
  <c r="U10" i="29"/>
  <c r="AD8" i="28"/>
  <c r="U13" i="28"/>
  <c r="U13" i="30"/>
  <c r="AD8" i="30"/>
  <c r="AD13" i="28" l="1"/>
  <c r="AD13" i="30"/>
  <c r="AE8" i="29"/>
  <c r="AE8" i="28"/>
  <c r="AE13" i="28" s="1"/>
  <c r="AH9" i="28"/>
  <c r="AE8" i="30"/>
  <c r="AE13" i="30" s="1"/>
  <c r="AH8" i="28"/>
  <c r="AH8" i="29" l="1"/>
  <c r="AH10" i="29" s="1"/>
  <c r="AE10" i="29"/>
  <c r="AH13" i="28"/>
  <c r="AH8" i="30"/>
  <c r="AH13" i="30" s="1"/>
  <c r="AA53" i="26" l="1"/>
  <c r="AC53" i="26"/>
  <c r="U53" i="26" l="1"/>
  <c r="Y53" i="26"/>
  <c r="AD53" i="26" l="1"/>
  <c r="AE53" i="26"/>
  <c r="AH8" i="26" l="1"/>
  <c r="AH53" i="26" l="1"/>
</calcChain>
</file>

<file path=xl/sharedStrings.xml><?xml version="1.0" encoding="utf-8"?>
<sst xmlns="http://schemas.openxmlformats.org/spreadsheetml/2006/main" count="373" uniqueCount="119">
  <si>
    <t>BADAN KEPEGAWAIAN DAERAH, PENDIDIKAN DAN PELATIHAN KOTA BANJARMASIN</t>
  </si>
  <si>
    <t>NO</t>
  </si>
  <si>
    <t>NIP</t>
  </si>
  <si>
    <t>NAMA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</si>
  <si>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</si>
  <si>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</si>
  <si>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</si>
  <si>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</si>
  <si>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</si>
  <si>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</si>
  <si>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</si>
  <si>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</si>
  <si>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</si>
  <si>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</si>
  <si>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</si>
  <si>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</si>
  <si>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</si>
  <si>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</si>
  <si>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</si>
  <si>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</si>
  <si>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</si>
  <si>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</si>
  <si>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</si>
  <si>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</si>
  <si>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</si>
  <si>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</si>
  <si>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</si>
  <si>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</si>
  <si>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</si>
  <si>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</si>
  <si>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</si>
  <si>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</si>
  <si>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</si>
  <si>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</si>
  <si>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</si>
  <si>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</si>
  <si>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</si>
  <si>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</si>
  <si>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</si>
  <si>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</si>
  <si>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</si>
  <si>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</si>
  <si>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</si>
  <si>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</si>
  <si>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</si>
  <si>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</si>
  <si>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</si>
  <si>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Mengetahui</t>
  </si>
  <si>
    <t>Pengguna Anggaran,</t>
  </si>
  <si>
    <t>Bendahara Pengeluaran</t>
  </si>
  <si>
    <t xml:space="preserve">DAFTAR TANDA TERIMA PEMBAYARAN TPP ASN </t>
  </si>
  <si>
    <t>PANGKAT/
GOLONGAN</t>
  </si>
  <si>
    <t>JABATAN</t>
  </si>
  <si>
    <t>JENIS JABATAN</t>
  </si>
  <si>
    <t>KELAS</t>
  </si>
  <si>
    <t>Pembayaran</t>
  </si>
  <si>
    <t>PPh 21</t>
  </si>
  <si>
    <t>BPJS 1%</t>
  </si>
  <si>
    <t>BPJS 4%</t>
  </si>
  <si>
    <t>TPP DITERIMA/
TRANSFER</t>
  </si>
  <si>
    <t>TANDA TANGAN</t>
  </si>
  <si>
    <t>Basic TPP</t>
  </si>
  <si>
    <t>Kondisi Kerja</t>
  </si>
  <si>
    <t>Pagu TPP ASN</t>
  </si>
  <si>
    <t>Beban Kerja</t>
  </si>
  <si>
    <t>Prestasi Kerja</t>
  </si>
  <si>
    <t>Jumlah Pembayaran</t>
  </si>
  <si>
    <t>Pembina Utama Muda (IV/c)</t>
  </si>
  <si>
    <t>Pembina (IV/a)</t>
  </si>
  <si>
    <t>Administrator</t>
  </si>
  <si>
    <t>NIP. 19820111 200903 1 004</t>
  </si>
  <si>
    <t>Pengawas</t>
  </si>
  <si>
    <t>Validasi</t>
  </si>
  <si>
    <t>PEMBAYARAN</t>
  </si>
  <si>
    <t>5.1.01.01.09.0001</t>
  </si>
  <si>
    <t>Belanja Iuran Jaminan Kesehatan PNS</t>
  </si>
  <si>
    <t>5.1.01.02.01.0001</t>
  </si>
  <si>
    <t>Tambahan Penghasilan berdasarkan Beban Kerja PNS</t>
  </si>
  <si>
    <t>5.1.01.02.03.0001</t>
  </si>
  <si>
    <t>Tambahan Penghasilan berdasarkan Kondisi Kerja PNS</t>
  </si>
  <si>
    <t>5.1.01.02.04.0001</t>
  </si>
  <si>
    <t>5.1.01.02.05.0001</t>
  </si>
  <si>
    <t>Tambahan Penghasilan berdasarkan Prestasi Kerja PNS</t>
  </si>
  <si>
    <t>TOTAL PEMBAYARAN</t>
  </si>
  <si>
    <t>POTONGAN</t>
  </si>
  <si>
    <t>BPJS 1% TPP</t>
  </si>
  <si>
    <t>BPJS KES 4% TPP</t>
  </si>
  <si>
    <t>TOTAL POTONGAN</t>
  </si>
  <si>
    <t>Miftah Al Hajir, S.Psi, MA</t>
  </si>
  <si>
    <t>Kasubbag Umum &amp; Kepegawaian</t>
  </si>
  <si>
    <t xml:space="preserve"> </t>
  </si>
  <si>
    <t>Absensi</t>
  </si>
  <si>
    <t>Jumlah Beban Kerja</t>
  </si>
  <si>
    <t>Jumlah Prestasi Kerja</t>
  </si>
  <si>
    <t>Jumlah Kondisi Kerja</t>
  </si>
  <si>
    <t>Kelangkaan Profesi</t>
  </si>
  <si>
    <t>Jumlah Kelangaan Profesi</t>
  </si>
  <si>
    <t>Disiplin dan Produktivitas</t>
  </si>
  <si>
    <t>BASIC TPP 2023</t>
  </si>
  <si>
    <t>Aktivitas (menit)</t>
  </si>
  <si>
    <t>baik</t>
  </si>
  <si>
    <t>Penilaian Kinerja</t>
  </si>
  <si>
    <t>Persentase</t>
  </si>
  <si>
    <t>Absensi (40%)</t>
  </si>
  <si>
    <t>Aktivitas (40%)</t>
  </si>
  <si>
    <t>Kinerja (20%)</t>
  </si>
  <si>
    <t>KET</t>
  </si>
  <si>
    <t>NIP. …</t>
  </si>
  <si>
    <t>…</t>
  </si>
  <si>
    <t>BULAN FEBRUARI 2023 UNTUK KINERJA JANUARI 2023</t>
  </si>
  <si>
    <t>Pelaksana</t>
  </si>
  <si>
    <t>DAFTAR TANDA TERIMA PEMBAYARAN TPP ASN (CPNS)</t>
  </si>
  <si>
    <t>Pagu TPP ASN (80%)</t>
  </si>
  <si>
    <t>DAFTAR TANDA TERIMA PEMBAYARAN TPP ASN (PLT/PLH/PJ)</t>
  </si>
  <si>
    <t>Kasubbag … / Plt. Kabid …</t>
  </si>
  <si>
    <t>Kasubbag … / Plt. Kasubbag …</t>
  </si>
  <si>
    <t>Hukdis Ringan</t>
  </si>
  <si>
    <t>44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</si>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</sst>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_-;\-* #,##0.00_-;_-* \-??_-;_-@_-"/>
    <numFmt numFmtId="167" formatCode="_(* #,##0_);_(* \(#,##0\);_(* \-_);_(@_)"/>
    <numFmt numFmtId="168" formatCode="_ * #,##0_ ;_ * \-#,##0_ ;_ * &quot;-&quot;_ ;_ @_ "/>
    <numFmt numFmtId="169" formatCode="_-* #,##0_-;\-* #,##0_-;_-* &quot;-&quot;??_-;_-@_-"/>
    <numFmt numFmtId="170" formatCode="0.0%"/>
  </numFmts>
  <fonts count="31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1"/>
      <color rgb="FFFF0000"/>
      <name val="Calibri"/>
      <family val="2"/>
      <scheme val="minor"/>
    </font>
    <font>
      <b/>
      <sz val="16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4">
    <xf numFmtId="0" fontId="0" fillId="0" borderId="0"/>
    <xf numFmtId="164" fontId="1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8" fillId="0" borderId="0" applyFont="0" applyFill="0" applyBorder="0" applyAlignment="0" applyProtection="0"/>
    <xf numFmtId="167" fontId="16" fillId="0" borderId="0" applyBorder="0" applyProtection="0"/>
    <xf numFmtId="43" fontId="15" fillId="0" borderId="0" applyNumberFormat="0" applyFill="0" applyBorder="0" applyAlignment="0" applyProtection="0"/>
    <xf numFmtId="0" fontId="15" fillId="0" borderId="0"/>
    <xf numFmtId="165" fontId="14" fillId="0" borderId="0" applyFont="0" applyFill="0" applyBorder="0" applyAlignment="0" applyProtection="0"/>
    <xf numFmtId="0" fontId="15" fillId="0" borderId="0"/>
    <xf numFmtId="0" fontId="16" fillId="0" borderId="0"/>
    <xf numFmtId="0" fontId="14" fillId="0" borderId="0"/>
    <xf numFmtId="41" fontId="15" fillId="0" borderId="0" applyFont="0" applyFill="0" applyBorder="0" applyAlignment="0" applyProtection="0"/>
    <xf numFmtId="166" fontId="16" fillId="0" borderId="0" applyBorder="0" applyProtection="0"/>
    <xf numFmtId="43" fontId="15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7" fillId="0" borderId="0"/>
    <xf numFmtId="0" fontId="17" fillId="0" borderId="0"/>
    <xf numFmtId="0" fontId="8" fillId="0" borderId="0">
      <alignment vertical="center"/>
    </xf>
    <xf numFmtId="0" fontId="14" fillId="0" borderId="0"/>
    <xf numFmtId="0" fontId="23" fillId="0" borderId="0"/>
    <xf numFmtId="9" fontId="25" fillId="0" borderId="0" applyFont="0" applyFill="0" applyBorder="0" applyAlignment="0" applyProtection="0"/>
    <xf numFmtId="0" fontId="26" fillId="0" borderId="0"/>
    <xf numFmtId="41" fontId="17" fillId="0" borderId="0" applyFont="0" applyFill="0" applyBorder="0" applyAlignment="0" applyProtection="0"/>
  </cellStyleXfs>
  <cellXfs count="170">
    <xf numFmtId="0" fontId="0" fillId="0" borderId="0" xfId="0"/>
    <xf numFmtId="0" fontId="4" fillId="0" borderId="0" xfId="9" applyFont="1" applyAlignment="1">
      <alignment horizontal="center" vertical="center"/>
    </xf>
    <xf numFmtId="0" fontId="5" fillId="0" borderId="0" xfId="9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164" fontId="0" fillId="0" borderId="0" xfId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17" applyFont="1" applyAlignment="1">
      <alignment horizontal="centerContinuous"/>
    </xf>
    <xf numFmtId="0" fontId="10" fillId="0" borderId="0" xfId="17" applyFont="1"/>
    <xf numFmtId="0" fontId="9" fillId="0" borderId="0" xfId="0" applyFont="1"/>
    <xf numFmtId="164" fontId="9" fillId="0" borderId="0" xfId="1" applyFont="1"/>
    <xf numFmtId="169" fontId="0" fillId="0" borderId="0" xfId="3" applyNumberFormat="1" applyFont="1"/>
    <xf numFmtId="0" fontId="11" fillId="3" borderId="0" xfId="0" applyFont="1" applyFill="1" applyAlignment="1">
      <alignment horizontal="center"/>
    </xf>
    <xf numFmtId="164" fontId="11" fillId="3" borderId="0" xfId="1" applyFont="1" applyFill="1"/>
    <xf numFmtId="0" fontId="9" fillId="0" borderId="0" xfId="17" applyFont="1" applyAlignment="1">
      <alignment horizontal="centerContinuous"/>
    </xf>
    <xf numFmtId="0" fontId="9" fillId="0" borderId="0" xfId="19" applyFont="1"/>
    <xf numFmtId="0" fontId="9" fillId="0" borderId="0" xfId="19" applyFont="1" applyAlignment="1">
      <alignment horizontal="center"/>
    </xf>
    <xf numFmtId="0" fontId="9" fillId="0" borderId="0" xfId="17" applyFont="1"/>
    <xf numFmtId="0" fontId="9" fillId="0" borderId="0" xfId="18" applyFont="1" applyAlignment="1">
      <alignment vertical="top"/>
    </xf>
    <xf numFmtId="164" fontId="9" fillId="0" borderId="0" xfId="0" applyNumberFormat="1" applyFont="1"/>
    <xf numFmtId="168" fontId="9" fillId="0" borderId="1" xfId="0" applyNumberFormat="1" applyFont="1" applyBorder="1" applyAlignment="1">
      <alignment vertical="center"/>
    </xf>
    <xf numFmtId="0" fontId="9" fillId="0" borderId="0" xfId="9" applyFont="1" applyAlignment="1">
      <alignment vertical="center"/>
    </xf>
    <xf numFmtId="9" fontId="9" fillId="0" borderId="0" xfId="9" applyNumberFormat="1" applyFont="1"/>
    <xf numFmtId="0" fontId="9" fillId="0" borderId="0" xfId="9" applyFont="1"/>
    <xf numFmtId="168" fontId="9" fillId="2" borderId="1" xfId="0" applyNumberFormat="1" applyFont="1" applyFill="1" applyBorder="1" applyAlignment="1">
      <alignment vertical="center"/>
    </xf>
    <xf numFmtId="168" fontId="11" fillId="2" borderId="1" xfId="0" applyNumberFormat="1" applyFont="1" applyFill="1" applyBorder="1"/>
    <xf numFmtId="168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168" fontId="0" fillId="2" borderId="1" xfId="0" applyNumberFormat="1" applyFill="1" applyBorder="1" applyAlignment="1">
      <alignment vertical="center"/>
    </xf>
    <xf numFmtId="41" fontId="0" fillId="2" borderId="1" xfId="0" applyNumberFormat="1" applyFill="1" applyBorder="1" applyAlignment="1">
      <alignment vertical="center"/>
    </xf>
    <xf numFmtId="169" fontId="9" fillId="2" borderId="1" xfId="3" applyNumberFormat="1" applyFont="1" applyFill="1" applyBorder="1" applyAlignment="1">
      <alignment vertical="center"/>
    </xf>
    <xf numFmtId="41" fontId="9" fillId="2" borderId="1" xfId="0" applyNumberFormat="1" applyFont="1" applyFill="1" applyBorder="1" applyAlignment="1">
      <alignment vertical="center"/>
    </xf>
    <xf numFmtId="41" fontId="13" fillId="0" borderId="0" xfId="8" applyNumberFormat="1" applyFont="1"/>
    <xf numFmtId="0" fontId="9" fillId="2" borderId="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/>
    <xf numFmtId="41" fontId="19" fillId="0" borderId="0" xfId="0" applyNumberFormat="1" applyFont="1"/>
    <xf numFmtId="169" fontId="9" fillId="0" borderId="0" xfId="3" applyNumberFormat="1" applyFont="1" applyFill="1"/>
    <xf numFmtId="168" fontId="9" fillId="0" borderId="0" xfId="0" applyNumberFormat="1" applyFont="1"/>
    <xf numFmtId="169" fontId="6" fillId="0" borderId="0" xfId="0" applyNumberFormat="1" applyFont="1"/>
    <xf numFmtId="164" fontId="6" fillId="0" borderId="0" xfId="0" applyNumberFormat="1" applyFont="1"/>
    <xf numFmtId="164" fontId="6" fillId="0" borderId="0" xfId="1" applyFont="1"/>
    <xf numFmtId="0" fontId="6" fillId="0" borderId="0" xfId="18" applyFont="1" applyAlignment="1">
      <alignment vertical="top"/>
    </xf>
    <xf numFmtId="169" fontId="6" fillId="0" borderId="0" xfId="3" applyNumberFormat="1" applyFont="1"/>
    <xf numFmtId="168" fontId="11" fillId="0" borderId="0" xfId="0" applyNumberFormat="1" applyFont="1"/>
    <xf numFmtId="0" fontId="11" fillId="0" borderId="0" xfId="0" applyFont="1"/>
    <xf numFmtId="168" fontId="22" fillId="0" borderId="0" xfId="0" applyNumberFormat="1" applyFont="1"/>
    <xf numFmtId="0" fontId="22" fillId="0" borderId="0" xfId="0" applyFont="1"/>
    <xf numFmtId="168" fontId="9" fillId="0" borderId="14" xfId="0" applyNumberFormat="1" applyFont="1" applyBorder="1"/>
    <xf numFmtId="0" fontId="9" fillId="0" borderId="14" xfId="0" applyFont="1" applyBorder="1"/>
    <xf numFmtId="0" fontId="11" fillId="2" borderId="1" xfId="0" applyFont="1" applyFill="1" applyBorder="1"/>
    <xf numFmtId="0" fontId="9" fillId="0" borderId="11" xfId="0" applyFont="1" applyBorder="1"/>
    <xf numFmtId="41" fontId="9" fillId="0" borderId="0" xfId="0" applyNumberFormat="1" applyFont="1"/>
    <xf numFmtId="0" fontId="9" fillId="0" borderId="12" xfId="0" applyFont="1" applyBorder="1"/>
    <xf numFmtId="164" fontId="9" fillId="0" borderId="0" xfId="1" applyFont="1" applyFill="1"/>
    <xf numFmtId="169" fontId="9" fillId="0" borderId="0" xfId="3" applyNumberFormat="1" applyFont="1"/>
    <xf numFmtId="0" fontId="2" fillId="2" borderId="1" xfId="0" quotePrefix="1" applyFont="1" applyFill="1" applyBorder="1" applyAlignment="1">
      <alignment horizontal="center" vertical="center"/>
    </xf>
    <xf numFmtId="0" fontId="9" fillId="0" borderId="1" xfId="8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vertical="center"/>
    </xf>
    <xf numFmtId="169" fontId="2" fillId="0" borderId="1" xfId="3" applyNumberFormat="1" applyFont="1" applyFill="1" applyBorder="1" applyAlignment="1">
      <alignment vertical="center"/>
    </xf>
    <xf numFmtId="4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vertical="center"/>
    </xf>
    <xf numFmtId="169" fontId="2" fillId="2" borderId="1" xfId="3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9" fillId="0" borderId="1" xfId="8" applyFont="1" applyBorder="1" applyAlignment="1">
      <alignment vertical="center"/>
    </xf>
    <xf numFmtId="168" fontId="2" fillId="0" borderId="9" xfId="0" quotePrefix="1" applyNumberFormat="1" applyFont="1" applyBorder="1" applyAlignment="1">
      <alignment horizontal="left" vertical="top"/>
    </xf>
    <xf numFmtId="3" fontId="24" fillId="0" borderId="12" xfId="18" applyNumberFormat="1" applyFont="1" applyBorder="1" applyAlignment="1">
      <alignment horizontal="right"/>
    </xf>
    <xf numFmtId="3" fontId="24" fillId="0" borderId="10" xfId="18" applyNumberFormat="1" applyFont="1" applyBorder="1" applyAlignment="1">
      <alignment horizontal="right"/>
    </xf>
    <xf numFmtId="3" fontId="24" fillId="2" borderId="10" xfId="18" applyNumberFormat="1" applyFont="1" applyFill="1" applyBorder="1" applyAlignment="1">
      <alignment horizontal="right"/>
    </xf>
    <xf numFmtId="0" fontId="2" fillId="0" borderId="12" xfId="0" applyFont="1" applyBorder="1" applyAlignment="1">
      <alignment horizontal="right"/>
    </xf>
    <xf numFmtId="3" fontId="9" fillId="2" borderId="10" xfId="18" applyNumberFormat="1" applyFont="1" applyFill="1" applyBorder="1" applyAlignment="1">
      <alignment horizontal="right"/>
    </xf>
    <xf numFmtId="3" fontId="24" fillId="2" borderId="12" xfId="18" applyNumberFormat="1" applyFont="1" applyFill="1" applyBorder="1" applyAlignment="1">
      <alignment horizontal="right"/>
    </xf>
    <xf numFmtId="0" fontId="9" fillId="2" borderId="12" xfId="19" applyFont="1" applyFill="1" applyBorder="1" applyAlignment="1">
      <alignment horizontal="right"/>
    </xf>
    <xf numFmtId="3" fontId="9" fillId="2" borderId="12" xfId="18" applyNumberFormat="1" applyFont="1" applyFill="1" applyBorder="1" applyAlignment="1">
      <alignment horizontal="right"/>
    </xf>
    <xf numFmtId="0" fontId="9" fillId="2" borderId="10" xfId="19" applyFont="1" applyFill="1" applyBorder="1" applyAlignment="1">
      <alignment horizontal="right"/>
    </xf>
    <xf numFmtId="3" fontId="9" fillId="2" borderId="10" xfId="18" quotePrefix="1" applyNumberFormat="1" applyFont="1" applyFill="1" applyBorder="1" applyAlignment="1">
      <alignment horizontal="right"/>
    </xf>
    <xf numFmtId="165" fontId="0" fillId="0" borderId="0" xfId="3" applyFont="1"/>
    <xf numFmtId="165" fontId="9" fillId="0" borderId="0" xfId="3" applyFont="1"/>
    <xf numFmtId="0" fontId="0" fillId="7" borderId="1" xfId="0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41" fontId="28" fillId="0" borderId="1" xfId="23" applyFont="1" applyFill="1" applyBorder="1" applyAlignment="1">
      <alignment vertical="center"/>
    </xf>
    <xf numFmtId="0" fontId="29" fillId="0" borderId="1" xfId="0" applyFont="1" applyBorder="1" applyAlignment="1">
      <alignment horizontal="center"/>
    </xf>
    <xf numFmtId="170" fontId="2" fillId="0" borderId="1" xfId="21" applyNumberFormat="1" applyFont="1" applyFill="1" applyBorder="1" applyAlignment="1">
      <alignment vertical="center"/>
    </xf>
    <xf numFmtId="9" fontId="9" fillId="0" borderId="1" xfId="21" applyFont="1" applyBorder="1" applyAlignment="1">
      <alignment vertical="center"/>
    </xf>
    <xf numFmtId="170" fontId="9" fillId="0" borderId="1" xfId="21" applyNumberFormat="1" applyFont="1" applyBorder="1" applyAlignment="1">
      <alignment vertical="center"/>
    </xf>
    <xf numFmtId="164" fontId="1" fillId="0" borderId="1" xfId="1" applyFont="1" applyFill="1" applyBorder="1" applyAlignment="1">
      <alignment vertical="center"/>
    </xf>
    <xf numFmtId="9" fontId="9" fillId="2" borderId="1" xfId="21" applyFont="1" applyFill="1" applyBorder="1" applyAlignment="1">
      <alignment vertical="center"/>
    </xf>
    <xf numFmtId="9" fontId="11" fillId="2" borderId="1" xfId="21" applyFont="1" applyFill="1" applyBorder="1"/>
    <xf numFmtId="9" fontId="11" fillId="0" borderId="0" xfId="21" applyFont="1"/>
    <xf numFmtId="9" fontId="9" fillId="0" borderId="0" xfId="21" applyFont="1"/>
    <xf numFmtId="9" fontId="0" fillId="0" borderId="0" xfId="21" applyFont="1"/>
    <xf numFmtId="170" fontId="0" fillId="2" borderId="1" xfId="21" applyNumberFormat="1" applyFont="1" applyFill="1" applyBorder="1" applyAlignment="1">
      <alignment vertical="center"/>
    </xf>
    <xf numFmtId="9" fontId="9" fillId="13" borderId="1" xfId="21" applyFont="1" applyFill="1" applyBorder="1" applyAlignment="1">
      <alignment vertical="center"/>
    </xf>
    <xf numFmtId="168" fontId="9" fillId="13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8" fontId="6" fillId="13" borderId="1" xfId="0" applyNumberFormat="1" applyFont="1" applyFill="1" applyBorder="1" applyAlignment="1">
      <alignment vertical="center"/>
    </xf>
    <xf numFmtId="9" fontId="6" fillId="13" borderId="1" xfId="21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0" borderId="0" xfId="9" applyFont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0" fillId="0" borderId="0" xfId="17" applyFont="1" applyAlignment="1">
      <alignment horizontal="center"/>
    </xf>
    <xf numFmtId="0" fontId="9" fillId="0" borderId="0" xfId="18" applyFont="1" applyAlignment="1">
      <alignment horizontal="center" vertical="top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9" fillId="0" borderId="0" xfId="17" applyFont="1" applyAlignment="1">
      <alignment horizontal="center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0" borderId="0" xfId="19" applyFont="1" applyAlignment="1">
      <alignment horizontal="center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9" fillId="0" borderId="0" xfId="9" applyFont="1" applyAlignment="1">
      <alignment horizontal="center" wrapText="1"/>
    </xf>
    <xf numFmtId="0" fontId="9" fillId="0" borderId="0" xfId="9" applyFont="1" applyAlignment="1">
      <alignment horizontal="center" vertical="center" wrapText="1"/>
    </xf>
    <xf numFmtId="0" fontId="1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8" fontId="1" fillId="0" borderId="1" xfId="0" applyNumberFormat="1" applyFont="1" applyFill="1" applyBorder="1" applyAlignment="1">
      <alignment vertical="center"/>
    </xf>
    <xf numFmtId="168" fontId="9" fillId="13" borderId="1" xfId="0" quotePrefix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</cellXfs>
  <cellStyles count="24">
    <cellStyle name="Comma" xfId="3" builtinId="3"/>
    <cellStyle name="Comma [0]" xfId="1" builtinId="6"/>
    <cellStyle name="Comma [0] 2" xfId="11" xr:uid="{00000000-0005-0000-0000-000002000000}"/>
    <cellStyle name="Comma [0] 2 5 2" xfId="23" xr:uid="{00000000-0005-0000-0000-000003000000}"/>
    <cellStyle name="Comma 2" xfId="12" xr:uid="{00000000-0005-0000-0000-000004000000}"/>
    <cellStyle name="Comma 3" xfId="2" xr:uid="{00000000-0005-0000-0000-000005000000}"/>
    <cellStyle name="Comma 3 2" xfId="13" xr:uid="{00000000-0005-0000-0000-000006000000}"/>
    <cellStyle name="Comma 3 2 2" xfId="5" xr:uid="{00000000-0005-0000-0000-000007000000}"/>
    <cellStyle name="Comma 4" xfId="14" xr:uid="{00000000-0005-0000-0000-000008000000}"/>
    <cellStyle name="Comma 4 2" xfId="7" xr:uid="{00000000-0005-0000-0000-000009000000}"/>
    <cellStyle name="Comma 5" xfId="15" xr:uid="{00000000-0005-0000-0000-00000A000000}"/>
    <cellStyle name="Excel Built-in Comma [0] 1" xfId="4" xr:uid="{00000000-0005-0000-0000-00000B000000}"/>
    <cellStyle name="Normal" xfId="0" builtinId="0"/>
    <cellStyle name="Normal 2" xfId="9" xr:uid="{00000000-0005-0000-0000-00000D000000}"/>
    <cellStyle name="Normal 2 2" xfId="16" xr:uid="{00000000-0005-0000-0000-00000E000000}"/>
    <cellStyle name="Normal 2 2 2" xfId="17" xr:uid="{00000000-0005-0000-0000-00000F000000}"/>
    <cellStyle name="Normal 2 8" xfId="22" xr:uid="{00000000-0005-0000-0000-000010000000}"/>
    <cellStyle name="Normal 3" xfId="10" xr:uid="{00000000-0005-0000-0000-000011000000}"/>
    <cellStyle name="Normal 3 2" xfId="6" xr:uid="{00000000-0005-0000-0000-000012000000}"/>
    <cellStyle name="Normal 3 2 2" xfId="8" xr:uid="{00000000-0005-0000-0000-000013000000}"/>
    <cellStyle name="Normal 4" xfId="18" xr:uid="{00000000-0005-0000-0000-000014000000}"/>
    <cellStyle name="Normal 5" xfId="19" xr:uid="{00000000-0005-0000-0000-000015000000}"/>
    <cellStyle name="Normal 6" xfId="20" xr:uid="{00000000-0005-0000-0000-000016000000}"/>
    <cellStyle name="Percent" xfId="21" builtinId="5"/>
  </cellStyles>
  <dxfs count="0"/>
  <tableStyles count="0" defaultTableStyle="TableStyleMedium2" defaultPivotStyle="PivotStyleLight16"/>
  <colors>
    <mruColors>
      <color rgb="FFD4B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PRO/WGI/GAJI/SALWGISEP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PRO/WGI/GAJI/SALWGISEP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HASIL%20RAPAT%20RUDIAN%20HOTEL_2DES11/HASIL%20EVAJAB%20FIX_EDITBKN/data1_mcs/DATA04/DATPRO/WGI/GAJI/SALWGISEP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  <sheetName val="sampel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89"/>
  <sheetViews>
    <sheetView tabSelected="1" zoomScale="80" zoomScaleNormal="80" zoomScaleSheetLayoutView="55" workbookViewId="0">
      <pane xSplit="8" ySplit="7" topLeftCell="I8" activePane="bottomRight" state="frozen"/>
      <selection activeCell="F17" sqref="F17"/>
      <selection pane="topRight" activeCell="F17" sqref="F17"/>
      <selection pane="bottomLeft" activeCell="F17" sqref="F17"/>
      <selection pane="bottomRight" activeCell="AD8" sqref="AD8:AD52"/>
    </sheetView>
  </sheetViews>
  <sheetFormatPr baseColWidth="10" defaultColWidth="8.83203125" defaultRowHeight="15" x14ac:dyDescent="0.2"/>
  <cols>
    <col min="1" max="1" width="4.5" style="3" customWidth="1"/>
    <col min="2" max="2" width="9" customWidth="1"/>
    <col min="3" max="3" width="9.5" customWidth="1"/>
    <col min="4" max="4" width="10.83203125" customWidth="1"/>
    <col min="5" max="5" width="14" customWidth="1"/>
    <col min="6" max="6" width="11" customWidth="1"/>
    <col min="7" max="7" width="6.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96" customWidth="1"/>
    <col min="16" max="17" width="10" customWidth="1"/>
    <col min="18" max="18" width="12.1640625" customWidth="1"/>
    <col min="19" max="19" width="13" customWidth="1"/>
    <col min="20" max="20" width="11.83203125" customWidth="1"/>
    <col min="21" max="21" width="12.83203125" customWidth="1"/>
    <col min="22" max="24" width="11.5" customWidth="1"/>
    <col min="25" max="25" width="13.5" customWidth="1"/>
    <col min="26" max="26" width="12.5" customWidth="1"/>
    <col min="27" max="27" width="13.5" customWidth="1"/>
    <col min="28" max="29" width="10.1640625" customWidth="1"/>
    <col min="30" max="30" width="13" customWidth="1"/>
    <col min="31" max="31" width="12.6640625" bestFit="1" customWidth="1"/>
    <col min="32" max="33" width="7.5" customWidth="1"/>
    <col min="34" max="34" width="11.1640625" customWidth="1"/>
    <col min="35" max="35" width="3.5" customWidth="1"/>
    <col min="36" max="36" width="5.83203125" customWidth="1"/>
  </cols>
  <sheetData>
    <row r="1" spans="1:37" ht="28" customHeight="1" x14ac:dyDescent="0.2">
      <c r="A1" s="124" t="s">
        <v>50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"/>
    </row>
    <row r="2" spans="1:37" ht="28" customHeight="1" x14ac:dyDescent="0.2">
      <c r="A2" s="124" t="s">
        <v>109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2"/>
    </row>
    <row r="3" spans="1:37" ht="28" customHeight="1" x14ac:dyDescent="0.2">
      <c r="A3" s="125" t="s">
        <v>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2"/>
    </row>
    <row r="4" spans="1:37" x14ac:dyDescent="0.2">
      <c r="O4"/>
    </row>
    <row r="5" spans="1:37" x14ac:dyDescent="0.2">
      <c r="A5" s="126" t="s">
        <v>1</v>
      </c>
      <c r="B5" s="126" t="s">
        <v>3</v>
      </c>
      <c r="C5" s="127" t="s">
        <v>2</v>
      </c>
      <c r="D5" s="128" t="s">
        <v>51</v>
      </c>
      <c r="E5" s="126" t="s">
        <v>52</v>
      </c>
      <c r="F5" s="129" t="s">
        <v>53</v>
      </c>
      <c r="G5" s="126" t="s">
        <v>54</v>
      </c>
      <c r="H5" s="119" t="s">
        <v>106</v>
      </c>
      <c r="I5" s="137" t="s">
        <v>61</v>
      </c>
      <c r="J5" s="116" t="s">
        <v>102</v>
      </c>
      <c r="K5" s="117"/>
      <c r="L5" s="117"/>
      <c r="M5" s="118"/>
      <c r="N5" s="122" t="s">
        <v>63</v>
      </c>
      <c r="O5" s="134" t="s">
        <v>97</v>
      </c>
      <c r="P5" s="135"/>
      <c r="Q5" s="136"/>
      <c r="R5" s="154" t="s">
        <v>55</v>
      </c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30" t="s">
        <v>56</v>
      </c>
      <c r="AF5" s="130" t="s">
        <v>57</v>
      </c>
      <c r="AG5" s="131" t="s">
        <v>58</v>
      </c>
      <c r="AH5" s="133" t="s">
        <v>59</v>
      </c>
      <c r="AI5" s="148" t="s">
        <v>60</v>
      </c>
      <c r="AJ5" s="149"/>
      <c r="AK5" s="3"/>
    </row>
    <row r="6" spans="1:37" ht="14.5" customHeight="1" x14ac:dyDescent="0.2">
      <c r="A6" s="126"/>
      <c r="B6" s="126"/>
      <c r="C6" s="120"/>
      <c r="D6" s="120"/>
      <c r="E6" s="126"/>
      <c r="F6" s="129"/>
      <c r="G6" s="126"/>
      <c r="H6" s="120"/>
      <c r="I6" s="137"/>
      <c r="J6" s="122" t="s">
        <v>64</v>
      </c>
      <c r="K6" s="122" t="s">
        <v>65</v>
      </c>
      <c r="L6" s="122" t="s">
        <v>62</v>
      </c>
      <c r="M6" s="122" t="s">
        <v>95</v>
      </c>
      <c r="N6" s="123"/>
      <c r="O6" s="145" t="s">
        <v>91</v>
      </c>
      <c r="P6" s="145" t="s">
        <v>99</v>
      </c>
      <c r="Q6" s="145" t="s">
        <v>101</v>
      </c>
      <c r="R6" s="140" t="s">
        <v>64</v>
      </c>
      <c r="S6" s="141"/>
      <c r="T6" s="142"/>
      <c r="U6" s="133" t="s">
        <v>92</v>
      </c>
      <c r="V6" s="152" t="s">
        <v>65</v>
      </c>
      <c r="W6" s="152"/>
      <c r="X6" s="152"/>
      <c r="Y6" s="153" t="s">
        <v>93</v>
      </c>
      <c r="Z6" s="155" t="s">
        <v>62</v>
      </c>
      <c r="AA6" s="155" t="s">
        <v>94</v>
      </c>
      <c r="AB6" s="143" t="s">
        <v>95</v>
      </c>
      <c r="AC6" s="143" t="s">
        <v>96</v>
      </c>
      <c r="AD6" s="156" t="s">
        <v>66</v>
      </c>
      <c r="AE6" s="130"/>
      <c r="AF6" s="130"/>
      <c r="AG6" s="132"/>
      <c r="AH6" s="133"/>
      <c r="AI6" s="150"/>
      <c r="AJ6" s="151"/>
      <c r="AK6" s="3"/>
    </row>
    <row r="7" spans="1:37" ht="32" x14ac:dyDescent="0.2">
      <c r="A7" s="126"/>
      <c r="B7" s="126"/>
      <c r="C7" s="120"/>
      <c r="D7" s="120"/>
      <c r="E7" s="126"/>
      <c r="F7" s="129"/>
      <c r="G7" s="126"/>
      <c r="H7" s="121"/>
      <c r="I7" s="137"/>
      <c r="J7" s="123"/>
      <c r="K7" s="123"/>
      <c r="L7" s="123"/>
      <c r="M7" s="123"/>
      <c r="N7" s="123"/>
      <c r="O7" s="146"/>
      <c r="P7" s="146"/>
      <c r="Q7" s="146"/>
      <c r="R7" s="100" t="s">
        <v>103</v>
      </c>
      <c r="S7" s="100" t="s">
        <v>104</v>
      </c>
      <c r="T7" s="100" t="s">
        <v>105</v>
      </c>
      <c r="U7" s="133"/>
      <c r="V7" s="83" t="s">
        <v>103</v>
      </c>
      <c r="W7" s="83" t="s">
        <v>104</v>
      </c>
      <c r="X7" s="83" t="s">
        <v>105</v>
      </c>
      <c r="Y7" s="153"/>
      <c r="Z7" s="155"/>
      <c r="AA7" s="155"/>
      <c r="AB7" s="143"/>
      <c r="AC7" s="143"/>
      <c r="AD7" s="156"/>
      <c r="AE7" s="130"/>
      <c r="AF7" s="130"/>
      <c r="AG7" s="132"/>
      <c r="AH7" s="133"/>
      <c r="AI7" s="150"/>
      <c r="AJ7" s="151"/>
      <c r="AK7" s="3"/>
    </row>
    <row r="8" spans="1:37" ht="23.5" customHeight="1" x14ac:dyDescent="0.2">
      <c r="A8" s="57" t="s">
        <v>4</v>
      </c>
      <c r="B8" s="58"/>
      <c r="C8" s="107"/>
      <c r="D8" s="108"/>
      <c r="E8" s="101"/>
      <c r="F8" s="59"/>
      <c r="G8" s="59"/>
      <c r="H8" s="101"/>
      <c r="I8" s="91"/>
      <c r="J8" s="88"/>
      <c r="K8" s="90"/>
      <c r="L8" s="89"/>
      <c r="M8" s="89"/>
      <c r="N8" s="21">
        <f>ROUND(I8*(SUM(J8:M8)),0)</f>
        <v>0</v>
      </c>
      <c r="O8" s="98"/>
      <c r="P8" s="99"/>
      <c r="Q8" s="99"/>
      <c r="R8" s="163">
        <f>I8*J8*40%*O8</f>
        <v>0</v>
      </c>
      <c r="S8" s="163">
        <f>IF(P8&gt;=6750,(I8*J8*40%),0)</f>
        <v>0</v>
      </c>
      <c r="T8" s="163">
        <f>IF(P8&lt;6750,0,IF(Q8="kurang",I8*J8*10%,I8*J8*20%))</f>
        <v>0</v>
      </c>
      <c r="U8" s="163">
        <f>ROUND(SUM(R8:T8),0)</f>
        <v>0</v>
      </c>
      <c r="V8" s="163">
        <f>I8*K8*40%*O8</f>
        <v>0</v>
      </c>
      <c r="W8" s="163">
        <f t="shared" ref="W8:X46" si="0">IF(P8&gt;=6750,(I8*K8*40%),0)</f>
        <v>0</v>
      </c>
      <c r="X8" s="60">
        <f>IF(P8&lt;6750,0,IF(Q8="kurang",I8*K8*10%,I8*K8*20%))</f>
        <v>0</v>
      </c>
      <c r="Y8" s="60">
        <v>0</v>
      </c>
      <c r="Z8" s="60">
        <f>I8*L8</f>
        <v>0</v>
      </c>
      <c r="AA8" s="60">
        <f>ROUND(Z8,0)</f>
        <v>0</v>
      </c>
      <c r="AB8" s="60">
        <f>I8*M8</f>
        <v>0</v>
      </c>
      <c r="AC8" s="60">
        <f>ROUND(AB8,0)</f>
        <v>0</v>
      </c>
      <c r="AD8" s="25">
        <f>ROUND((U8+Y8+AA8+AC8),0)</f>
        <v>0</v>
      </c>
      <c r="AE8" s="61">
        <f>ROUND(AD8*15%,0)</f>
        <v>0</v>
      </c>
      <c r="AF8" s="62"/>
      <c r="AG8" s="62"/>
      <c r="AH8" s="60">
        <f t="shared" ref="AH8:AH14" si="1">AD8-AE8-AF8</f>
        <v>0</v>
      </c>
      <c r="AI8" s="70" t="s">
        <v>4</v>
      </c>
      <c r="AJ8" s="71"/>
      <c r="AK8" s="3"/>
    </row>
    <row r="9" spans="1:37" ht="23.5" customHeight="1" x14ac:dyDescent="0.2">
      <c r="A9" s="57" t="s">
        <v>5</v>
      </c>
      <c r="B9" s="69"/>
      <c r="C9" s="107"/>
      <c r="D9" s="109"/>
      <c r="E9" s="101"/>
      <c r="F9" s="6"/>
      <c r="G9" s="6"/>
      <c r="H9" s="105"/>
      <c r="I9" s="91"/>
      <c r="J9" s="97"/>
      <c r="K9" s="90"/>
      <c r="L9" s="89"/>
      <c r="M9" s="92"/>
      <c r="N9" s="21">
        <f t="shared" ref="N9:N52" si="2">ROUND(I9*(SUM(J9:M9)),0)</f>
        <v>0</v>
      </c>
      <c r="O9" s="98"/>
      <c r="P9" s="99"/>
      <c r="Q9" s="164"/>
      <c r="R9" s="163">
        <f t="shared" ref="R9:R52" si="3">I9*J9*40%*O9</f>
        <v>0</v>
      </c>
      <c r="S9" s="163">
        <f t="shared" ref="S9:S52" si="4">IF(P9&gt;=6750,(I9*J9*40%),0)</f>
        <v>0</v>
      </c>
      <c r="T9" s="163">
        <f t="shared" ref="T9:T52" si="5">IF(P9&lt;6750,0,IF(Q9="kurang",I9*J9*10%,I9*J9*20%))</f>
        <v>0</v>
      </c>
      <c r="U9" s="163">
        <f t="shared" ref="U9:U52" si="6">ROUND(SUM(R9:T9),0)</f>
        <v>0</v>
      </c>
      <c r="V9" s="163">
        <f t="shared" ref="V9:V52" si="7">I9*K9*40%*O9</f>
        <v>0</v>
      </c>
      <c r="W9" s="163">
        <f t="shared" si="0"/>
        <v>0</v>
      </c>
      <c r="X9" s="60">
        <f t="shared" ref="X9:X52" si="8">IF(P9&lt;6750,0,IF(Q9="kurang",I9*K9*10%,I9*K9*20%))</f>
        <v>0</v>
      </c>
      <c r="Y9" s="60">
        <f t="shared" ref="Y9:Y52" si="9">ROUND(SUM(V9:X9),0)</f>
        <v>0</v>
      </c>
      <c r="Z9" s="60">
        <f t="shared" ref="Z9:Z52" si="10">I9*L9</f>
        <v>0</v>
      </c>
      <c r="AA9" s="60">
        <f t="shared" ref="AA9:AA52" si="11">ROUND(Z9,0)</f>
        <v>0</v>
      </c>
      <c r="AB9" s="60">
        <f t="shared" ref="AB9:AB52" si="12">I9*M9</f>
        <v>0</v>
      </c>
      <c r="AC9" s="60">
        <f t="shared" ref="AC9:AC52" si="13">ROUND(AB9,0)</f>
        <v>0</v>
      </c>
      <c r="AD9" s="25">
        <f t="shared" ref="AD9:AD52" si="14">ROUND((U9+Y9+AA9+AC9),0)</f>
        <v>0</v>
      </c>
      <c r="AE9" s="61"/>
      <c r="AF9" s="30"/>
      <c r="AG9" s="30"/>
      <c r="AH9" s="29"/>
      <c r="AI9" s="70" t="s">
        <v>5</v>
      </c>
      <c r="AJ9" s="72"/>
      <c r="AK9" s="3"/>
    </row>
    <row r="10" spans="1:37" ht="23.5" customHeight="1" x14ac:dyDescent="0.2">
      <c r="A10" s="57" t="s">
        <v>6</v>
      </c>
      <c r="B10" s="69"/>
      <c r="C10" s="107"/>
      <c r="D10" s="109"/>
      <c r="E10" s="106"/>
      <c r="F10" s="63"/>
      <c r="G10" s="63"/>
      <c r="H10" s="102"/>
      <c r="I10" s="91"/>
      <c r="J10" s="97"/>
      <c r="K10" s="90"/>
      <c r="L10" s="89"/>
      <c r="M10" s="92"/>
      <c r="N10" s="21">
        <f t="shared" si="2"/>
        <v>0</v>
      </c>
      <c r="O10" s="98"/>
      <c r="P10" s="99"/>
      <c r="Q10" s="114"/>
      <c r="R10" s="163">
        <f t="shared" si="3"/>
        <v>0</v>
      </c>
      <c r="S10" s="163">
        <f t="shared" si="4"/>
        <v>0</v>
      </c>
      <c r="T10" s="163">
        <f t="shared" si="5"/>
        <v>0</v>
      </c>
      <c r="U10" s="163">
        <f t="shared" si="6"/>
        <v>0</v>
      </c>
      <c r="V10" s="163">
        <f t="shared" si="7"/>
        <v>0</v>
      </c>
      <c r="W10" s="163">
        <f t="shared" si="0"/>
        <v>0</v>
      </c>
      <c r="X10" s="60">
        <f t="shared" si="8"/>
        <v>0</v>
      </c>
      <c r="Y10" s="60">
        <f t="shared" si="9"/>
        <v>0</v>
      </c>
      <c r="Z10" s="60">
        <f t="shared" si="10"/>
        <v>0</v>
      </c>
      <c r="AA10" s="60">
        <f t="shared" si="11"/>
        <v>0</v>
      </c>
      <c r="AB10" s="60">
        <f t="shared" si="12"/>
        <v>0</v>
      </c>
      <c r="AC10" s="60">
        <f t="shared" si="13"/>
        <v>0</v>
      </c>
      <c r="AD10" s="25">
        <f t="shared" si="14"/>
        <v>0</v>
      </c>
      <c r="AE10" s="61"/>
      <c r="AF10" s="62"/>
      <c r="AG10" s="62"/>
      <c r="AH10" s="64"/>
      <c r="AI10" s="70" t="s">
        <v>6</v>
      </c>
      <c r="AJ10" s="73"/>
      <c r="AK10" s="3"/>
    </row>
    <row r="11" spans="1:37" ht="23.5" customHeight="1" x14ac:dyDescent="0.2">
      <c r="A11" s="57" t="s">
        <v>7</v>
      </c>
      <c r="B11" s="66"/>
      <c r="C11" s="107"/>
      <c r="D11" s="109"/>
      <c r="E11" s="106"/>
      <c r="F11" s="63"/>
      <c r="G11" s="63"/>
      <c r="H11" s="102"/>
      <c r="I11" s="91"/>
      <c r="J11" s="97"/>
      <c r="K11" s="90"/>
      <c r="L11" s="89"/>
      <c r="M11" s="92"/>
      <c r="N11" s="21">
        <f t="shared" si="2"/>
        <v>0</v>
      </c>
      <c r="O11" s="98"/>
      <c r="P11" s="114"/>
      <c r="Q11" s="99"/>
      <c r="R11" s="163">
        <f t="shared" si="3"/>
        <v>0</v>
      </c>
      <c r="S11" s="163">
        <f t="shared" si="4"/>
        <v>0</v>
      </c>
      <c r="T11" s="163">
        <f t="shared" si="5"/>
        <v>0</v>
      </c>
      <c r="U11" s="163">
        <f t="shared" si="6"/>
        <v>0</v>
      </c>
      <c r="V11" s="163">
        <f t="shared" si="7"/>
        <v>0</v>
      </c>
      <c r="W11" s="163">
        <f t="shared" si="0"/>
        <v>0</v>
      </c>
      <c r="X11" s="60">
        <f t="shared" si="8"/>
        <v>0</v>
      </c>
      <c r="Y11" s="60">
        <f t="shared" si="9"/>
        <v>0</v>
      </c>
      <c r="Z11" s="60">
        <f t="shared" si="10"/>
        <v>0</v>
      </c>
      <c r="AA11" s="60">
        <f t="shared" si="11"/>
        <v>0</v>
      </c>
      <c r="AB11" s="60">
        <f t="shared" si="12"/>
        <v>0</v>
      </c>
      <c r="AC11" s="60">
        <f t="shared" si="13"/>
        <v>0</v>
      </c>
      <c r="AD11" s="25">
        <f t="shared" si="14"/>
        <v>0</v>
      </c>
      <c r="AE11" s="61"/>
      <c r="AF11" s="62"/>
      <c r="AG11" s="62"/>
      <c r="AH11" s="64"/>
      <c r="AI11" s="70" t="s">
        <v>7</v>
      </c>
      <c r="AJ11" s="73"/>
      <c r="AK11" s="3"/>
    </row>
    <row r="12" spans="1:37" ht="23.5" customHeight="1" x14ac:dyDescent="0.2">
      <c r="A12" s="57" t="s">
        <v>8</v>
      </c>
      <c r="B12" s="67"/>
      <c r="C12" s="107"/>
      <c r="D12" s="109"/>
      <c r="E12" s="106"/>
      <c r="F12" s="63"/>
      <c r="G12" s="63"/>
      <c r="H12" s="102"/>
      <c r="I12" s="91"/>
      <c r="J12" s="97"/>
      <c r="K12" s="90"/>
      <c r="L12" s="89"/>
      <c r="M12" s="92"/>
      <c r="N12" s="21">
        <f t="shared" si="2"/>
        <v>0</v>
      </c>
      <c r="O12" s="115"/>
      <c r="P12" s="99"/>
      <c r="Q12" s="99"/>
      <c r="R12" s="163">
        <f t="shared" si="3"/>
        <v>0</v>
      </c>
      <c r="S12" s="163">
        <f t="shared" si="4"/>
        <v>0</v>
      </c>
      <c r="T12" s="163">
        <f t="shared" si="5"/>
        <v>0</v>
      </c>
      <c r="U12" s="163">
        <f t="shared" si="6"/>
        <v>0</v>
      </c>
      <c r="V12" s="163">
        <f t="shared" si="7"/>
        <v>0</v>
      </c>
      <c r="W12" s="163">
        <f t="shared" si="0"/>
        <v>0</v>
      </c>
      <c r="X12" s="60">
        <f t="shared" si="8"/>
        <v>0</v>
      </c>
      <c r="Y12" s="60">
        <f t="shared" si="9"/>
        <v>0</v>
      </c>
      <c r="Z12" s="60">
        <f t="shared" si="10"/>
        <v>0</v>
      </c>
      <c r="AA12" s="60">
        <f t="shared" si="11"/>
        <v>0</v>
      </c>
      <c r="AB12" s="60">
        <f t="shared" si="12"/>
        <v>0</v>
      </c>
      <c r="AC12" s="60">
        <f t="shared" si="13"/>
        <v>0</v>
      </c>
      <c r="AD12" s="25">
        <f t="shared" si="14"/>
        <v>0</v>
      </c>
      <c r="AE12" s="65"/>
      <c r="AF12" s="62"/>
      <c r="AG12" s="62"/>
      <c r="AH12" s="64"/>
      <c r="AI12" s="70" t="s">
        <v>8</v>
      </c>
      <c r="AJ12" s="73"/>
      <c r="AK12" s="3"/>
    </row>
    <row r="13" spans="1:37" ht="23.5" customHeight="1" x14ac:dyDescent="0.2">
      <c r="A13" s="57" t="s">
        <v>9</v>
      </c>
      <c r="B13" s="69"/>
      <c r="C13" s="107"/>
      <c r="D13" s="109"/>
      <c r="E13" s="111"/>
      <c r="F13" s="7"/>
      <c r="G13" s="63"/>
      <c r="H13" s="102"/>
      <c r="I13" s="91"/>
      <c r="J13" s="97"/>
      <c r="K13" s="90"/>
      <c r="L13" s="89"/>
      <c r="M13" s="92"/>
      <c r="N13" s="21">
        <f t="shared" si="2"/>
        <v>0</v>
      </c>
      <c r="O13" s="98"/>
      <c r="P13" s="99"/>
      <c r="Q13" s="99"/>
      <c r="R13" s="163">
        <f t="shared" si="3"/>
        <v>0</v>
      </c>
      <c r="S13" s="163">
        <f t="shared" si="4"/>
        <v>0</v>
      </c>
      <c r="T13" s="163">
        <f t="shared" si="5"/>
        <v>0</v>
      </c>
      <c r="U13" s="163">
        <f t="shared" si="6"/>
        <v>0</v>
      </c>
      <c r="V13" s="163">
        <f t="shared" si="7"/>
        <v>0</v>
      </c>
      <c r="W13" s="163">
        <f t="shared" si="0"/>
        <v>0</v>
      </c>
      <c r="X13" s="60">
        <f t="shared" si="8"/>
        <v>0</v>
      </c>
      <c r="Y13" s="60">
        <f t="shared" si="9"/>
        <v>0</v>
      </c>
      <c r="Z13" s="60">
        <f t="shared" si="10"/>
        <v>0</v>
      </c>
      <c r="AA13" s="60">
        <f t="shared" si="11"/>
        <v>0</v>
      </c>
      <c r="AB13" s="60">
        <f t="shared" si="12"/>
        <v>0</v>
      </c>
      <c r="AC13" s="60">
        <f t="shared" si="13"/>
        <v>0</v>
      </c>
      <c r="AD13" s="25">
        <f t="shared" si="14"/>
        <v>0</v>
      </c>
      <c r="AE13" s="61"/>
      <c r="AF13" s="62"/>
      <c r="AG13" s="62"/>
      <c r="AH13" s="64"/>
      <c r="AI13" s="70" t="s">
        <v>9</v>
      </c>
      <c r="AJ13" s="73"/>
      <c r="AK13" s="3"/>
    </row>
    <row r="14" spans="1:37" ht="23.5" customHeight="1" x14ac:dyDescent="0.2">
      <c r="A14" s="57" t="s">
        <v>10</v>
      </c>
      <c r="B14" s="68"/>
      <c r="C14" s="107"/>
      <c r="D14" s="109"/>
      <c r="E14" s="102"/>
      <c r="F14" s="7"/>
      <c r="G14" s="63"/>
      <c r="H14" s="102"/>
      <c r="I14" s="91"/>
      <c r="J14" s="97"/>
      <c r="K14" s="90"/>
      <c r="L14" s="89"/>
      <c r="M14" s="92"/>
      <c r="N14" s="21">
        <f t="shared" si="2"/>
        <v>0</v>
      </c>
      <c r="O14" s="98"/>
      <c r="P14" s="99"/>
      <c r="Q14" s="99"/>
      <c r="R14" s="163">
        <f t="shared" si="3"/>
        <v>0</v>
      </c>
      <c r="S14" s="163">
        <f t="shared" si="4"/>
        <v>0</v>
      </c>
      <c r="T14" s="163">
        <f t="shared" si="5"/>
        <v>0</v>
      </c>
      <c r="U14" s="163">
        <f t="shared" si="6"/>
        <v>0</v>
      </c>
      <c r="V14" s="163">
        <f t="shared" si="7"/>
        <v>0</v>
      </c>
      <c r="W14" s="163">
        <f t="shared" si="0"/>
        <v>0</v>
      </c>
      <c r="X14" s="60">
        <f t="shared" si="8"/>
        <v>0</v>
      </c>
      <c r="Y14" s="60">
        <f t="shared" si="9"/>
        <v>0</v>
      </c>
      <c r="Z14" s="60">
        <f t="shared" si="10"/>
        <v>0</v>
      </c>
      <c r="AA14" s="60">
        <f t="shared" si="11"/>
        <v>0</v>
      </c>
      <c r="AB14" s="60">
        <f t="shared" si="12"/>
        <v>0</v>
      </c>
      <c r="AC14" s="60">
        <f t="shared" si="13"/>
        <v>0</v>
      </c>
      <c r="AD14" s="25">
        <f t="shared" si="14"/>
        <v>0</v>
      </c>
      <c r="AE14" s="65"/>
      <c r="AF14" s="62"/>
      <c r="AG14" s="62"/>
      <c r="AH14" s="64"/>
      <c r="AI14" s="70" t="s">
        <v>10</v>
      </c>
      <c r="AJ14" s="74"/>
      <c r="AK14" s="3"/>
    </row>
    <row r="15" spans="1:37" ht="23.5" customHeight="1" x14ac:dyDescent="0.2">
      <c r="A15" s="57" t="s">
        <v>11</v>
      </c>
      <c r="B15" s="66"/>
      <c r="C15" s="107"/>
      <c r="D15" s="109"/>
      <c r="E15" s="102"/>
      <c r="F15" s="63"/>
      <c r="G15" s="165"/>
      <c r="H15" s="166"/>
      <c r="I15" s="91"/>
      <c r="J15" s="97"/>
      <c r="K15" s="90"/>
      <c r="L15" s="89"/>
      <c r="M15" s="92"/>
      <c r="N15" s="21">
        <f t="shared" si="2"/>
        <v>0</v>
      </c>
      <c r="O15" s="98"/>
      <c r="P15" s="99"/>
      <c r="Q15" s="99"/>
      <c r="R15" s="163">
        <f t="shared" si="3"/>
        <v>0</v>
      </c>
      <c r="S15" s="163">
        <f t="shared" si="4"/>
        <v>0</v>
      </c>
      <c r="T15" s="163">
        <f t="shared" si="5"/>
        <v>0</v>
      </c>
      <c r="U15" s="163">
        <f t="shared" si="6"/>
        <v>0</v>
      </c>
      <c r="V15" s="163">
        <f t="shared" si="7"/>
        <v>0</v>
      </c>
      <c r="W15" s="163">
        <f t="shared" si="0"/>
        <v>0</v>
      </c>
      <c r="X15" s="60">
        <f t="shared" si="8"/>
        <v>0</v>
      </c>
      <c r="Y15" s="60">
        <f t="shared" si="9"/>
        <v>0</v>
      </c>
      <c r="Z15" s="60">
        <f t="shared" si="10"/>
        <v>0</v>
      </c>
      <c r="AA15" s="60">
        <f t="shared" si="11"/>
        <v>0</v>
      </c>
      <c r="AB15" s="60">
        <f t="shared" si="12"/>
        <v>0</v>
      </c>
      <c r="AC15" s="60">
        <f t="shared" si="13"/>
        <v>0</v>
      </c>
      <c r="AD15" s="25">
        <f t="shared" si="14"/>
        <v>0</v>
      </c>
      <c r="AE15" s="65"/>
      <c r="AF15" s="62"/>
      <c r="AG15" s="62"/>
      <c r="AH15" s="64"/>
      <c r="AI15" s="70" t="s">
        <v>11</v>
      </c>
      <c r="AJ15" s="73"/>
      <c r="AK15" s="3"/>
    </row>
    <row r="16" spans="1:37" ht="23.5" customHeight="1" x14ac:dyDescent="0.2">
      <c r="A16" s="57" t="s">
        <v>12</v>
      </c>
      <c r="B16" s="67"/>
      <c r="C16" s="107"/>
      <c r="D16" s="109"/>
      <c r="E16" s="102"/>
      <c r="F16" s="63"/>
      <c r="G16" s="165"/>
      <c r="H16" s="166"/>
      <c r="I16" s="91"/>
      <c r="J16" s="97"/>
      <c r="K16" s="90"/>
      <c r="L16" s="89"/>
      <c r="M16" s="92"/>
      <c r="N16" s="21">
        <f t="shared" si="2"/>
        <v>0</v>
      </c>
      <c r="O16" s="98"/>
      <c r="P16" s="99"/>
      <c r="Q16" s="99"/>
      <c r="R16" s="163">
        <f t="shared" si="3"/>
        <v>0</v>
      </c>
      <c r="S16" s="163">
        <f t="shared" si="4"/>
        <v>0</v>
      </c>
      <c r="T16" s="163">
        <f t="shared" si="5"/>
        <v>0</v>
      </c>
      <c r="U16" s="163">
        <f t="shared" si="6"/>
        <v>0</v>
      </c>
      <c r="V16" s="163">
        <f t="shared" si="7"/>
        <v>0</v>
      </c>
      <c r="W16" s="163">
        <f t="shared" si="0"/>
        <v>0</v>
      </c>
      <c r="X16" s="60">
        <f t="shared" si="8"/>
        <v>0</v>
      </c>
      <c r="Y16" s="60">
        <f t="shared" si="9"/>
        <v>0</v>
      </c>
      <c r="Z16" s="60">
        <f t="shared" si="10"/>
        <v>0</v>
      </c>
      <c r="AA16" s="60">
        <f t="shared" si="11"/>
        <v>0</v>
      </c>
      <c r="AB16" s="60">
        <f t="shared" si="12"/>
        <v>0</v>
      </c>
      <c r="AC16" s="60">
        <f t="shared" si="13"/>
        <v>0</v>
      </c>
      <c r="AD16" s="25">
        <f t="shared" si="14"/>
        <v>0</v>
      </c>
      <c r="AE16" s="65"/>
      <c r="AF16" s="62"/>
      <c r="AG16" s="62"/>
      <c r="AH16" s="64"/>
      <c r="AI16" s="70" t="s">
        <v>12</v>
      </c>
      <c r="AJ16" s="73"/>
      <c r="AK16" s="3"/>
    </row>
    <row r="17" spans="1:37" ht="23.5" customHeight="1" x14ac:dyDescent="0.2">
      <c r="A17" s="57" t="s">
        <v>13</v>
      </c>
      <c r="B17" s="66"/>
      <c r="C17" s="107"/>
      <c r="D17" s="109"/>
      <c r="E17" s="102"/>
      <c r="F17" s="63"/>
      <c r="G17" s="165"/>
      <c r="H17" s="166"/>
      <c r="I17" s="91"/>
      <c r="J17" s="97"/>
      <c r="K17" s="90"/>
      <c r="L17" s="89"/>
      <c r="M17" s="92"/>
      <c r="N17" s="21">
        <f t="shared" si="2"/>
        <v>0</v>
      </c>
      <c r="O17" s="98"/>
      <c r="P17" s="99"/>
      <c r="Q17" s="99"/>
      <c r="R17" s="163">
        <f t="shared" si="3"/>
        <v>0</v>
      </c>
      <c r="S17" s="163">
        <f t="shared" si="4"/>
        <v>0</v>
      </c>
      <c r="T17" s="163">
        <f t="shared" si="5"/>
        <v>0</v>
      </c>
      <c r="U17" s="163">
        <f t="shared" si="6"/>
        <v>0</v>
      </c>
      <c r="V17" s="163">
        <f t="shared" si="7"/>
        <v>0</v>
      </c>
      <c r="W17" s="163">
        <f t="shared" si="0"/>
        <v>0</v>
      </c>
      <c r="X17" s="60">
        <f t="shared" si="8"/>
        <v>0</v>
      </c>
      <c r="Y17" s="60">
        <f t="shared" si="9"/>
        <v>0</v>
      </c>
      <c r="Z17" s="60">
        <f t="shared" si="10"/>
        <v>0</v>
      </c>
      <c r="AA17" s="60">
        <f t="shared" si="11"/>
        <v>0</v>
      </c>
      <c r="AB17" s="60">
        <f t="shared" si="12"/>
        <v>0</v>
      </c>
      <c r="AC17" s="60">
        <f t="shared" si="13"/>
        <v>0</v>
      </c>
      <c r="AD17" s="25">
        <f t="shared" si="14"/>
        <v>0</v>
      </c>
      <c r="AE17" s="65"/>
      <c r="AF17" s="62"/>
      <c r="AG17" s="62"/>
      <c r="AH17" s="64"/>
      <c r="AI17" s="70" t="s">
        <v>13</v>
      </c>
      <c r="AJ17" s="75"/>
      <c r="AK17" s="3"/>
    </row>
    <row r="18" spans="1:37" ht="23.5" customHeight="1" x14ac:dyDescent="0.2">
      <c r="A18" s="57" t="s">
        <v>14</v>
      </c>
      <c r="B18" s="66"/>
      <c r="C18" s="107"/>
      <c r="D18" s="109"/>
      <c r="E18" s="102"/>
      <c r="F18" s="63"/>
      <c r="G18" s="165"/>
      <c r="H18" s="166"/>
      <c r="I18" s="91"/>
      <c r="J18" s="97"/>
      <c r="K18" s="90"/>
      <c r="L18" s="89"/>
      <c r="M18" s="92"/>
      <c r="N18" s="21">
        <f t="shared" si="2"/>
        <v>0</v>
      </c>
      <c r="O18" s="98"/>
      <c r="P18" s="99"/>
      <c r="Q18" s="99"/>
      <c r="R18" s="163">
        <f t="shared" si="3"/>
        <v>0</v>
      </c>
      <c r="S18" s="163">
        <f t="shared" si="4"/>
        <v>0</v>
      </c>
      <c r="T18" s="163">
        <f t="shared" si="5"/>
        <v>0</v>
      </c>
      <c r="U18" s="163">
        <f t="shared" si="6"/>
        <v>0</v>
      </c>
      <c r="V18" s="163">
        <f t="shared" si="7"/>
        <v>0</v>
      </c>
      <c r="W18" s="163">
        <f t="shared" si="0"/>
        <v>0</v>
      </c>
      <c r="X18" s="60">
        <f t="shared" si="8"/>
        <v>0</v>
      </c>
      <c r="Y18" s="60">
        <f t="shared" si="9"/>
        <v>0</v>
      </c>
      <c r="Z18" s="60">
        <f t="shared" si="10"/>
        <v>0</v>
      </c>
      <c r="AA18" s="60">
        <f t="shared" si="11"/>
        <v>0</v>
      </c>
      <c r="AB18" s="60">
        <f t="shared" si="12"/>
        <v>0</v>
      </c>
      <c r="AC18" s="60">
        <f t="shared" si="13"/>
        <v>0</v>
      </c>
      <c r="AD18" s="25">
        <f t="shared" si="14"/>
        <v>0</v>
      </c>
      <c r="AE18" s="65"/>
      <c r="AF18" s="62"/>
      <c r="AG18" s="62"/>
      <c r="AH18" s="64"/>
      <c r="AI18" s="70" t="s">
        <v>14</v>
      </c>
      <c r="AJ18" s="73"/>
      <c r="AK18" s="3"/>
    </row>
    <row r="19" spans="1:37" ht="23.5" customHeight="1" x14ac:dyDescent="0.2">
      <c r="A19" s="57" t="s">
        <v>15</v>
      </c>
      <c r="B19" s="67"/>
      <c r="C19" s="107"/>
      <c r="D19" s="109"/>
      <c r="E19" s="102"/>
      <c r="F19" s="63"/>
      <c r="G19" s="165"/>
      <c r="H19" s="166"/>
      <c r="I19" s="91"/>
      <c r="J19" s="97"/>
      <c r="K19" s="90"/>
      <c r="L19" s="89"/>
      <c r="M19" s="92"/>
      <c r="N19" s="21">
        <f t="shared" si="2"/>
        <v>0</v>
      </c>
      <c r="O19" s="98"/>
      <c r="P19" s="99"/>
      <c r="Q19" s="99"/>
      <c r="R19" s="163">
        <f t="shared" si="3"/>
        <v>0</v>
      </c>
      <c r="S19" s="163">
        <f t="shared" si="4"/>
        <v>0</v>
      </c>
      <c r="T19" s="163">
        <f t="shared" si="5"/>
        <v>0</v>
      </c>
      <c r="U19" s="163">
        <f t="shared" si="6"/>
        <v>0</v>
      </c>
      <c r="V19" s="163">
        <f t="shared" si="7"/>
        <v>0</v>
      </c>
      <c r="W19" s="163">
        <f t="shared" si="0"/>
        <v>0</v>
      </c>
      <c r="X19" s="60">
        <f t="shared" si="8"/>
        <v>0</v>
      </c>
      <c r="Y19" s="60">
        <f t="shared" si="9"/>
        <v>0</v>
      </c>
      <c r="Z19" s="60">
        <f t="shared" si="10"/>
        <v>0</v>
      </c>
      <c r="AA19" s="60">
        <f t="shared" si="11"/>
        <v>0</v>
      </c>
      <c r="AB19" s="60">
        <f t="shared" si="12"/>
        <v>0</v>
      </c>
      <c r="AC19" s="60">
        <f t="shared" si="13"/>
        <v>0</v>
      </c>
      <c r="AD19" s="25">
        <f t="shared" si="14"/>
        <v>0</v>
      </c>
      <c r="AE19" s="65"/>
      <c r="AF19" s="62"/>
      <c r="AG19" s="62"/>
      <c r="AH19" s="64"/>
      <c r="AI19" s="70" t="s">
        <v>15</v>
      </c>
      <c r="AJ19" s="76"/>
      <c r="AK19" s="3"/>
    </row>
    <row r="20" spans="1:37" ht="23.5" customHeight="1" x14ac:dyDescent="0.2">
      <c r="A20" s="57" t="s">
        <v>16</v>
      </c>
      <c r="B20" s="63"/>
      <c r="C20" s="107"/>
      <c r="D20" s="109"/>
      <c r="E20" s="102"/>
      <c r="F20" s="63"/>
      <c r="G20" s="165"/>
      <c r="H20" s="166"/>
      <c r="I20" s="91"/>
      <c r="J20" s="97"/>
      <c r="K20" s="90"/>
      <c r="L20" s="89"/>
      <c r="M20" s="92"/>
      <c r="N20" s="21">
        <f t="shared" si="2"/>
        <v>0</v>
      </c>
      <c r="O20" s="98"/>
      <c r="P20" s="99"/>
      <c r="Q20" s="99"/>
      <c r="R20" s="163">
        <f t="shared" si="3"/>
        <v>0</v>
      </c>
      <c r="S20" s="163">
        <f t="shared" si="4"/>
        <v>0</v>
      </c>
      <c r="T20" s="163">
        <f t="shared" si="5"/>
        <v>0</v>
      </c>
      <c r="U20" s="163">
        <f t="shared" si="6"/>
        <v>0</v>
      </c>
      <c r="V20" s="163">
        <f t="shared" si="7"/>
        <v>0</v>
      </c>
      <c r="W20" s="163">
        <f t="shared" si="0"/>
        <v>0</v>
      </c>
      <c r="X20" s="60">
        <f t="shared" si="8"/>
        <v>0</v>
      </c>
      <c r="Y20" s="60">
        <f t="shared" si="9"/>
        <v>0</v>
      </c>
      <c r="Z20" s="60">
        <f t="shared" si="10"/>
        <v>0</v>
      </c>
      <c r="AA20" s="60">
        <f t="shared" si="11"/>
        <v>0</v>
      </c>
      <c r="AB20" s="60">
        <f t="shared" si="12"/>
        <v>0</v>
      </c>
      <c r="AC20" s="60">
        <f t="shared" si="13"/>
        <v>0</v>
      </c>
      <c r="AD20" s="25">
        <f t="shared" si="14"/>
        <v>0</v>
      </c>
      <c r="AE20" s="65"/>
      <c r="AF20" s="62"/>
      <c r="AG20" s="62"/>
      <c r="AH20" s="64"/>
      <c r="AI20" s="70" t="s">
        <v>16</v>
      </c>
      <c r="AJ20" s="76"/>
      <c r="AK20" s="3"/>
    </row>
    <row r="21" spans="1:37" ht="23.5" customHeight="1" x14ac:dyDescent="0.2">
      <c r="A21" s="57" t="s">
        <v>17</v>
      </c>
      <c r="B21" s="67"/>
      <c r="C21" s="107"/>
      <c r="D21" s="109"/>
      <c r="E21" s="102"/>
      <c r="F21" s="63"/>
      <c r="G21" s="165"/>
      <c r="H21" s="166"/>
      <c r="I21" s="91"/>
      <c r="J21" s="97"/>
      <c r="K21" s="90"/>
      <c r="L21" s="89"/>
      <c r="M21" s="92"/>
      <c r="N21" s="21">
        <f t="shared" si="2"/>
        <v>0</v>
      </c>
      <c r="O21" s="98"/>
      <c r="P21" s="99"/>
      <c r="Q21" s="99"/>
      <c r="R21" s="163">
        <f t="shared" si="3"/>
        <v>0</v>
      </c>
      <c r="S21" s="163">
        <f t="shared" si="4"/>
        <v>0</v>
      </c>
      <c r="T21" s="163">
        <f t="shared" si="5"/>
        <v>0</v>
      </c>
      <c r="U21" s="163">
        <f t="shared" si="6"/>
        <v>0</v>
      </c>
      <c r="V21" s="163">
        <f t="shared" si="7"/>
        <v>0</v>
      </c>
      <c r="W21" s="163">
        <f t="shared" si="0"/>
        <v>0</v>
      </c>
      <c r="X21" s="60">
        <f t="shared" si="8"/>
        <v>0</v>
      </c>
      <c r="Y21" s="60">
        <f t="shared" si="9"/>
        <v>0</v>
      </c>
      <c r="Z21" s="60">
        <f t="shared" si="10"/>
        <v>0</v>
      </c>
      <c r="AA21" s="60">
        <f t="shared" si="11"/>
        <v>0</v>
      </c>
      <c r="AB21" s="60">
        <f t="shared" si="12"/>
        <v>0</v>
      </c>
      <c r="AC21" s="60">
        <f t="shared" si="13"/>
        <v>0</v>
      </c>
      <c r="AD21" s="25">
        <f t="shared" si="14"/>
        <v>0</v>
      </c>
      <c r="AE21" s="65"/>
      <c r="AF21" s="62"/>
      <c r="AG21" s="62"/>
      <c r="AH21" s="64"/>
      <c r="AI21" s="70" t="s">
        <v>17</v>
      </c>
      <c r="AJ21" s="76"/>
      <c r="AK21" s="3"/>
    </row>
    <row r="22" spans="1:37" ht="23.5" customHeight="1" x14ac:dyDescent="0.2">
      <c r="A22" s="57" t="s">
        <v>18</v>
      </c>
      <c r="B22" s="68"/>
      <c r="C22" s="107"/>
      <c r="D22" s="109"/>
      <c r="E22" s="102"/>
      <c r="F22" s="63"/>
      <c r="G22" s="165"/>
      <c r="H22" s="166"/>
      <c r="I22" s="91"/>
      <c r="J22" s="97"/>
      <c r="K22" s="90"/>
      <c r="L22" s="89"/>
      <c r="M22" s="92"/>
      <c r="N22" s="21">
        <f t="shared" si="2"/>
        <v>0</v>
      </c>
      <c r="O22" s="98"/>
      <c r="P22" s="99"/>
      <c r="Q22" s="99"/>
      <c r="R22" s="163">
        <f t="shared" si="3"/>
        <v>0</v>
      </c>
      <c r="S22" s="163">
        <f t="shared" si="4"/>
        <v>0</v>
      </c>
      <c r="T22" s="163">
        <f t="shared" si="5"/>
        <v>0</v>
      </c>
      <c r="U22" s="163">
        <f t="shared" si="6"/>
        <v>0</v>
      </c>
      <c r="V22" s="163">
        <f t="shared" si="7"/>
        <v>0</v>
      </c>
      <c r="W22" s="163">
        <f t="shared" si="0"/>
        <v>0</v>
      </c>
      <c r="X22" s="60">
        <f t="shared" si="8"/>
        <v>0</v>
      </c>
      <c r="Y22" s="60">
        <f t="shared" si="9"/>
        <v>0</v>
      </c>
      <c r="Z22" s="60">
        <f t="shared" si="10"/>
        <v>0</v>
      </c>
      <c r="AA22" s="60">
        <f t="shared" si="11"/>
        <v>0</v>
      </c>
      <c r="AB22" s="60">
        <f t="shared" si="12"/>
        <v>0</v>
      </c>
      <c r="AC22" s="60">
        <f t="shared" si="13"/>
        <v>0</v>
      </c>
      <c r="AD22" s="25">
        <f t="shared" si="14"/>
        <v>0</v>
      </c>
      <c r="AE22" s="61"/>
      <c r="AF22" s="62"/>
      <c r="AG22" s="62"/>
      <c r="AH22" s="64"/>
      <c r="AI22" s="70" t="s">
        <v>18</v>
      </c>
      <c r="AJ22" s="73"/>
      <c r="AK22" s="3"/>
    </row>
    <row r="23" spans="1:37" ht="23.5" customHeight="1" x14ac:dyDescent="0.2">
      <c r="A23" s="57" t="s">
        <v>19</v>
      </c>
      <c r="B23" s="67"/>
      <c r="C23" s="107"/>
      <c r="D23" s="109"/>
      <c r="E23" s="102"/>
      <c r="F23" s="63"/>
      <c r="G23" s="165"/>
      <c r="H23" s="166"/>
      <c r="I23" s="91"/>
      <c r="J23" s="97"/>
      <c r="K23" s="90"/>
      <c r="L23" s="89"/>
      <c r="M23" s="92"/>
      <c r="N23" s="21">
        <f t="shared" si="2"/>
        <v>0</v>
      </c>
      <c r="O23" s="98"/>
      <c r="P23" s="99"/>
      <c r="Q23" s="99"/>
      <c r="R23" s="163">
        <f t="shared" si="3"/>
        <v>0</v>
      </c>
      <c r="S23" s="163">
        <f t="shared" si="4"/>
        <v>0</v>
      </c>
      <c r="T23" s="163">
        <f t="shared" si="5"/>
        <v>0</v>
      </c>
      <c r="U23" s="163">
        <f t="shared" si="6"/>
        <v>0</v>
      </c>
      <c r="V23" s="163">
        <f t="shared" si="7"/>
        <v>0</v>
      </c>
      <c r="W23" s="163">
        <f t="shared" si="0"/>
        <v>0</v>
      </c>
      <c r="X23" s="60">
        <f t="shared" si="8"/>
        <v>0</v>
      </c>
      <c r="Y23" s="60">
        <f t="shared" si="9"/>
        <v>0</v>
      </c>
      <c r="Z23" s="60">
        <f t="shared" si="10"/>
        <v>0</v>
      </c>
      <c r="AA23" s="60">
        <f t="shared" si="11"/>
        <v>0</v>
      </c>
      <c r="AB23" s="60">
        <f t="shared" si="12"/>
        <v>0</v>
      </c>
      <c r="AC23" s="60">
        <f t="shared" si="13"/>
        <v>0</v>
      </c>
      <c r="AD23" s="25">
        <f t="shared" si="14"/>
        <v>0</v>
      </c>
      <c r="AE23" s="65"/>
      <c r="AF23" s="62"/>
      <c r="AG23" s="62"/>
      <c r="AH23" s="64"/>
      <c r="AI23" s="70" t="s">
        <v>19</v>
      </c>
      <c r="AJ23" s="73"/>
      <c r="AK23" s="3"/>
    </row>
    <row r="24" spans="1:37" ht="23.5" customHeight="1" x14ac:dyDescent="0.2">
      <c r="A24" s="57" t="s">
        <v>20</v>
      </c>
      <c r="B24" s="67"/>
      <c r="C24" s="107"/>
      <c r="D24" s="109"/>
      <c r="E24" s="102"/>
      <c r="F24" s="63"/>
      <c r="G24" s="165"/>
      <c r="H24" s="167"/>
      <c r="I24" s="91"/>
      <c r="J24" s="97"/>
      <c r="K24" s="90"/>
      <c r="L24" s="92"/>
      <c r="M24" s="92"/>
      <c r="N24" s="21">
        <f t="shared" si="2"/>
        <v>0</v>
      </c>
      <c r="O24" s="98"/>
      <c r="P24" s="99"/>
      <c r="Q24" s="99"/>
      <c r="R24" s="163">
        <f t="shared" si="3"/>
        <v>0</v>
      </c>
      <c r="S24" s="163">
        <f t="shared" si="4"/>
        <v>0</v>
      </c>
      <c r="T24" s="163">
        <f t="shared" si="5"/>
        <v>0</v>
      </c>
      <c r="U24" s="163">
        <f t="shared" si="6"/>
        <v>0</v>
      </c>
      <c r="V24" s="163">
        <f t="shared" si="7"/>
        <v>0</v>
      </c>
      <c r="W24" s="163">
        <f t="shared" si="0"/>
        <v>0</v>
      </c>
      <c r="X24" s="60">
        <f t="shared" si="8"/>
        <v>0</v>
      </c>
      <c r="Y24" s="60">
        <f t="shared" si="9"/>
        <v>0</v>
      </c>
      <c r="Z24" s="60">
        <f t="shared" si="10"/>
        <v>0</v>
      </c>
      <c r="AA24" s="60">
        <f t="shared" si="11"/>
        <v>0</v>
      </c>
      <c r="AB24" s="60">
        <f t="shared" si="12"/>
        <v>0</v>
      </c>
      <c r="AC24" s="60">
        <f t="shared" si="13"/>
        <v>0</v>
      </c>
      <c r="AD24" s="25">
        <f t="shared" si="14"/>
        <v>0</v>
      </c>
      <c r="AE24" s="65"/>
      <c r="AF24" s="62"/>
      <c r="AG24" s="62"/>
      <c r="AH24" s="64"/>
      <c r="AI24" s="70" t="s">
        <v>20</v>
      </c>
      <c r="AJ24" s="73"/>
      <c r="AK24" s="3"/>
    </row>
    <row r="25" spans="1:37" ht="23.5" customHeight="1" x14ac:dyDescent="0.2">
      <c r="A25" s="57" t="s">
        <v>21</v>
      </c>
      <c r="B25" s="66"/>
      <c r="C25" s="107"/>
      <c r="D25" s="109"/>
      <c r="E25" s="102"/>
      <c r="F25" s="63"/>
      <c r="G25" s="165"/>
      <c r="H25" s="167"/>
      <c r="I25" s="91"/>
      <c r="J25" s="97"/>
      <c r="K25" s="90"/>
      <c r="L25" s="92"/>
      <c r="M25" s="92"/>
      <c r="N25" s="21">
        <f t="shared" si="2"/>
        <v>0</v>
      </c>
      <c r="O25" s="98"/>
      <c r="P25" s="99"/>
      <c r="Q25" s="99"/>
      <c r="R25" s="163">
        <f t="shared" si="3"/>
        <v>0</v>
      </c>
      <c r="S25" s="163">
        <f t="shared" si="4"/>
        <v>0</v>
      </c>
      <c r="T25" s="163">
        <f t="shared" si="5"/>
        <v>0</v>
      </c>
      <c r="U25" s="163">
        <f t="shared" si="6"/>
        <v>0</v>
      </c>
      <c r="V25" s="163">
        <f t="shared" si="7"/>
        <v>0</v>
      </c>
      <c r="W25" s="163">
        <f t="shared" si="0"/>
        <v>0</v>
      </c>
      <c r="X25" s="60">
        <f t="shared" si="8"/>
        <v>0</v>
      </c>
      <c r="Y25" s="60">
        <f t="shared" si="9"/>
        <v>0</v>
      </c>
      <c r="Z25" s="60">
        <f t="shared" si="10"/>
        <v>0</v>
      </c>
      <c r="AA25" s="60">
        <f t="shared" si="11"/>
        <v>0</v>
      </c>
      <c r="AB25" s="60">
        <f t="shared" si="12"/>
        <v>0</v>
      </c>
      <c r="AC25" s="60">
        <f t="shared" si="13"/>
        <v>0</v>
      </c>
      <c r="AD25" s="25">
        <f t="shared" si="14"/>
        <v>0</v>
      </c>
      <c r="AE25" s="65"/>
      <c r="AF25" s="62"/>
      <c r="AG25" s="62"/>
      <c r="AH25" s="64"/>
      <c r="AI25" s="70" t="s">
        <v>21</v>
      </c>
      <c r="AJ25" s="77"/>
    </row>
    <row r="26" spans="1:37" ht="23.5" customHeight="1" x14ac:dyDescent="0.2">
      <c r="A26" s="57" t="s">
        <v>22</v>
      </c>
      <c r="B26" s="67"/>
      <c r="C26" s="107"/>
      <c r="D26" s="109"/>
      <c r="E26" s="102"/>
      <c r="F26" s="63"/>
      <c r="G26" s="165"/>
      <c r="H26" s="167"/>
      <c r="I26" s="91"/>
      <c r="J26" s="97"/>
      <c r="K26" s="90"/>
      <c r="L26" s="92"/>
      <c r="M26" s="92"/>
      <c r="N26" s="21">
        <f t="shared" si="2"/>
        <v>0</v>
      </c>
      <c r="O26" s="98"/>
      <c r="P26" s="99"/>
      <c r="Q26" s="99"/>
      <c r="R26" s="163">
        <f t="shared" si="3"/>
        <v>0</v>
      </c>
      <c r="S26" s="163">
        <f t="shared" si="4"/>
        <v>0</v>
      </c>
      <c r="T26" s="163">
        <f t="shared" si="5"/>
        <v>0</v>
      </c>
      <c r="U26" s="163">
        <f t="shared" si="6"/>
        <v>0</v>
      </c>
      <c r="V26" s="163">
        <f t="shared" si="7"/>
        <v>0</v>
      </c>
      <c r="W26" s="163">
        <f t="shared" si="0"/>
        <v>0</v>
      </c>
      <c r="X26" s="60">
        <f t="shared" si="8"/>
        <v>0</v>
      </c>
      <c r="Y26" s="60">
        <f t="shared" si="9"/>
        <v>0</v>
      </c>
      <c r="Z26" s="60">
        <f t="shared" si="10"/>
        <v>0</v>
      </c>
      <c r="AA26" s="60">
        <f t="shared" si="11"/>
        <v>0</v>
      </c>
      <c r="AB26" s="60">
        <f t="shared" si="12"/>
        <v>0</v>
      </c>
      <c r="AC26" s="60">
        <f t="shared" si="13"/>
        <v>0</v>
      </c>
      <c r="AD26" s="25">
        <f t="shared" si="14"/>
        <v>0</v>
      </c>
      <c r="AE26" s="65"/>
      <c r="AF26" s="62"/>
      <c r="AG26" s="62"/>
      <c r="AH26" s="64"/>
      <c r="AI26" s="70" t="s">
        <v>22</v>
      </c>
      <c r="AJ26" s="78"/>
    </row>
    <row r="27" spans="1:37" ht="23.5" customHeight="1" x14ac:dyDescent="0.2">
      <c r="A27" s="57" t="s">
        <v>23</v>
      </c>
      <c r="B27" s="67"/>
      <c r="C27" s="107"/>
      <c r="D27" s="109"/>
      <c r="E27" s="102"/>
      <c r="F27" s="63"/>
      <c r="G27" s="165"/>
      <c r="H27" s="167"/>
      <c r="I27" s="91"/>
      <c r="J27" s="97"/>
      <c r="K27" s="90"/>
      <c r="L27" s="92"/>
      <c r="M27" s="92"/>
      <c r="N27" s="21">
        <f t="shared" si="2"/>
        <v>0</v>
      </c>
      <c r="O27" s="98"/>
      <c r="P27" s="99"/>
      <c r="Q27" s="99"/>
      <c r="R27" s="163">
        <f t="shared" si="3"/>
        <v>0</v>
      </c>
      <c r="S27" s="163">
        <f t="shared" si="4"/>
        <v>0</v>
      </c>
      <c r="T27" s="163">
        <f t="shared" si="5"/>
        <v>0</v>
      </c>
      <c r="U27" s="163">
        <f t="shared" si="6"/>
        <v>0</v>
      </c>
      <c r="V27" s="163">
        <f t="shared" si="7"/>
        <v>0</v>
      </c>
      <c r="W27" s="163">
        <f t="shared" si="0"/>
        <v>0</v>
      </c>
      <c r="X27" s="60">
        <f t="shared" si="8"/>
        <v>0</v>
      </c>
      <c r="Y27" s="60">
        <f t="shared" si="9"/>
        <v>0</v>
      </c>
      <c r="Z27" s="60">
        <f t="shared" si="10"/>
        <v>0</v>
      </c>
      <c r="AA27" s="60">
        <f t="shared" si="11"/>
        <v>0</v>
      </c>
      <c r="AB27" s="60">
        <f t="shared" si="12"/>
        <v>0</v>
      </c>
      <c r="AC27" s="60">
        <f t="shared" si="13"/>
        <v>0</v>
      </c>
      <c r="AD27" s="25">
        <f t="shared" si="14"/>
        <v>0</v>
      </c>
      <c r="AE27" s="65"/>
      <c r="AF27" s="62"/>
      <c r="AG27" s="62"/>
      <c r="AH27" s="64"/>
      <c r="AI27" s="70" t="s">
        <v>23</v>
      </c>
      <c r="AJ27" s="75"/>
    </row>
    <row r="28" spans="1:37" ht="23.5" customHeight="1" x14ac:dyDescent="0.2">
      <c r="A28" s="57" t="s">
        <v>24</v>
      </c>
      <c r="B28" s="67"/>
      <c r="C28" s="107"/>
      <c r="D28" s="109"/>
      <c r="E28" s="102"/>
      <c r="F28" s="63"/>
      <c r="G28" s="165"/>
      <c r="H28" s="167"/>
      <c r="I28" s="91"/>
      <c r="J28" s="97"/>
      <c r="K28" s="90"/>
      <c r="L28" s="92"/>
      <c r="M28" s="92"/>
      <c r="N28" s="21">
        <f t="shared" si="2"/>
        <v>0</v>
      </c>
      <c r="O28" s="98"/>
      <c r="P28" s="99"/>
      <c r="Q28" s="99"/>
      <c r="R28" s="163">
        <f t="shared" si="3"/>
        <v>0</v>
      </c>
      <c r="S28" s="163">
        <f t="shared" si="4"/>
        <v>0</v>
      </c>
      <c r="T28" s="163">
        <f t="shared" si="5"/>
        <v>0</v>
      </c>
      <c r="U28" s="163">
        <f t="shared" si="6"/>
        <v>0</v>
      </c>
      <c r="V28" s="163">
        <f t="shared" si="7"/>
        <v>0</v>
      </c>
      <c r="W28" s="163">
        <f t="shared" si="0"/>
        <v>0</v>
      </c>
      <c r="X28" s="60">
        <f t="shared" si="8"/>
        <v>0</v>
      </c>
      <c r="Y28" s="60">
        <f t="shared" si="9"/>
        <v>0</v>
      </c>
      <c r="Z28" s="60">
        <f t="shared" si="10"/>
        <v>0</v>
      </c>
      <c r="AA28" s="60">
        <f t="shared" si="11"/>
        <v>0</v>
      </c>
      <c r="AB28" s="60">
        <f t="shared" si="12"/>
        <v>0</v>
      </c>
      <c r="AC28" s="60">
        <f t="shared" si="13"/>
        <v>0</v>
      </c>
      <c r="AD28" s="25">
        <f t="shared" si="14"/>
        <v>0</v>
      </c>
      <c r="AE28" s="65"/>
      <c r="AF28" s="62"/>
      <c r="AG28" s="62"/>
      <c r="AH28" s="64"/>
      <c r="AI28" s="70" t="s">
        <v>24</v>
      </c>
      <c r="AJ28" s="75"/>
    </row>
    <row r="29" spans="1:37" ht="23.5" customHeight="1" x14ac:dyDescent="0.2">
      <c r="A29" s="57" t="s">
        <v>25</v>
      </c>
      <c r="B29" s="67"/>
      <c r="C29" s="107"/>
      <c r="D29" s="109"/>
      <c r="E29" s="102"/>
      <c r="F29" s="63"/>
      <c r="G29" s="165"/>
      <c r="H29" s="167"/>
      <c r="I29" s="91"/>
      <c r="J29" s="97"/>
      <c r="K29" s="90"/>
      <c r="L29" s="92"/>
      <c r="M29" s="92"/>
      <c r="N29" s="21">
        <f t="shared" si="2"/>
        <v>0</v>
      </c>
      <c r="O29" s="98"/>
      <c r="P29" s="99"/>
      <c r="Q29" s="99"/>
      <c r="R29" s="163">
        <f t="shared" si="3"/>
        <v>0</v>
      </c>
      <c r="S29" s="163">
        <f t="shared" si="4"/>
        <v>0</v>
      </c>
      <c r="T29" s="163">
        <f t="shared" si="5"/>
        <v>0</v>
      </c>
      <c r="U29" s="163">
        <f t="shared" si="6"/>
        <v>0</v>
      </c>
      <c r="V29" s="163">
        <f t="shared" si="7"/>
        <v>0</v>
      </c>
      <c r="W29" s="163">
        <f t="shared" si="0"/>
        <v>0</v>
      </c>
      <c r="X29" s="60">
        <f t="shared" si="8"/>
        <v>0</v>
      </c>
      <c r="Y29" s="60">
        <f t="shared" si="9"/>
        <v>0</v>
      </c>
      <c r="Z29" s="60">
        <f t="shared" si="10"/>
        <v>0</v>
      </c>
      <c r="AA29" s="60">
        <f t="shared" si="11"/>
        <v>0</v>
      </c>
      <c r="AB29" s="60">
        <f t="shared" si="12"/>
        <v>0</v>
      </c>
      <c r="AC29" s="60">
        <f t="shared" si="13"/>
        <v>0</v>
      </c>
      <c r="AD29" s="25">
        <f t="shared" si="14"/>
        <v>0</v>
      </c>
      <c r="AE29" s="65"/>
      <c r="AF29" s="62"/>
      <c r="AG29" s="62"/>
      <c r="AH29" s="64"/>
      <c r="AI29" s="70" t="s">
        <v>25</v>
      </c>
      <c r="AJ29" s="75"/>
    </row>
    <row r="30" spans="1:37" ht="23.5" customHeight="1" x14ac:dyDescent="0.2">
      <c r="A30" s="57" t="s">
        <v>26</v>
      </c>
      <c r="B30" s="67"/>
      <c r="C30" s="107"/>
      <c r="D30" s="109"/>
      <c r="E30" s="102"/>
      <c r="F30" s="63"/>
      <c r="G30" s="165"/>
      <c r="H30" s="167"/>
      <c r="I30" s="91"/>
      <c r="J30" s="97"/>
      <c r="K30" s="90"/>
      <c r="L30" s="92"/>
      <c r="M30" s="92"/>
      <c r="N30" s="21">
        <f t="shared" si="2"/>
        <v>0</v>
      </c>
      <c r="O30" s="98"/>
      <c r="P30" s="99"/>
      <c r="Q30" s="99"/>
      <c r="R30" s="163">
        <f t="shared" si="3"/>
        <v>0</v>
      </c>
      <c r="S30" s="163">
        <f t="shared" si="4"/>
        <v>0</v>
      </c>
      <c r="T30" s="163">
        <f t="shared" si="5"/>
        <v>0</v>
      </c>
      <c r="U30" s="163">
        <f t="shared" si="6"/>
        <v>0</v>
      </c>
      <c r="V30" s="163">
        <f t="shared" si="7"/>
        <v>0</v>
      </c>
      <c r="W30" s="163">
        <f t="shared" si="0"/>
        <v>0</v>
      </c>
      <c r="X30" s="60">
        <f t="shared" si="8"/>
        <v>0</v>
      </c>
      <c r="Y30" s="60">
        <f t="shared" si="9"/>
        <v>0</v>
      </c>
      <c r="Z30" s="60">
        <f t="shared" si="10"/>
        <v>0</v>
      </c>
      <c r="AA30" s="60">
        <f t="shared" si="11"/>
        <v>0</v>
      </c>
      <c r="AB30" s="60">
        <f t="shared" si="12"/>
        <v>0</v>
      </c>
      <c r="AC30" s="60">
        <f t="shared" si="13"/>
        <v>0</v>
      </c>
      <c r="AD30" s="25">
        <f t="shared" si="14"/>
        <v>0</v>
      </c>
      <c r="AE30" s="65"/>
      <c r="AF30" s="62"/>
      <c r="AG30" s="62"/>
      <c r="AH30" s="64"/>
      <c r="AI30" s="70" t="s">
        <v>26</v>
      </c>
      <c r="AJ30" s="79"/>
    </row>
    <row r="31" spans="1:37" ht="23.5" customHeight="1" x14ac:dyDescent="0.2">
      <c r="A31" s="57" t="s">
        <v>27</v>
      </c>
      <c r="B31" s="66"/>
      <c r="C31" s="107"/>
      <c r="D31" s="109"/>
      <c r="E31" s="102"/>
      <c r="F31" s="63"/>
      <c r="G31" s="165"/>
      <c r="H31" s="166"/>
      <c r="I31" s="91"/>
      <c r="J31" s="97"/>
      <c r="K31" s="90"/>
      <c r="L31" s="92"/>
      <c r="M31" s="92"/>
      <c r="N31" s="21">
        <f t="shared" si="2"/>
        <v>0</v>
      </c>
      <c r="O31" s="98"/>
      <c r="P31" s="99"/>
      <c r="Q31" s="99"/>
      <c r="R31" s="163">
        <f t="shared" si="3"/>
        <v>0</v>
      </c>
      <c r="S31" s="163">
        <f t="shared" si="4"/>
        <v>0</v>
      </c>
      <c r="T31" s="163">
        <f t="shared" si="5"/>
        <v>0</v>
      </c>
      <c r="U31" s="163">
        <f t="shared" si="6"/>
        <v>0</v>
      </c>
      <c r="V31" s="163">
        <f t="shared" si="7"/>
        <v>0</v>
      </c>
      <c r="W31" s="163">
        <f t="shared" si="0"/>
        <v>0</v>
      </c>
      <c r="X31" s="60">
        <f t="shared" si="8"/>
        <v>0</v>
      </c>
      <c r="Y31" s="60">
        <f t="shared" si="9"/>
        <v>0</v>
      </c>
      <c r="Z31" s="60">
        <f t="shared" si="10"/>
        <v>0</v>
      </c>
      <c r="AA31" s="60">
        <f t="shared" si="11"/>
        <v>0</v>
      </c>
      <c r="AB31" s="60">
        <f t="shared" si="12"/>
        <v>0</v>
      </c>
      <c r="AC31" s="60">
        <f t="shared" si="13"/>
        <v>0</v>
      </c>
      <c r="AD31" s="25">
        <f t="shared" si="14"/>
        <v>0</v>
      </c>
      <c r="AE31" s="65"/>
      <c r="AF31" s="62"/>
      <c r="AG31" s="62"/>
      <c r="AH31" s="64"/>
      <c r="AI31" s="70" t="s">
        <v>27</v>
      </c>
      <c r="AJ31" s="75"/>
    </row>
    <row r="32" spans="1:37" ht="23.5" customHeight="1" x14ac:dyDescent="0.2">
      <c r="A32" s="57" t="s">
        <v>28</v>
      </c>
      <c r="B32" s="34"/>
      <c r="C32" s="107"/>
      <c r="D32" s="110"/>
      <c r="E32" s="103"/>
      <c r="F32" s="28"/>
      <c r="G32" s="168"/>
      <c r="H32" s="169"/>
      <c r="I32" s="91"/>
      <c r="J32" s="97"/>
      <c r="K32" s="90"/>
      <c r="L32" s="92"/>
      <c r="M32" s="92"/>
      <c r="N32" s="21">
        <f t="shared" si="2"/>
        <v>0</v>
      </c>
      <c r="O32" s="98"/>
      <c r="P32" s="99"/>
      <c r="Q32" s="99"/>
      <c r="R32" s="163">
        <f t="shared" si="3"/>
        <v>0</v>
      </c>
      <c r="S32" s="163">
        <f t="shared" si="4"/>
        <v>0</v>
      </c>
      <c r="T32" s="163">
        <f t="shared" si="5"/>
        <v>0</v>
      </c>
      <c r="U32" s="163">
        <f t="shared" si="6"/>
        <v>0</v>
      </c>
      <c r="V32" s="163">
        <f t="shared" si="7"/>
        <v>0</v>
      </c>
      <c r="W32" s="163">
        <f t="shared" si="0"/>
        <v>0</v>
      </c>
      <c r="X32" s="60">
        <f t="shared" si="8"/>
        <v>0</v>
      </c>
      <c r="Y32" s="60">
        <f t="shared" si="9"/>
        <v>0</v>
      </c>
      <c r="Z32" s="60">
        <f t="shared" si="10"/>
        <v>0</v>
      </c>
      <c r="AA32" s="60">
        <f t="shared" si="11"/>
        <v>0</v>
      </c>
      <c r="AB32" s="60">
        <f t="shared" si="12"/>
        <v>0</v>
      </c>
      <c r="AC32" s="60">
        <f t="shared" si="13"/>
        <v>0</v>
      </c>
      <c r="AD32" s="25">
        <f t="shared" si="14"/>
        <v>0</v>
      </c>
      <c r="AE32" s="31"/>
      <c r="AF32" s="32"/>
      <c r="AG32" s="62"/>
      <c r="AH32" s="25"/>
      <c r="AI32" s="70" t="s">
        <v>28</v>
      </c>
      <c r="AJ32" s="75"/>
    </row>
    <row r="33" spans="1:37" ht="23.5" customHeight="1" x14ac:dyDescent="0.2">
      <c r="A33" s="57" t="s">
        <v>29</v>
      </c>
      <c r="B33" s="67"/>
      <c r="C33" s="107"/>
      <c r="D33" s="109"/>
      <c r="E33" s="102"/>
      <c r="F33" s="63"/>
      <c r="G33" s="63"/>
      <c r="H33" s="102"/>
      <c r="I33" s="91"/>
      <c r="J33" s="97"/>
      <c r="K33" s="90"/>
      <c r="L33" s="92"/>
      <c r="M33" s="92"/>
      <c r="N33" s="21">
        <f t="shared" si="2"/>
        <v>0</v>
      </c>
      <c r="O33" s="98"/>
      <c r="P33" s="99"/>
      <c r="Q33" s="99"/>
      <c r="R33" s="163">
        <f t="shared" si="3"/>
        <v>0</v>
      </c>
      <c r="S33" s="163">
        <f t="shared" si="4"/>
        <v>0</v>
      </c>
      <c r="T33" s="163">
        <f t="shared" si="5"/>
        <v>0</v>
      </c>
      <c r="U33" s="163">
        <f t="shared" si="6"/>
        <v>0</v>
      </c>
      <c r="V33" s="163">
        <f t="shared" si="7"/>
        <v>0</v>
      </c>
      <c r="W33" s="163">
        <f t="shared" si="0"/>
        <v>0</v>
      </c>
      <c r="X33" s="60">
        <f t="shared" si="8"/>
        <v>0</v>
      </c>
      <c r="Y33" s="60">
        <f t="shared" si="9"/>
        <v>0</v>
      </c>
      <c r="Z33" s="60">
        <f t="shared" si="10"/>
        <v>0</v>
      </c>
      <c r="AA33" s="60">
        <f t="shared" si="11"/>
        <v>0</v>
      </c>
      <c r="AB33" s="60">
        <f t="shared" si="12"/>
        <v>0</v>
      </c>
      <c r="AC33" s="60">
        <f t="shared" si="13"/>
        <v>0</v>
      </c>
      <c r="AD33" s="25">
        <f t="shared" si="14"/>
        <v>0</v>
      </c>
      <c r="AE33" s="65"/>
      <c r="AF33" s="62"/>
      <c r="AG33" s="62"/>
      <c r="AH33" s="64"/>
      <c r="AI33" s="70" t="s">
        <v>29</v>
      </c>
      <c r="AJ33" s="78"/>
      <c r="AK33" s="4"/>
    </row>
    <row r="34" spans="1:37" ht="23.5" customHeight="1" x14ac:dyDescent="0.2">
      <c r="A34" s="57" t="s">
        <v>30</v>
      </c>
      <c r="B34" s="67"/>
      <c r="C34" s="107"/>
      <c r="D34" s="109"/>
      <c r="E34" s="102"/>
      <c r="F34" s="63"/>
      <c r="G34" s="63"/>
      <c r="H34" s="102"/>
      <c r="I34" s="91"/>
      <c r="J34" s="97"/>
      <c r="K34" s="90"/>
      <c r="L34" s="92"/>
      <c r="M34" s="92"/>
      <c r="N34" s="21">
        <f t="shared" si="2"/>
        <v>0</v>
      </c>
      <c r="O34" s="98"/>
      <c r="P34" s="99"/>
      <c r="Q34" s="99"/>
      <c r="R34" s="163">
        <f t="shared" si="3"/>
        <v>0</v>
      </c>
      <c r="S34" s="163">
        <f t="shared" si="4"/>
        <v>0</v>
      </c>
      <c r="T34" s="163">
        <f t="shared" si="5"/>
        <v>0</v>
      </c>
      <c r="U34" s="163">
        <f t="shared" si="6"/>
        <v>0</v>
      </c>
      <c r="V34" s="163">
        <f t="shared" si="7"/>
        <v>0</v>
      </c>
      <c r="W34" s="163">
        <f t="shared" si="0"/>
        <v>0</v>
      </c>
      <c r="X34" s="60">
        <f t="shared" si="8"/>
        <v>0</v>
      </c>
      <c r="Y34" s="60">
        <f t="shared" si="9"/>
        <v>0</v>
      </c>
      <c r="Z34" s="60">
        <f t="shared" si="10"/>
        <v>0</v>
      </c>
      <c r="AA34" s="60">
        <f t="shared" si="11"/>
        <v>0</v>
      </c>
      <c r="AB34" s="60">
        <f t="shared" si="12"/>
        <v>0</v>
      </c>
      <c r="AC34" s="60">
        <f t="shared" si="13"/>
        <v>0</v>
      </c>
      <c r="AD34" s="25">
        <f t="shared" si="14"/>
        <v>0</v>
      </c>
      <c r="AE34" s="65"/>
      <c r="AF34" s="62"/>
      <c r="AG34" s="62"/>
      <c r="AH34" s="64"/>
      <c r="AI34" s="70" t="s">
        <v>30</v>
      </c>
      <c r="AJ34" s="77"/>
    </row>
    <row r="35" spans="1:37" ht="23.5" customHeight="1" x14ac:dyDescent="0.2">
      <c r="A35" s="57" t="s">
        <v>31</v>
      </c>
      <c r="B35" s="67"/>
      <c r="C35" s="107"/>
      <c r="D35" s="109"/>
      <c r="E35" s="102"/>
      <c r="F35" s="63"/>
      <c r="G35" s="63"/>
      <c r="H35" s="102"/>
      <c r="I35" s="91"/>
      <c r="J35" s="97"/>
      <c r="K35" s="90"/>
      <c r="L35" s="92"/>
      <c r="M35" s="92"/>
      <c r="N35" s="21">
        <f t="shared" si="2"/>
        <v>0</v>
      </c>
      <c r="O35" s="98"/>
      <c r="P35" s="99"/>
      <c r="Q35" s="99"/>
      <c r="R35" s="163">
        <f t="shared" si="3"/>
        <v>0</v>
      </c>
      <c r="S35" s="163">
        <f t="shared" si="4"/>
        <v>0</v>
      </c>
      <c r="T35" s="163">
        <f t="shared" si="5"/>
        <v>0</v>
      </c>
      <c r="U35" s="163">
        <f t="shared" si="6"/>
        <v>0</v>
      </c>
      <c r="V35" s="163">
        <f t="shared" si="7"/>
        <v>0</v>
      </c>
      <c r="W35" s="163">
        <f t="shared" si="0"/>
        <v>0</v>
      </c>
      <c r="X35" s="60">
        <f t="shared" si="8"/>
        <v>0</v>
      </c>
      <c r="Y35" s="60">
        <f t="shared" si="9"/>
        <v>0</v>
      </c>
      <c r="Z35" s="60">
        <f t="shared" si="10"/>
        <v>0</v>
      </c>
      <c r="AA35" s="60">
        <f t="shared" si="11"/>
        <v>0</v>
      </c>
      <c r="AB35" s="60">
        <f t="shared" si="12"/>
        <v>0</v>
      </c>
      <c r="AC35" s="60">
        <f t="shared" si="13"/>
        <v>0</v>
      </c>
      <c r="AD35" s="25">
        <f t="shared" si="14"/>
        <v>0</v>
      </c>
      <c r="AE35" s="65"/>
      <c r="AF35" s="62"/>
      <c r="AG35" s="62"/>
      <c r="AH35" s="64"/>
      <c r="AI35" s="70" t="s">
        <v>31</v>
      </c>
      <c r="AJ35" s="75"/>
    </row>
    <row r="36" spans="1:37" ht="23.5" customHeight="1" x14ac:dyDescent="0.2">
      <c r="A36" s="57" t="s">
        <v>32</v>
      </c>
      <c r="B36" s="66"/>
      <c r="C36" s="107"/>
      <c r="D36" s="109"/>
      <c r="E36" s="102"/>
      <c r="F36" s="63"/>
      <c r="G36" s="63"/>
      <c r="H36" s="63"/>
      <c r="I36" s="91"/>
      <c r="J36" s="97"/>
      <c r="K36" s="90"/>
      <c r="L36" s="92"/>
      <c r="M36" s="92"/>
      <c r="N36" s="21">
        <f t="shared" si="2"/>
        <v>0</v>
      </c>
      <c r="O36" s="98"/>
      <c r="P36" s="99"/>
      <c r="Q36" s="99"/>
      <c r="R36" s="163">
        <f t="shared" si="3"/>
        <v>0</v>
      </c>
      <c r="S36" s="163">
        <f t="shared" si="4"/>
        <v>0</v>
      </c>
      <c r="T36" s="163">
        <f t="shared" si="5"/>
        <v>0</v>
      </c>
      <c r="U36" s="163">
        <f t="shared" si="6"/>
        <v>0</v>
      </c>
      <c r="V36" s="163">
        <f t="shared" si="7"/>
        <v>0</v>
      </c>
      <c r="W36" s="163">
        <f t="shared" si="0"/>
        <v>0</v>
      </c>
      <c r="X36" s="60">
        <f t="shared" si="8"/>
        <v>0</v>
      </c>
      <c r="Y36" s="60">
        <f t="shared" si="9"/>
        <v>0</v>
      </c>
      <c r="Z36" s="60">
        <f t="shared" si="10"/>
        <v>0</v>
      </c>
      <c r="AA36" s="60">
        <f t="shared" si="11"/>
        <v>0</v>
      </c>
      <c r="AB36" s="60">
        <f t="shared" si="12"/>
        <v>0</v>
      </c>
      <c r="AC36" s="60">
        <f t="shared" si="13"/>
        <v>0</v>
      </c>
      <c r="AD36" s="25">
        <f t="shared" si="14"/>
        <v>0</v>
      </c>
      <c r="AE36" s="65"/>
      <c r="AF36" s="62"/>
      <c r="AG36" s="62"/>
      <c r="AH36" s="64"/>
      <c r="AI36" s="70" t="s">
        <v>32</v>
      </c>
      <c r="AJ36" s="75"/>
    </row>
    <row r="37" spans="1:37" ht="23.5" customHeight="1" x14ac:dyDescent="0.2">
      <c r="A37" s="57" t="s">
        <v>33</v>
      </c>
      <c r="B37" s="66"/>
      <c r="C37" s="107"/>
      <c r="D37" s="109"/>
      <c r="E37" s="102"/>
      <c r="F37" s="63"/>
      <c r="G37" s="63"/>
      <c r="H37" s="63"/>
      <c r="I37" s="91"/>
      <c r="J37" s="97"/>
      <c r="K37" s="90"/>
      <c r="L37" s="92"/>
      <c r="M37" s="92"/>
      <c r="N37" s="21">
        <f t="shared" si="2"/>
        <v>0</v>
      </c>
      <c r="O37" s="98"/>
      <c r="P37" s="99"/>
      <c r="Q37" s="99"/>
      <c r="R37" s="163">
        <f t="shared" si="3"/>
        <v>0</v>
      </c>
      <c r="S37" s="163">
        <f t="shared" si="4"/>
        <v>0</v>
      </c>
      <c r="T37" s="163">
        <f t="shared" si="5"/>
        <v>0</v>
      </c>
      <c r="U37" s="163">
        <f t="shared" si="6"/>
        <v>0</v>
      </c>
      <c r="V37" s="163">
        <f t="shared" si="7"/>
        <v>0</v>
      </c>
      <c r="W37" s="163">
        <f t="shared" si="0"/>
        <v>0</v>
      </c>
      <c r="X37" s="60">
        <f t="shared" si="8"/>
        <v>0</v>
      </c>
      <c r="Y37" s="60">
        <f t="shared" si="9"/>
        <v>0</v>
      </c>
      <c r="Z37" s="60">
        <f t="shared" si="10"/>
        <v>0</v>
      </c>
      <c r="AA37" s="60">
        <f t="shared" si="11"/>
        <v>0</v>
      </c>
      <c r="AB37" s="60">
        <f t="shared" si="12"/>
        <v>0</v>
      </c>
      <c r="AC37" s="60">
        <f t="shared" si="13"/>
        <v>0</v>
      </c>
      <c r="AD37" s="25">
        <f t="shared" si="14"/>
        <v>0</v>
      </c>
      <c r="AE37" s="65"/>
      <c r="AF37" s="62"/>
      <c r="AG37" s="62"/>
      <c r="AH37" s="64"/>
      <c r="AI37" s="70" t="s">
        <v>33</v>
      </c>
      <c r="AJ37" s="75"/>
    </row>
    <row r="38" spans="1:37" ht="23.5" customHeight="1" x14ac:dyDescent="0.2">
      <c r="A38" s="57" t="s">
        <v>34</v>
      </c>
      <c r="B38" s="66"/>
      <c r="C38" s="107"/>
      <c r="D38" s="109"/>
      <c r="E38" s="102"/>
      <c r="F38" s="63"/>
      <c r="G38" s="63"/>
      <c r="H38" s="63"/>
      <c r="I38" s="91"/>
      <c r="J38" s="97"/>
      <c r="K38" s="90"/>
      <c r="L38" s="92"/>
      <c r="M38" s="92"/>
      <c r="N38" s="21">
        <f t="shared" si="2"/>
        <v>0</v>
      </c>
      <c r="O38" s="98"/>
      <c r="P38" s="99"/>
      <c r="Q38" s="99"/>
      <c r="R38" s="163">
        <f t="shared" si="3"/>
        <v>0</v>
      </c>
      <c r="S38" s="163">
        <f t="shared" si="4"/>
        <v>0</v>
      </c>
      <c r="T38" s="163">
        <f t="shared" si="5"/>
        <v>0</v>
      </c>
      <c r="U38" s="163">
        <f t="shared" si="6"/>
        <v>0</v>
      </c>
      <c r="V38" s="163">
        <f t="shared" si="7"/>
        <v>0</v>
      </c>
      <c r="W38" s="163">
        <f t="shared" si="0"/>
        <v>0</v>
      </c>
      <c r="X38" s="60">
        <f t="shared" si="8"/>
        <v>0</v>
      </c>
      <c r="Y38" s="60">
        <f t="shared" si="9"/>
        <v>0</v>
      </c>
      <c r="Z38" s="60">
        <f t="shared" si="10"/>
        <v>0</v>
      </c>
      <c r="AA38" s="60">
        <f t="shared" si="11"/>
        <v>0</v>
      </c>
      <c r="AB38" s="60">
        <f t="shared" si="12"/>
        <v>0</v>
      </c>
      <c r="AC38" s="60">
        <f t="shared" si="13"/>
        <v>0</v>
      </c>
      <c r="AD38" s="25">
        <f t="shared" si="14"/>
        <v>0</v>
      </c>
      <c r="AE38" s="65"/>
      <c r="AF38" s="62"/>
      <c r="AG38" s="62"/>
      <c r="AH38" s="64"/>
      <c r="AI38" s="70" t="s">
        <v>34</v>
      </c>
      <c r="AJ38" s="75"/>
    </row>
    <row r="39" spans="1:37" ht="23.5" customHeight="1" x14ac:dyDescent="0.2">
      <c r="A39" s="57" t="s">
        <v>35</v>
      </c>
      <c r="B39" s="67"/>
      <c r="C39" s="107"/>
      <c r="D39" s="109"/>
      <c r="E39" s="102"/>
      <c r="F39" s="63"/>
      <c r="G39" s="63"/>
      <c r="H39" s="63"/>
      <c r="I39" s="91"/>
      <c r="J39" s="97"/>
      <c r="K39" s="90"/>
      <c r="L39" s="92"/>
      <c r="M39" s="92"/>
      <c r="N39" s="21">
        <f t="shared" si="2"/>
        <v>0</v>
      </c>
      <c r="O39" s="98"/>
      <c r="P39" s="99"/>
      <c r="Q39" s="99"/>
      <c r="R39" s="163">
        <f t="shared" si="3"/>
        <v>0</v>
      </c>
      <c r="S39" s="163">
        <f t="shared" si="4"/>
        <v>0</v>
      </c>
      <c r="T39" s="163">
        <f t="shared" si="5"/>
        <v>0</v>
      </c>
      <c r="U39" s="163">
        <f t="shared" si="6"/>
        <v>0</v>
      </c>
      <c r="V39" s="163">
        <f t="shared" si="7"/>
        <v>0</v>
      </c>
      <c r="W39" s="163">
        <f t="shared" si="0"/>
        <v>0</v>
      </c>
      <c r="X39" s="60">
        <f t="shared" si="8"/>
        <v>0</v>
      </c>
      <c r="Y39" s="60">
        <f t="shared" si="9"/>
        <v>0</v>
      </c>
      <c r="Z39" s="60">
        <f t="shared" si="10"/>
        <v>0</v>
      </c>
      <c r="AA39" s="60">
        <f t="shared" si="11"/>
        <v>0</v>
      </c>
      <c r="AB39" s="60">
        <f t="shared" si="12"/>
        <v>0</v>
      </c>
      <c r="AC39" s="60">
        <f t="shared" si="13"/>
        <v>0</v>
      </c>
      <c r="AD39" s="25">
        <f t="shared" si="14"/>
        <v>0</v>
      </c>
      <c r="AE39" s="65"/>
      <c r="AF39" s="62"/>
      <c r="AG39" s="62"/>
      <c r="AH39" s="64"/>
      <c r="AI39" s="70" t="s">
        <v>35</v>
      </c>
      <c r="AJ39" s="75"/>
    </row>
    <row r="40" spans="1:37" ht="23.5" customHeight="1" x14ac:dyDescent="0.2">
      <c r="A40" s="57" t="s">
        <v>36</v>
      </c>
      <c r="B40" s="67"/>
      <c r="C40" s="107"/>
      <c r="D40" s="109"/>
      <c r="E40" s="102"/>
      <c r="F40" s="63"/>
      <c r="G40" s="63"/>
      <c r="H40" s="63"/>
      <c r="I40" s="91"/>
      <c r="J40" s="97"/>
      <c r="K40" s="90"/>
      <c r="L40" s="92"/>
      <c r="M40" s="92"/>
      <c r="N40" s="21">
        <f t="shared" si="2"/>
        <v>0</v>
      </c>
      <c r="O40" s="98"/>
      <c r="P40" s="99"/>
      <c r="Q40" s="99"/>
      <c r="R40" s="163">
        <f t="shared" si="3"/>
        <v>0</v>
      </c>
      <c r="S40" s="163">
        <f t="shared" si="4"/>
        <v>0</v>
      </c>
      <c r="T40" s="163">
        <f t="shared" si="5"/>
        <v>0</v>
      </c>
      <c r="U40" s="163">
        <f t="shared" si="6"/>
        <v>0</v>
      </c>
      <c r="V40" s="163">
        <f t="shared" si="7"/>
        <v>0</v>
      </c>
      <c r="W40" s="163">
        <f t="shared" si="0"/>
        <v>0</v>
      </c>
      <c r="X40" s="60">
        <f t="shared" si="8"/>
        <v>0</v>
      </c>
      <c r="Y40" s="60">
        <f t="shared" si="9"/>
        <v>0</v>
      </c>
      <c r="Z40" s="60">
        <f t="shared" si="10"/>
        <v>0</v>
      </c>
      <c r="AA40" s="60">
        <f t="shared" si="11"/>
        <v>0</v>
      </c>
      <c r="AB40" s="60">
        <f t="shared" si="12"/>
        <v>0</v>
      </c>
      <c r="AC40" s="60">
        <f t="shared" si="13"/>
        <v>0</v>
      </c>
      <c r="AD40" s="25">
        <f t="shared" si="14"/>
        <v>0</v>
      </c>
      <c r="AE40" s="65"/>
      <c r="AF40" s="62"/>
      <c r="AG40" s="62"/>
      <c r="AH40" s="64"/>
      <c r="AI40" s="70" t="s">
        <v>36</v>
      </c>
      <c r="AJ40" s="79"/>
    </row>
    <row r="41" spans="1:37" ht="23.5" customHeight="1" x14ac:dyDescent="0.2">
      <c r="A41" s="57" t="s">
        <v>37</v>
      </c>
      <c r="B41" s="66"/>
      <c r="C41" s="107"/>
      <c r="D41" s="109"/>
      <c r="E41" s="102"/>
      <c r="F41" s="63"/>
      <c r="G41" s="63"/>
      <c r="H41" s="63"/>
      <c r="I41" s="91"/>
      <c r="J41" s="97"/>
      <c r="K41" s="90"/>
      <c r="L41" s="92"/>
      <c r="M41" s="92"/>
      <c r="N41" s="21">
        <f t="shared" si="2"/>
        <v>0</v>
      </c>
      <c r="O41" s="98"/>
      <c r="P41" s="99"/>
      <c r="Q41" s="99"/>
      <c r="R41" s="163">
        <f t="shared" si="3"/>
        <v>0</v>
      </c>
      <c r="S41" s="163">
        <f t="shared" si="4"/>
        <v>0</v>
      </c>
      <c r="T41" s="163">
        <f t="shared" si="5"/>
        <v>0</v>
      </c>
      <c r="U41" s="163">
        <f t="shared" si="6"/>
        <v>0</v>
      </c>
      <c r="V41" s="163">
        <f t="shared" si="7"/>
        <v>0</v>
      </c>
      <c r="W41" s="163">
        <f t="shared" si="0"/>
        <v>0</v>
      </c>
      <c r="X41" s="60">
        <f t="shared" si="8"/>
        <v>0</v>
      </c>
      <c r="Y41" s="60">
        <f t="shared" si="9"/>
        <v>0</v>
      </c>
      <c r="Z41" s="60">
        <f t="shared" si="10"/>
        <v>0</v>
      </c>
      <c r="AA41" s="60">
        <f t="shared" si="11"/>
        <v>0</v>
      </c>
      <c r="AB41" s="60">
        <f t="shared" si="12"/>
        <v>0</v>
      </c>
      <c r="AC41" s="60">
        <f t="shared" si="13"/>
        <v>0</v>
      </c>
      <c r="AD41" s="25">
        <f t="shared" si="14"/>
        <v>0</v>
      </c>
      <c r="AE41" s="65"/>
      <c r="AF41" s="62"/>
      <c r="AG41" s="62"/>
      <c r="AH41" s="64"/>
      <c r="AI41" s="70" t="s">
        <v>37</v>
      </c>
      <c r="AJ41" s="79"/>
    </row>
    <row r="42" spans="1:37" ht="23.5" customHeight="1" x14ac:dyDescent="0.2">
      <c r="A42" s="57" t="s">
        <v>38</v>
      </c>
      <c r="B42" s="66"/>
      <c r="C42" s="107"/>
      <c r="D42" s="109"/>
      <c r="E42" s="102"/>
      <c r="F42" s="63"/>
      <c r="G42" s="63"/>
      <c r="H42" s="63"/>
      <c r="I42" s="91"/>
      <c r="J42" s="97"/>
      <c r="K42" s="90"/>
      <c r="L42" s="92"/>
      <c r="M42" s="92"/>
      <c r="N42" s="21">
        <f t="shared" si="2"/>
        <v>0</v>
      </c>
      <c r="O42" s="98"/>
      <c r="P42" s="99"/>
      <c r="Q42" s="99"/>
      <c r="R42" s="163">
        <f t="shared" si="3"/>
        <v>0</v>
      </c>
      <c r="S42" s="163">
        <f t="shared" si="4"/>
        <v>0</v>
      </c>
      <c r="T42" s="163">
        <f t="shared" si="5"/>
        <v>0</v>
      </c>
      <c r="U42" s="163">
        <f t="shared" si="6"/>
        <v>0</v>
      </c>
      <c r="V42" s="163">
        <f t="shared" si="7"/>
        <v>0</v>
      </c>
      <c r="W42" s="163">
        <f t="shared" si="0"/>
        <v>0</v>
      </c>
      <c r="X42" s="60">
        <f t="shared" si="8"/>
        <v>0</v>
      </c>
      <c r="Y42" s="60">
        <f t="shared" si="9"/>
        <v>0</v>
      </c>
      <c r="Z42" s="60">
        <f t="shared" si="10"/>
        <v>0</v>
      </c>
      <c r="AA42" s="60">
        <f t="shared" si="11"/>
        <v>0</v>
      </c>
      <c r="AB42" s="60">
        <f t="shared" si="12"/>
        <v>0</v>
      </c>
      <c r="AC42" s="60">
        <f t="shared" si="13"/>
        <v>0</v>
      </c>
      <c r="AD42" s="25">
        <f t="shared" si="14"/>
        <v>0</v>
      </c>
      <c r="AE42" s="65"/>
      <c r="AF42" s="62"/>
      <c r="AG42" s="62"/>
      <c r="AH42" s="64"/>
      <c r="AI42" s="70" t="s">
        <v>38</v>
      </c>
      <c r="AJ42" s="79"/>
    </row>
    <row r="43" spans="1:37" ht="23.5" customHeight="1" x14ac:dyDescent="0.2">
      <c r="A43" s="57" t="s">
        <v>39</v>
      </c>
      <c r="B43" s="67"/>
      <c r="C43" s="107"/>
      <c r="D43" s="109"/>
      <c r="E43" s="102"/>
      <c r="F43" s="63"/>
      <c r="G43" s="63"/>
      <c r="H43" s="63"/>
      <c r="I43" s="91"/>
      <c r="J43" s="97"/>
      <c r="K43" s="90"/>
      <c r="L43" s="92"/>
      <c r="M43" s="92"/>
      <c r="N43" s="21">
        <f t="shared" si="2"/>
        <v>0</v>
      </c>
      <c r="O43" s="98"/>
      <c r="P43" s="99"/>
      <c r="Q43" s="99"/>
      <c r="R43" s="163">
        <f t="shared" si="3"/>
        <v>0</v>
      </c>
      <c r="S43" s="163">
        <f t="shared" si="4"/>
        <v>0</v>
      </c>
      <c r="T43" s="163">
        <f t="shared" si="5"/>
        <v>0</v>
      </c>
      <c r="U43" s="163">
        <f t="shared" si="6"/>
        <v>0</v>
      </c>
      <c r="V43" s="163">
        <f t="shared" si="7"/>
        <v>0</v>
      </c>
      <c r="W43" s="163">
        <f t="shared" si="0"/>
        <v>0</v>
      </c>
      <c r="X43" s="60">
        <f t="shared" si="8"/>
        <v>0</v>
      </c>
      <c r="Y43" s="60">
        <f t="shared" si="9"/>
        <v>0</v>
      </c>
      <c r="Z43" s="60">
        <f t="shared" si="10"/>
        <v>0</v>
      </c>
      <c r="AA43" s="60">
        <f t="shared" si="11"/>
        <v>0</v>
      </c>
      <c r="AB43" s="60">
        <f t="shared" si="12"/>
        <v>0</v>
      </c>
      <c r="AC43" s="60">
        <f t="shared" si="13"/>
        <v>0</v>
      </c>
      <c r="AD43" s="25">
        <f t="shared" si="14"/>
        <v>0</v>
      </c>
      <c r="AE43" s="65"/>
      <c r="AF43" s="62"/>
      <c r="AG43" s="62"/>
      <c r="AH43" s="64"/>
      <c r="AI43" s="70" t="s">
        <v>39</v>
      </c>
      <c r="AJ43" s="75"/>
    </row>
    <row r="44" spans="1:37" ht="23.5" customHeight="1" x14ac:dyDescent="0.2">
      <c r="A44" s="57" t="s">
        <v>40</v>
      </c>
      <c r="B44" s="67"/>
      <c r="C44" s="107"/>
      <c r="D44" s="109"/>
      <c r="E44" s="102"/>
      <c r="F44" s="63"/>
      <c r="G44" s="63"/>
      <c r="H44" s="63"/>
      <c r="I44" s="91"/>
      <c r="J44" s="97"/>
      <c r="K44" s="90"/>
      <c r="L44" s="92"/>
      <c r="M44" s="92"/>
      <c r="N44" s="21">
        <f t="shared" si="2"/>
        <v>0</v>
      </c>
      <c r="O44" s="98"/>
      <c r="P44" s="99"/>
      <c r="Q44" s="99"/>
      <c r="R44" s="163">
        <f>I44*J44*40%*O44</f>
        <v>0</v>
      </c>
      <c r="S44" s="163">
        <f t="shared" si="4"/>
        <v>0</v>
      </c>
      <c r="T44" s="163">
        <f t="shared" si="5"/>
        <v>0</v>
      </c>
      <c r="U44" s="163">
        <f t="shared" si="6"/>
        <v>0</v>
      </c>
      <c r="V44" s="163">
        <f t="shared" si="7"/>
        <v>0</v>
      </c>
      <c r="W44" s="163">
        <f t="shared" si="0"/>
        <v>0</v>
      </c>
      <c r="X44" s="60">
        <f t="shared" si="8"/>
        <v>0</v>
      </c>
      <c r="Y44" s="60">
        <f t="shared" si="9"/>
        <v>0</v>
      </c>
      <c r="Z44" s="60">
        <f t="shared" si="10"/>
        <v>0</v>
      </c>
      <c r="AA44" s="60">
        <f t="shared" si="11"/>
        <v>0</v>
      </c>
      <c r="AB44" s="60">
        <f t="shared" si="12"/>
        <v>0</v>
      </c>
      <c r="AC44" s="60">
        <f t="shared" si="13"/>
        <v>0</v>
      </c>
      <c r="AD44" s="25">
        <f t="shared" si="14"/>
        <v>0</v>
      </c>
      <c r="AE44" s="65"/>
      <c r="AF44" s="62"/>
      <c r="AG44" s="62"/>
      <c r="AH44" s="64"/>
      <c r="AI44" s="70" t="s">
        <v>40</v>
      </c>
      <c r="AJ44" s="78"/>
    </row>
    <row r="45" spans="1:37" ht="23.5" customHeight="1" x14ac:dyDescent="0.2">
      <c r="A45" s="57" t="s">
        <v>41</v>
      </c>
      <c r="B45" s="67"/>
      <c r="C45" s="107"/>
      <c r="D45" s="109"/>
      <c r="E45" s="102"/>
      <c r="F45" s="63"/>
      <c r="G45" s="63"/>
      <c r="H45" s="63"/>
      <c r="I45" s="91"/>
      <c r="J45" s="97"/>
      <c r="K45" s="90"/>
      <c r="L45" s="92"/>
      <c r="M45" s="92"/>
      <c r="N45" s="21">
        <f t="shared" si="2"/>
        <v>0</v>
      </c>
      <c r="O45" s="98"/>
      <c r="P45" s="99"/>
      <c r="Q45" s="99"/>
      <c r="R45" s="163">
        <f t="shared" si="3"/>
        <v>0</v>
      </c>
      <c r="S45" s="163">
        <f t="shared" si="4"/>
        <v>0</v>
      </c>
      <c r="T45" s="163">
        <f t="shared" si="5"/>
        <v>0</v>
      </c>
      <c r="U45" s="163">
        <f t="shared" si="6"/>
        <v>0</v>
      </c>
      <c r="V45" s="163">
        <f t="shared" si="7"/>
        <v>0</v>
      </c>
      <c r="W45" s="163">
        <f t="shared" si="0"/>
        <v>0</v>
      </c>
      <c r="X45" s="60">
        <f t="shared" si="8"/>
        <v>0</v>
      </c>
      <c r="Y45" s="60">
        <f t="shared" si="9"/>
        <v>0</v>
      </c>
      <c r="Z45" s="60">
        <f t="shared" si="10"/>
        <v>0</v>
      </c>
      <c r="AA45" s="60">
        <f t="shared" si="11"/>
        <v>0</v>
      </c>
      <c r="AB45" s="60">
        <f t="shared" si="12"/>
        <v>0</v>
      </c>
      <c r="AC45" s="60">
        <f t="shared" si="13"/>
        <v>0</v>
      </c>
      <c r="AD45" s="25">
        <f t="shared" si="14"/>
        <v>0</v>
      </c>
      <c r="AE45" s="65"/>
      <c r="AF45" s="62"/>
      <c r="AG45" s="62"/>
      <c r="AH45" s="64"/>
      <c r="AI45" s="70" t="s">
        <v>41</v>
      </c>
      <c r="AJ45" s="75"/>
    </row>
    <row r="46" spans="1:37" ht="23.5" customHeight="1" x14ac:dyDescent="0.2">
      <c r="A46" s="57" t="s">
        <v>42</v>
      </c>
      <c r="B46" s="67"/>
      <c r="C46" s="107"/>
      <c r="D46" s="109"/>
      <c r="E46" s="102"/>
      <c r="F46" s="63"/>
      <c r="G46" s="63"/>
      <c r="H46" s="63"/>
      <c r="I46" s="91"/>
      <c r="J46" s="97"/>
      <c r="K46" s="90"/>
      <c r="L46" s="92"/>
      <c r="M46" s="92"/>
      <c r="N46" s="21">
        <f t="shared" si="2"/>
        <v>0</v>
      </c>
      <c r="O46" s="98"/>
      <c r="P46" s="99"/>
      <c r="Q46" s="99"/>
      <c r="R46" s="163">
        <f t="shared" si="3"/>
        <v>0</v>
      </c>
      <c r="S46" s="163">
        <f t="shared" si="4"/>
        <v>0</v>
      </c>
      <c r="T46" s="163">
        <f t="shared" si="5"/>
        <v>0</v>
      </c>
      <c r="U46" s="163">
        <f t="shared" si="6"/>
        <v>0</v>
      </c>
      <c r="V46" s="163">
        <f t="shared" si="7"/>
        <v>0</v>
      </c>
      <c r="W46" s="163">
        <f t="shared" si="0"/>
        <v>0</v>
      </c>
      <c r="X46" s="60">
        <f t="shared" si="8"/>
        <v>0</v>
      </c>
      <c r="Y46" s="60">
        <f t="shared" si="9"/>
        <v>0</v>
      </c>
      <c r="Z46" s="60">
        <f t="shared" si="10"/>
        <v>0</v>
      </c>
      <c r="AA46" s="60">
        <f t="shared" si="11"/>
        <v>0</v>
      </c>
      <c r="AB46" s="60">
        <f t="shared" si="12"/>
        <v>0</v>
      </c>
      <c r="AC46" s="60">
        <f t="shared" si="13"/>
        <v>0</v>
      </c>
      <c r="AD46" s="25">
        <f t="shared" si="14"/>
        <v>0</v>
      </c>
      <c r="AE46" s="65"/>
      <c r="AF46" s="62"/>
      <c r="AG46" s="62"/>
      <c r="AH46" s="64"/>
      <c r="AI46" s="70" t="s">
        <v>42</v>
      </c>
      <c r="AJ46" s="78"/>
    </row>
    <row r="47" spans="1:37" ht="23.5" customHeight="1" x14ac:dyDescent="0.2">
      <c r="A47" s="57" t="s">
        <v>43</v>
      </c>
      <c r="B47" s="67"/>
      <c r="C47" s="107"/>
      <c r="D47" s="109"/>
      <c r="E47" s="102"/>
      <c r="F47" s="63"/>
      <c r="G47" s="63"/>
      <c r="H47" s="63"/>
      <c r="I47" s="91"/>
      <c r="J47" s="97"/>
      <c r="K47" s="90"/>
      <c r="L47" s="92"/>
      <c r="M47" s="92"/>
      <c r="N47" s="21">
        <f t="shared" si="2"/>
        <v>0</v>
      </c>
      <c r="O47" s="98"/>
      <c r="P47" s="99"/>
      <c r="Q47" s="99"/>
      <c r="R47" s="163">
        <f t="shared" si="3"/>
        <v>0</v>
      </c>
      <c r="S47" s="163">
        <f t="shared" si="4"/>
        <v>0</v>
      </c>
      <c r="T47" s="163">
        <f t="shared" si="5"/>
        <v>0</v>
      </c>
      <c r="U47" s="163">
        <f t="shared" si="6"/>
        <v>0</v>
      </c>
      <c r="V47" s="163">
        <f t="shared" si="7"/>
        <v>0</v>
      </c>
      <c r="W47" s="163">
        <f t="shared" ref="W47:W52" si="15">IF(P47&gt;=6750,(I47*K47*40%),0)</f>
        <v>0</v>
      </c>
      <c r="X47" s="60">
        <f t="shared" si="8"/>
        <v>0</v>
      </c>
      <c r="Y47" s="60">
        <f t="shared" si="9"/>
        <v>0</v>
      </c>
      <c r="Z47" s="60">
        <f t="shared" si="10"/>
        <v>0</v>
      </c>
      <c r="AA47" s="60">
        <f t="shared" si="11"/>
        <v>0</v>
      </c>
      <c r="AB47" s="60">
        <f t="shared" si="12"/>
        <v>0</v>
      </c>
      <c r="AC47" s="60">
        <f t="shared" si="13"/>
        <v>0</v>
      </c>
      <c r="AD47" s="25">
        <f t="shared" si="14"/>
        <v>0</v>
      </c>
      <c r="AE47" s="65"/>
      <c r="AF47" s="62"/>
      <c r="AG47" s="62"/>
      <c r="AH47" s="64"/>
      <c r="AI47" s="70" t="s">
        <v>43</v>
      </c>
      <c r="AJ47" s="77"/>
    </row>
    <row r="48" spans="1:37" ht="23.5" customHeight="1" x14ac:dyDescent="0.2">
      <c r="A48" s="57" t="s">
        <v>44</v>
      </c>
      <c r="B48" s="67"/>
      <c r="C48" s="107"/>
      <c r="D48" s="109"/>
      <c r="E48" s="102"/>
      <c r="F48" s="63"/>
      <c r="G48" s="63"/>
      <c r="H48" s="63"/>
      <c r="I48" s="91"/>
      <c r="J48" s="97"/>
      <c r="K48" s="90"/>
      <c r="L48" s="92"/>
      <c r="M48" s="92"/>
      <c r="N48" s="21">
        <f t="shared" si="2"/>
        <v>0</v>
      </c>
      <c r="O48" s="98"/>
      <c r="P48" s="99"/>
      <c r="Q48" s="99"/>
      <c r="R48" s="163">
        <f t="shared" si="3"/>
        <v>0</v>
      </c>
      <c r="S48" s="163">
        <f t="shared" si="4"/>
        <v>0</v>
      </c>
      <c r="T48" s="163">
        <f t="shared" si="5"/>
        <v>0</v>
      </c>
      <c r="U48" s="163">
        <f t="shared" si="6"/>
        <v>0</v>
      </c>
      <c r="V48" s="163">
        <f t="shared" si="7"/>
        <v>0</v>
      </c>
      <c r="W48" s="163">
        <f t="shared" si="15"/>
        <v>0</v>
      </c>
      <c r="X48" s="60">
        <f t="shared" si="8"/>
        <v>0</v>
      </c>
      <c r="Y48" s="60">
        <f t="shared" si="9"/>
        <v>0</v>
      </c>
      <c r="Z48" s="60">
        <f t="shared" si="10"/>
        <v>0</v>
      </c>
      <c r="AA48" s="60">
        <f t="shared" si="11"/>
        <v>0</v>
      </c>
      <c r="AB48" s="60">
        <f t="shared" si="12"/>
        <v>0</v>
      </c>
      <c r="AC48" s="60">
        <f t="shared" si="13"/>
        <v>0</v>
      </c>
      <c r="AD48" s="25">
        <f t="shared" si="14"/>
        <v>0</v>
      </c>
      <c r="AE48" s="65"/>
      <c r="AF48" s="62"/>
      <c r="AG48" s="62"/>
      <c r="AH48" s="64"/>
      <c r="AI48" s="70" t="s">
        <v>44</v>
      </c>
      <c r="AJ48" s="78"/>
    </row>
    <row r="49" spans="1:36" ht="23.5" customHeight="1" x14ac:dyDescent="0.2">
      <c r="A49" s="57" t="s">
        <v>45</v>
      </c>
      <c r="B49" s="67"/>
      <c r="C49" s="107"/>
      <c r="D49" s="109"/>
      <c r="E49" s="102"/>
      <c r="F49" s="63"/>
      <c r="G49" s="63"/>
      <c r="H49" s="63"/>
      <c r="I49" s="91"/>
      <c r="J49" s="97"/>
      <c r="K49" s="90"/>
      <c r="L49" s="92"/>
      <c r="M49" s="92"/>
      <c r="N49" s="21">
        <f t="shared" si="2"/>
        <v>0</v>
      </c>
      <c r="O49" s="98"/>
      <c r="P49" s="99"/>
      <c r="Q49" s="99"/>
      <c r="R49" s="163">
        <f t="shared" si="3"/>
        <v>0</v>
      </c>
      <c r="S49" s="163">
        <f t="shared" si="4"/>
        <v>0</v>
      </c>
      <c r="T49" s="163">
        <f t="shared" si="5"/>
        <v>0</v>
      </c>
      <c r="U49" s="163">
        <f t="shared" si="6"/>
        <v>0</v>
      </c>
      <c r="V49" s="163">
        <f t="shared" si="7"/>
        <v>0</v>
      </c>
      <c r="W49" s="163">
        <f t="shared" si="15"/>
        <v>0</v>
      </c>
      <c r="X49" s="60">
        <f t="shared" si="8"/>
        <v>0</v>
      </c>
      <c r="Y49" s="60">
        <f t="shared" si="9"/>
        <v>0</v>
      </c>
      <c r="Z49" s="60">
        <f t="shared" si="10"/>
        <v>0</v>
      </c>
      <c r="AA49" s="60">
        <f t="shared" si="11"/>
        <v>0</v>
      </c>
      <c r="AB49" s="60">
        <f t="shared" si="12"/>
        <v>0</v>
      </c>
      <c r="AC49" s="60">
        <f t="shared" si="13"/>
        <v>0</v>
      </c>
      <c r="AD49" s="25">
        <f t="shared" si="14"/>
        <v>0</v>
      </c>
      <c r="AE49" s="65"/>
      <c r="AF49" s="62"/>
      <c r="AG49" s="62"/>
      <c r="AH49" s="64"/>
      <c r="AI49" s="70" t="s">
        <v>45</v>
      </c>
      <c r="AJ49" s="80"/>
    </row>
    <row r="50" spans="1:36" ht="23.5" customHeight="1" x14ac:dyDescent="0.2">
      <c r="A50" s="57" t="s">
        <v>46</v>
      </c>
      <c r="B50" s="67"/>
      <c r="C50" s="107"/>
      <c r="D50" s="109"/>
      <c r="E50" s="102"/>
      <c r="F50" s="63"/>
      <c r="G50" s="63"/>
      <c r="H50" s="63"/>
      <c r="I50" s="91"/>
      <c r="J50" s="97"/>
      <c r="K50" s="90"/>
      <c r="L50" s="92"/>
      <c r="M50" s="92"/>
      <c r="N50" s="21">
        <f t="shared" si="2"/>
        <v>0</v>
      </c>
      <c r="O50" s="98"/>
      <c r="P50" s="99"/>
      <c r="Q50" s="99"/>
      <c r="R50" s="163">
        <f t="shared" si="3"/>
        <v>0</v>
      </c>
      <c r="S50" s="163">
        <f t="shared" si="4"/>
        <v>0</v>
      </c>
      <c r="T50" s="163">
        <f t="shared" si="5"/>
        <v>0</v>
      </c>
      <c r="U50" s="163">
        <f t="shared" si="6"/>
        <v>0</v>
      </c>
      <c r="V50" s="163">
        <f t="shared" si="7"/>
        <v>0</v>
      </c>
      <c r="W50" s="163">
        <f t="shared" si="15"/>
        <v>0</v>
      </c>
      <c r="X50" s="60">
        <f t="shared" si="8"/>
        <v>0</v>
      </c>
      <c r="Y50" s="60">
        <f t="shared" si="9"/>
        <v>0</v>
      </c>
      <c r="Z50" s="60">
        <f t="shared" si="10"/>
        <v>0</v>
      </c>
      <c r="AA50" s="60">
        <f t="shared" si="11"/>
        <v>0</v>
      </c>
      <c r="AB50" s="60">
        <f t="shared" si="12"/>
        <v>0</v>
      </c>
      <c r="AC50" s="60">
        <f t="shared" si="13"/>
        <v>0</v>
      </c>
      <c r="AD50" s="25">
        <f t="shared" si="14"/>
        <v>0</v>
      </c>
      <c r="AE50" s="65"/>
      <c r="AF50" s="62"/>
      <c r="AG50" s="62"/>
      <c r="AH50" s="64"/>
      <c r="AI50" s="70" t="s">
        <v>46</v>
      </c>
      <c r="AJ50" s="75"/>
    </row>
    <row r="51" spans="1:36" ht="23.5" customHeight="1" x14ac:dyDescent="0.2">
      <c r="A51" s="57" t="s">
        <v>117</v>
      </c>
      <c r="B51" s="67"/>
      <c r="C51" s="107"/>
      <c r="D51" s="109"/>
      <c r="E51" s="106"/>
      <c r="F51" s="63"/>
      <c r="G51" s="63"/>
      <c r="H51" s="63"/>
      <c r="I51" s="91"/>
      <c r="J51" s="97"/>
      <c r="K51" s="90"/>
      <c r="L51" s="92"/>
      <c r="M51" s="92"/>
      <c r="N51" s="21">
        <f t="shared" si="2"/>
        <v>0</v>
      </c>
      <c r="O51" s="98"/>
      <c r="P51" s="99"/>
      <c r="Q51" s="99"/>
      <c r="R51" s="163">
        <f t="shared" si="3"/>
        <v>0</v>
      </c>
      <c r="S51" s="163">
        <f t="shared" si="4"/>
        <v>0</v>
      </c>
      <c r="T51" s="163">
        <f t="shared" si="5"/>
        <v>0</v>
      </c>
      <c r="U51" s="163">
        <f t="shared" si="6"/>
        <v>0</v>
      </c>
      <c r="V51" s="163">
        <f t="shared" si="7"/>
        <v>0</v>
      </c>
      <c r="W51" s="163">
        <f t="shared" si="15"/>
        <v>0</v>
      </c>
      <c r="X51" s="60">
        <f t="shared" si="8"/>
        <v>0</v>
      </c>
      <c r="Y51" s="60">
        <f t="shared" si="9"/>
        <v>0</v>
      </c>
      <c r="Z51" s="60">
        <f t="shared" si="10"/>
        <v>0</v>
      </c>
      <c r="AA51" s="60">
        <f t="shared" si="11"/>
        <v>0</v>
      </c>
      <c r="AB51" s="60">
        <f t="shared" si="12"/>
        <v>0</v>
      </c>
      <c r="AC51" s="60">
        <f t="shared" si="13"/>
        <v>0</v>
      </c>
      <c r="AD51" s="25">
        <f t="shared" si="14"/>
        <v>0</v>
      </c>
      <c r="AE51" s="65"/>
      <c r="AF51" s="62"/>
      <c r="AG51" s="62"/>
      <c r="AH51" s="64"/>
      <c r="AI51" s="70" t="s">
        <v>45</v>
      </c>
      <c r="AJ51" s="80"/>
    </row>
    <row r="52" spans="1:36" ht="23.5" customHeight="1" x14ac:dyDescent="0.2">
      <c r="A52" s="57" t="s">
        <v>118</v>
      </c>
      <c r="B52" s="67"/>
      <c r="C52" s="107"/>
      <c r="D52" s="109"/>
      <c r="E52" s="106"/>
      <c r="F52" s="63"/>
      <c r="G52" s="63"/>
      <c r="H52" s="63"/>
      <c r="I52" s="91"/>
      <c r="J52" s="97"/>
      <c r="K52" s="90"/>
      <c r="L52" s="92"/>
      <c r="M52" s="92"/>
      <c r="N52" s="21">
        <f t="shared" si="2"/>
        <v>0</v>
      </c>
      <c r="O52" s="98"/>
      <c r="P52" s="99"/>
      <c r="Q52" s="99"/>
      <c r="R52" s="163">
        <f t="shared" si="3"/>
        <v>0</v>
      </c>
      <c r="S52" s="163">
        <f t="shared" si="4"/>
        <v>0</v>
      </c>
      <c r="T52" s="163">
        <f t="shared" si="5"/>
        <v>0</v>
      </c>
      <c r="U52" s="163">
        <f t="shared" si="6"/>
        <v>0</v>
      </c>
      <c r="V52" s="163">
        <f t="shared" si="7"/>
        <v>0</v>
      </c>
      <c r="W52" s="163">
        <f t="shared" si="15"/>
        <v>0</v>
      </c>
      <c r="X52" s="60">
        <f t="shared" si="8"/>
        <v>0</v>
      </c>
      <c r="Y52" s="60">
        <f t="shared" si="9"/>
        <v>0</v>
      </c>
      <c r="Z52" s="60">
        <f t="shared" si="10"/>
        <v>0</v>
      </c>
      <c r="AA52" s="60">
        <f t="shared" si="11"/>
        <v>0</v>
      </c>
      <c r="AB52" s="60">
        <f t="shared" si="12"/>
        <v>0</v>
      </c>
      <c r="AC52" s="60">
        <f t="shared" si="13"/>
        <v>0</v>
      </c>
      <c r="AD52" s="25">
        <f t="shared" si="14"/>
        <v>0</v>
      </c>
      <c r="AE52" s="65"/>
      <c r="AF52" s="62"/>
      <c r="AG52" s="62"/>
      <c r="AH52" s="64"/>
      <c r="AI52" s="70" t="s">
        <v>46</v>
      </c>
      <c r="AJ52" s="75"/>
    </row>
    <row r="53" spans="1:36" x14ac:dyDescent="0.2">
      <c r="B53" s="10"/>
      <c r="C53" s="10"/>
      <c r="D53" s="10"/>
      <c r="E53" s="10"/>
      <c r="F53" s="10"/>
      <c r="G53" s="10"/>
      <c r="H53" s="10"/>
      <c r="I53" s="10"/>
      <c r="K53" s="49"/>
      <c r="L53" s="50"/>
      <c r="M53" s="50"/>
      <c r="N53" s="21">
        <f>I53*(SUM(K53:M53))</f>
        <v>0</v>
      </c>
      <c r="O53" s="93"/>
      <c r="P53" s="26"/>
      <c r="Q53" s="26"/>
      <c r="R53" s="51"/>
      <c r="S53" s="51"/>
      <c r="T53" s="51"/>
      <c r="U53" s="26">
        <f>SUM(U8:U52)</f>
        <v>0</v>
      </c>
      <c r="V53" s="51"/>
      <c r="W53" s="51"/>
      <c r="X53" s="51"/>
      <c r="Y53" s="26">
        <f>SUM(Y8:Y52)</f>
        <v>0</v>
      </c>
      <c r="Z53" s="51"/>
      <c r="AA53" s="26">
        <f>SUM(AA8:AA52)</f>
        <v>0</v>
      </c>
      <c r="AB53" s="51"/>
      <c r="AC53" s="26">
        <f>SUM(AC8:AC52)</f>
        <v>0</v>
      </c>
      <c r="AD53" s="26">
        <f>SUM(AD8:AD52)</f>
        <v>0</v>
      </c>
      <c r="AE53" s="26">
        <f>SUM(AE8:AE52)</f>
        <v>0</v>
      </c>
      <c r="AF53" s="26">
        <f t="shared" ref="AF53:AH53" si="16">SUM(AF8:AF52)</f>
        <v>0</v>
      </c>
      <c r="AG53" s="26">
        <f t="shared" si="16"/>
        <v>0</v>
      </c>
      <c r="AH53" s="26">
        <f t="shared" si="16"/>
        <v>0</v>
      </c>
      <c r="AI53" s="52"/>
      <c r="AJ53" s="54"/>
    </row>
    <row r="54" spans="1:36" x14ac:dyDescent="0.2">
      <c r="B54" s="10"/>
      <c r="C54" s="10"/>
      <c r="D54" s="10"/>
      <c r="E54" s="10"/>
      <c r="F54" s="10"/>
      <c r="G54" s="10"/>
      <c r="H54" s="10"/>
      <c r="I54" s="10"/>
      <c r="K54" s="39"/>
      <c r="L54" s="10"/>
      <c r="M54" s="10"/>
      <c r="O54"/>
      <c r="AJ54" s="10"/>
    </row>
    <row r="55" spans="1:36" x14ac:dyDescent="0.2">
      <c r="B55" s="144" t="s">
        <v>47</v>
      </c>
      <c r="C55" s="144"/>
      <c r="D55" s="10"/>
      <c r="E55" s="10"/>
      <c r="F55" s="10"/>
      <c r="G55" s="10"/>
      <c r="H55" s="10"/>
      <c r="I55" s="10"/>
      <c r="K55" s="39"/>
      <c r="L55" s="10"/>
      <c r="M55" s="10"/>
      <c r="O55"/>
      <c r="AJ55" s="10"/>
    </row>
    <row r="56" spans="1:36" ht="14.5" customHeight="1" x14ac:dyDescent="0.2">
      <c r="B56" s="15" t="s">
        <v>48</v>
      </c>
      <c r="C56" s="15"/>
      <c r="D56" s="10"/>
      <c r="E56" s="10"/>
      <c r="F56" s="10"/>
      <c r="G56" s="10"/>
      <c r="H56" s="10"/>
      <c r="I56" s="10"/>
      <c r="K56" s="10"/>
      <c r="L56" s="10"/>
      <c r="M56" s="10"/>
      <c r="O56"/>
      <c r="AB56" s="10"/>
      <c r="AC56" s="10"/>
      <c r="AD56" s="38"/>
      <c r="AE56" s="147" t="s">
        <v>49</v>
      </c>
      <c r="AF56" s="147"/>
      <c r="AG56" s="147"/>
      <c r="AH56" s="147"/>
      <c r="AI56" s="10"/>
      <c r="AJ56" s="33"/>
    </row>
    <row r="57" spans="1:36" x14ac:dyDescent="0.2">
      <c r="B57" s="18"/>
      <c r="C57" s="18"/>
      <c r="D57" s="10"/>
      <c r="E57" s="10"/>
      <c r="F57" s="10"/>
      <c r="G57" s="10"/>
      <c r="H57" s="10"/>
      <c r="I57" s="10"/>
      <c r="K57" s="10"/>
      <c r="L57" s="10"/>
      <c r="M57" s="10"/>
      <c r="O57"/>
      <c r="AB57" s="10"/>
      <c r="AC57" s="10"/>
      <c r="AD57" s="39"/>
      <c r="AE57" s="39"/>
      <c r="AF57" s="39"/>
      <c r="AG57" s="39"/>
      <c r="AH57" s="39"/>
      <c r="AI57" s="10"/>
      <c r="AJ57" s="37"/>
    </row>
    <row r="58" spans="1:36" x14ac:dyDescent="0.2">
      <c r="B58" s="18"/>
      <c r="C58" s="18"/>
      <c r="D58" s="10"/>
      <c r="E58" s="10"/>
      <c r="F58" s="10"/>
      <c r="G58" s="10"/>
      <c r="H58" s="10"/>
      <c r="I58" s="10"/>
      <c r="K58" s="10"/>
      <c r="L58" s="10"/>
      <c r="M58" s="10"/>
      <c r="O58"/>
      <c r="AB58" s="10"/>
      <c r="AC58" s="10"/>
      <c r="AD58" s="39"/>
      <c r="AE58" s="16"/>
      <c r="AF58" s="17"/>
      <c r="AG58" s="17"/>
      <c r="AH58" s="16"/>
      <c r="AI58" s="10"/>
      <c r="AJ58" s="35"/>
    </row>
    <row r="59" spans="1:36" x14ac:dyDescent="0.2">
      <c r="B59" s="9"/>
      <c r="C59" s="9"/>
      <c r="O59"/>
      <c r="AC59" s="35"/>
      <c r="AD59" s="20"/>
      <c r="AE59" s="16"/>
      <c r="AF59" s="17"/>
      <c r="AG59" s="17"/>
      <c r="AH59" s="16"/>
    </row>
    <row r="60" spans="1:36" x14ac:dyDescent="0.2">
      <c r="B60" s="9"/>
      <c r="C60" s="9"/>
      <c r="S60" s="24"/>
      <c r="T60" s="24"/>
      <c r="U60" s="23"/>
      <c r="V60" s="23"/>
      <c r="AD60" s="10"/>
      <c r="AE60" s="16"/>
      <c r="AF60" s="17"/>
      <c r="AG60" s="17"/>
      <c r="AH60" s="16"/>
    </row>
    <row r="61" spans="1:36" x14ac:dyDescent="0.2">
      <c r="B61" s="138" t="s">
        <v>108</v>
      </c>
      <c r="C61" s="138"/>
      <c r="S61" s="139"/>
      <c r="T61" s="139"/>
      <c r="U61" s="139"/>
      <c r="V61" s="139"/>
      <c r="W61" s="139"/>
      <c r="X61" s="139"/>
      <c r="AD61" s="10"/>
      <c r="AE61" s="138" t="s">
        <v>108</v>
      </c>
      <c r="AF61" s="138"/>
      <c r="AG61" s="138"/>
      <c r="AH61" s="138"/>
    </row>
    <row r="62" spans="1:36" x14ac:dyDescent="0.2">
      <c r="B62" s="8" t="s">
        <v>107</v>
      </c>
      <c r="C62" s="8"/>
      <c r="S62" s="139"/>
      <c r="T62" s="139"/>
      <c r="U62" s="139"/>
      <c r="V62" s="139"/>
      <c r="W62" s="139"/>
      <c r="X62" s="139"/>
      <c r="AE62" s="138" t="s">
        <v>107</v>
      </c>
      <c r="AF62" s="138"/>
      <c r="AG62" s="138"/>
      <c r="AH62" s="138"/>
    </row>
    <row r="63" spans="1:36" x14ac:dyDescent="0.2"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6" x14ac:dyDescent="0.2">
      <c r="W64" s="10"/>
      <c r="X64" s="10"/>
      <c r="Y64" s="10"/>
      <c r="Z64" s="10"/>
      <c r="AA64" s="10"/>
      <c r="AB64" s="10"/>
      <c r="AC64" s="10"/>
      <c r="AD64" s="56" t="s">
        <v>90</v>
      </c>
      <c r="AE64" s="56"/>
      <c r="AF64" s="56"/>
      <c r="AG64" s="56"/>
      <c r="AH64" s="56"/>
      <c r="AI64" s="10"/>
    </row>
    <row r="65" spans="21:36" x14ac:dyDescent="0.2">
      <c r="W65" s="10"/>
      <c r="X65" s="10"/>
      <c r="Y65" s="10"/>
      <c r="Z65" s="10"/>
      <c r="AA65" s="10"/>
      <c r="AB65" s="10"/>
      <c r="AC65" s="10"/>
      <c r="AD65" s="56"/>
      <c r="AE65" s="56"/>
      <c r="AF65" s="56"/>
      <c r="AG65" s="56"/>
      <c r="AH65" s="56"/>
      <c r="AI65" s="10"/>
    </row>
    <row r="66" spans="21:36" x14ac:dyDescent="0.2">
      <c r="W66" s="10"/>
      <c r="X66" s="10"/>
      <c r="Y66" s="10"/>
      <c r="Z66" s="10"/>
      <c r="AA66" s="10"/>
      <c r="AB66" s="10"/>
      <c r="AC66" s="10"/>
      <c r="AD66" s="11"/>
      <c r="AE66" s="11"/>
      <c r="AF66" s="11"/>
      <c r="AG66" s="11"/>
      <c r="AH66" s="11"/>
      <c r="AI66" s="10"/>
    </row>
    <row r="67" spans="21:36" x14ac:dyDescent="0.2">
      <c r="W67" s="10"/>
      <c r="X67" s="10"/>
      <c r="Y67" s="10"/>
      <c r="Z67" s="10"/>
      <c r="AA67" s="10"/>
      <c r="AB67" s="10"/>
      <c r="AC67" s="10"/>
      <c r="AD67" s="56"/>
      <c r="AE67" s="56"/>
      <c r="AF67" s="56"/>
      <c r="AG67" s="56"/>
      <c r="AH67" s="56"/>
      <c r="AI67" s="10"/>
      <c r="AJ67" s="10"/>
    </row>
    <row r="68" spans="21:36" x14ac:dyDescent="0.2">
      <c r="W68" s="10"/>
      <c r="X68" s="10"/>
      <c r="Y68" s="10"/>
      <c r="Z68" s="10"/>
      <c r="AA68" s="10"/>
      <c r="AB68" s="10"/>
      <c r="AC68" s="10"/>
      <c r="AD68" s="56"/>
      <c r="AE68" s="56"/>
      <c r="AF68" s="56"/>
      <c r="AG68" s="56"/>
      <c r="AH68" s="56"/>
      <c r="AI68" s="10"/>
      <c r="AJ68" s="10"/>
    </row>
    <row r="69" spans="21:36" x14ac:dyDescent="0.2"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21:36" x14ac:dyDescent="0.2">
      <c r="U70" s="27"/>
      <c r="W70" s="10"/>
      <c r="X70" s="10"/>
      <c r="Y70" s="27"/>
      <c r="Z70" s="10"/>
      <c r="AA70" s="27"/>
      <c r="AB70" s="10"/>
      <c r="AC70" s="27"/>
      <c r="AD70" s="27"/>
      <c r="AE70" s="27"/>
      <c r="AF70" s="27"/>
      <c r="AG70" s="27"/>
      <c r="AH70" s="27"/>
      <c r="AI70" s="10"/>
      <c r="AJ70" s="10"/>
    </row>
    <row r="71" spans="21:36" x14ac:dyDescent="0.2">
      <c r="U71" s="12"/>
      <c r="V71" s="12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10"/>
      <c r="AJ71" s="10"/>
    </row>
    <row r="72" spans="21:36" x14ac:dyDescent="0.2">
      <c r="U72" s="12"/>
      <c r="V72" s="12"/>
      <c r="W72" s="56"/>
      <c r="X72" s="56"/>
      <c r="Y72" s="12"/>
      <c r="Z72" s="56"/>
      <c r="AA72" s="12"/>
      <c r="AB72" s="56"/>
      <c r="AC72" s="12"/>
      <c r="AD72" s="12"/>
      <c r="AE72" s="12"/>
      <c r="AF72" s="12"/>
      <c r="AG72" s="12"/>
      <c r="AH72" s="12"/>
      <c r="AI72" s="10"/>
      <c r="AJ72" s="10"/>
    </row>
    <row r="73" spans="21:36" x14ac:dyDescent="0.2">
      <c r="U73" s="12"/>
      <c r="V73" s="81"/>
      <c r="W73" s="82"/>
      <c r="X73" s="82"/>
      <c r="Y73" s="12"/>
      <c r="Z73" s="82"/>
      <c r="AA73" s="12"/>
      <c r="AB73" s="82"/>
      <c r="AC73" s="12"/>
      <c r="AD73" s="12"/>
      <c r="AE73" s="12"/>
      <c r="AF73" s="12"/>
      <c r="AG73" s="12"/>
      <c r="AH73" s="12"/>
      <c r="AI73" s="10"/>
      <c r="AJ73" s="10"/>
    </row>
    <row r="74" spans="21:36" x14ac:dyDescent="0.2">
      <c r="U74" s="81"/>
      <c r="V74" s="81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10"/>
      <c r="AJ74" s="10"/>
    </row>
    <row r="75" spans="21:36" x14ac:dyDescent="0.2">
      <c r="U75" s="81"/>
      <c r="V75" s="81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10"/>
      <c r="AJ75" s="10"/>
    </row>
    <row r="76" spans="21:36" x14ac:dyDescent="0.2"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21:36" x14ac:dyDescent="0.2"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21:36" x14ac:dyDescent="0.2"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21:36" x14ac:dyDescent="0.2"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spans="21:36" x14ac:dyDescent="0.2"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23:36" x14ac:dyDescent="0.2"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23:36" x14ac:dyDescent="0.2"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23:36" x14ac:dyDescent="0.2"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23:36" x14ac:dyDescent="0.2"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23:36" x14ac:dyDescent="0.2"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23:36" x14ac:dyDescent="0.2"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23:36" x14ac:dyDescent="0.2"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23:36" x14ac:dyDescent="0.2"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23:36" x14ac:dyDescent="0.2"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</sheetData>
  <mergeCells count="44">
    <mergeCell ref="S62:X62"/>
    <mergeCell ref="AE62:AH62"/>
    <mergeCell ref="AE56:AH56"/>
    <mergeCell ref="AE61:AH61"/>
    <mergeCell ref="AI5:AJ7"/>
    <mergeCell ref="U6:U7"/>
    <mergeCell ref="V6:X6"/>
    <mergeCell ref="Y6:Y7"/>
    <mergeCell ref="R5:AD5"/>
    <mergeCell ref="AE5:AE7"/>
    <mergeCell ref="Z6:Z7"/>
    <mergeCell ref="AA6:AA7"/>
    <mergeCell ref="AD6:AD7"/>
    <mergeCell ref="B61:C61"/>
    <mergeCell ref="S61:X61"/>
    <mergeCell ref="R6:T6"/>
    <mergeCell ref="AB6:AB7"/>
    <mergeCell ref="AC6:AC7"/>
    <mergeCell ref="B55:C55"/>
    <mergeCell ref="Q6:Q7"/>
    <mergeCell ref="P6:P7"/>
    <mergeCell ref="O6:O7"/>
    <mergeCell ref="A1:AJ1"/>
    <mergeCell ref="A2:AJ2"/>
    <mergeCell ref="A3:AJ3"/>
    <mergeCell ref="A5:A7"/>
    <mergeCell ref="B5:B7"/>
    <mergeCell ref="C5:C7"/>
    <mergeCell ref="D5:D7"/>
    <mergeCell ref="E5:E7"/>
    <mergeCell ref="F5:F7"/>
    <mergeCell ref="G5:G7"/>
    <mergeCell ref="AF5:AF7"/>
    <mergeCell ref="AG5:AG7"/>
    <mergeCell ref="AH5:AH7"/>
    <mergeCell ref="O5:Q5"/>
    <mergeCell ref="I5:I7"/>
    <mergeCell ref="N5:N7"/>
    <mergeCell ref="J5:M5"/>
    <mergeCell ref="H5:H7"/>
    <mergeCell ref="J6:J7"/>
    <mergeCell ref="K6:K7"/>
    <mergeCell ref="L6:L7"/>
    <mergeCell ref="M6:M7"/>
  </mergeCells>
  <phoneticPr fontId="21" type="noConversion"/>
  <pageMargins left="0.15748031496062992" right="0.12" top="0.23" bottom="0.13" header="0.23" footer="0.12"/>
  <pageSetup paperSize="10000" scale="44" fitToHeight="0" orientation="landscape" horizontalDpi="4294967293" r:id="rId1"/>
  <ignoredErrors>
    <ignoredError sqref="AB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9"/>
  <sheetViews>
    <sheetView zoomScale="55" zoomScaleNormal="55" zoomScaleSheetLayoutView="55" workbookViewId="0">
      <pane xSplit="8" ySplit="7" topLeftCell="I8" activePane="bottomRight" state="frozen"/>
      <selection activeCell="F17" sqref="F17"/>
      <selection pane="topRight" activeCell="F17" sqref="F17"/>
      <selection pane="bottomLeft" activeCell="F17" sqref="F17"/>
      <selection pane="bottomRight" activeCell="T8" sqref="T8"/>
    </sheetView>
  </sheetViews>
  <sheetFormatPr baseColWidth="10" defaultColWidth="8.83203125" defaultRowHeight="15" x14ac:dyDescent="0.2"/>
  <cols>
    <col min="1" max="1" width="4.5" style="3" customWidth="1"/>
    <col min="2" max="2" width="18.83203125" customWidth="1"/>
    <col min="3" max="3" width="15.8320312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96" customWidth="1"/>
    <col min="16" max="17" width="10" customWidth="1"/>
    <col min="18" max="18" width="12.1640625" customWidth="1"/>
    <col min="19" max="19" width="13" customWidth="1"/>
    <col min="20" max="20" width="11.83203125" customWidth="1"/>
    <col min="21" max="21" width="12.83203125" customWidth="1"/>
    <col min="22" max="24" width="11.5" customWidth="1"/>
    <col min="25" max="25" width="13.5" customWidth="1"/>
    <col min="26" max="26" width="12.5" hidden="1" customWidth="1"/>
    <col min="27" max="27" width="13.5" hidden="1" customWidth="1"/>
    <col min="28" max="28" width="12.5" hidden="1" customWidth="1"/>
    <col min="29" max="29" width="13.5" hidden="1" customWidth="1"/>
    <col min="30" max="30" width="13" customWidth="1"/>
    <col min="31" max="33" width="11.5" customWidth="1"/>
    <col min="34" max="34" width="13" customWidth="1"/>
    <col min="35" max="35" width="3.5" customWidth="1"/>
    <col min="36" max="36" width="17" customWidth="1"/>
  </cols>
  <sheetData>
    <row r="1" spans="1:37" ht="28" customHeight="1" x14ac:dyDescent="0.2">
      <c r="A1" s="124" t="s">
        <v>111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"/>
    </row>
    <row r="2" spans="1:37" ht="28" customHeight="1" x14ac:dyDescent="0.2">
      <c r="A2" s="124" t="s">
        <v>109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2"/>
    </row>
    <row r="3" spans="1:37" ht="28" customHeight="1" x14ac:dyDescent="0.2">
      <c r="A3" s="125" t="s">
        <v>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2"/>
    </row>
    <row r="4" spans="1:37" x14ac:dyDescent="0.2">
      <c r="O4"/>
    </row>
    <row r="5" spans="1:37" x14ac:dyDescent="0.2">
      <c r="A5" s="126" t="s">
        <v>1</v>
      </c>
      <c r="B5" s="126" t="s">
        <v>3</v>
      </c>
      <c r="C5" s="127" t="s">
        <v>2</v>
      </c>
      <c r="D5" s="128" t="s">
        <v>51</v>
      </c>
      <c r="E5" s="126" t="s">
        <v>52</v>
      </c>
      <c r="F5" s="129" t="s">
        <v>53</v>
      </c>
      <c r="G5" s="126" t="s">
        <v>54</v>
      </c>
      <c r="H5" s="119" t="s">
        <v>106</v>
      </c>
      <c r="I5" s="137" t="s">
        <v>61</v>
      </c>
      <c r="J5" s="116" t="s">
        <v>102</v>
      </c>
      <c r="K5" s="117"/>
      <c r="L5" s="117"/>
      <c r="M5" s="118"/>
      <c r="N5" s="122" t="s">
        <v>112</v>
      </c>
      <c r="O5" s="134" t="s">
        <v>97</v>
      </c>
      <c r="P5" s="135"/>
      <c r="Q5" s="136"/>
      <c r="R5" s="154" t="s">
        <v>55</v>
      </c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30" t="s">
        <v>56</v>
      </c>
      <c r="AF5" s="130" t="s">
        <v>57</v>
      </c>
      <c r="AG5" s="131" t="s">
        <v>58</v>
      </c>
      <c r="AH5" s="133" t="s">
        <v>59</v>
      </c>
      <c r="AI5" s="148" t="s">
        <v>60</v>
      </c>
      <c r="AJ5" s="149"/>
      <c r="AK5" s="3"/>
    </row>
    <row r="6" spans="1:37" ht="14.5" customHeight="1" x14ac:dyDescent="0.2">
      <c r="A6" s="126"/>
      <c r="B6" s="126"/>
      <c r="C6" s="120"/>
      <c r="D6" s="120"/>
      <c r="E6" s="126"/>
      <c r="F6" s="129"/>
      <c r="G6" s="126"/>
      <c r="H6" s="120"/>
      <c r="I6" s="137"/>
      <c r="J6" s="122" t="s">
        <v>64</v>
      </c>
      <c r="K6" s="122" t="s">
        <v>65</v>
      </c>
      <c r="L6" s="122" t="s">
        <v>62</v>
      </c>
      <c r="M6" s="122" t="s">
        <v>95</v>
      </c>
      <c r="N6" s="123"/>
      <c r="O6" s="145" t="s">
        <v>91</v>
      </c>
      <c r="P6" s="145" t="s">
        <v>99</v>
      </c>
      <c r="Q6" s="145" t="s">
        <v>101</v>
      </c>
      <c r="R6" s="140" t="s">
        <v>64</v>
      </c>
      <c r="S6" s="141"/>
      <c r="T6" s="142"/>
      <c r="U6" s="133" t="s">
        <v>92</v>
      </c>
      <c r="V6" s="152" t="s">
        <v>65</v>
      </c>
      <c r="W6" s="152"/>
      <c r="X6" s="152"/>
      <c r="Y6" s="153" t="s">
        <v>93</v>
      </c>
      <c r="Z6" s="155" t="s">
        <v>62</v>
      </c>
      <c r="AA6" s="155" t="s">
        <v>94</v>
      </c>
      <c r="AB6" s="143" t="s">
        <v>95</v>
      </c>
      <c r="AC6" s="143" t="s">
        <v>96</v>
      </c>
      <c r="AD6" s="156" t="s">
        <v>66</v>
      </c>
      <c r="AE6" s="130"/>
      <c r="AF6" s="130"/>
      <c r="AG6" s="132"/>
      <c r="AH6" s="133"/>
      <c r="AI6" s="150"/>
      <c r="AJ6" s="151"/>
      <c r="AK6" s="3"/>
    </row>
    <row r="7" spans="1:37" ht="32" x14ac:dyDescent="0.2">
      <c r="A7" s="126"/>
      <c r="B7" s="126"/>
      <c r="C7" s="120"/>
      <c r="D7" s="120"/>
      <c r="E7" s="126"/>
      <c r="F7" s="129"/>
      <c r="G7" s="126"/>
      <c r="H7" s="121"/>
      <c r="I7" s="137"/>
      <c r="J7" s="123"/>
      <c r="K7" s="123"/>
      <c r="L7" s="123"/>
      <c r="M7" s="123"/>
      <c r="N7" s="123"/>
      <c r="O7" s="146"/>
      <c r="P7" s="146"/>
      <c r="Q7" s="146"/>
      <c r="R7" s="100" t="s">
        <v>103</v>
      </c>
      <c r="S7" s="100" t="s">
        <v>104</v>
      </c>
      <c r="T7" s="100" t="s">
        <v>105</v>
      </c>
      <c r="U7" s="133"/>
      <c r="V7" s="83" t="s">
        <v>103</v>
      </c>
      <c r="W7" s="83" t="s">
        <v>104</v>
      </c>
      <c r="X7" s="83" t="s">
        <v>105</v>
      </c>
      <c r="Y7" s="153"/>
      <c r="Z7" s="155"/>
      <c r="AA7" s="155"/>
      <c r="AB7" s="143"/>
      <c r="AC7" s="143"/>
      <c r="AD7" s="156"/>
      <c r="AE7" s="130"/>
      <c r="AF7" s="130"/>
      <c r="AG7" s="132"/>
      <c r="AH7" s="133"/>
      <c r="AI7" s="150"/>
      <c r="AJ7" s="151"/>
      <c r="AK7" s="3"/>
    </row>
    <row r="8" spans="1:37" ht="23.5" customHeight="1" x14ac:dyDescent="0.2">
      <c r="A8" s="57" t="s">
        <v>4</v>
      </c>
      <c r="B8" s="58"/>
      <c r="C8" s="107" t="s">
        <v>107</v>
      </c>
      <c r="D8" s="108"/>
      <c r="E8" s="101"/>
      <c r="F8" s="112" t="s">
        <v>110</v>
      </c>
      <c r="G8" s="59">
        <v>7</v>
      </c>
      <c r="H8" s="101"/>
      <c r="I8" s="91">
        <f>VLOOKUP(G8,'Basic TPP'!$A$2:$B$16,2,0)</f>
        <v>5078361</v>
      </c>
      <c r="J8" s="97">
        <v>0.375</v>
      </c>
      <c r="K8" s="90">
        <v>0.52500000000000002</v>
      </c>
      <c r="L8" s="89"/>
      <c r="M8" s="89"/>
      <c r="N8" s="21">
        <f>I8*(SUM(J8:M8))*80%</f>
        <v>3656419.9200000004</v>
      </c>
      <c r="O8" s="98">
        <v>1</v>
      </c>
      <c r="P8" s="99">
        <v>7000</v>
      </c>
      <c r="Q8" s="99" t="s">
        <v>100</v>
      </c>
      <c r="R8" s="60">
        <f>I8*J8*40%*O8</f>
        <v>761754.15</v>
      </c>
      <c r="S8" s="60">
        <f>IF(P8&gt;=6750,(I8*J8*40%),0)</f>
        <v>761754.15</v>
      </c>
      <c r="T8" s="60">
        <f>I8*J8*20%</f>
        <v>380877.07500000001</v>
      </c>
      <c r="U8" s="60">
        <f>SUM(R8:T8)*80%</f>
        <v>1523508.3</v>
      </c>
      <c r="V8" s="60">
        <f>I8*K8*40%*O8</f>
        <v>1066455.81</v>
      </c>
      <c r="W8" s="60">
        <f>IF(P8&gt;=6750,(I8*K8*40%),0)</f>
        <v>1066455.81</v>
      </c>
      <c r="X8" s="60">
        <f>I8*K8*20%</f>
        <v>533227.90500000003</v>
      </c>
      <c r="Y8" s="60">
        <f>SUM(V8:X8)*80%</f>
        <v>2132911.6200000006</v>
      </c>
      <c r="Z8" s="60">
        <f>I8*L8</f>
        <v>0</v>
      </c>
      <c r="AA8" s="60">
        <f>Z8*80%</f>
        <v>0</v>
      </c>
      <c r="AB8" s="60">
        <f>I8*M8</f>
        <v>0</v>
      </c>
      <c r="AC8" s="60">
        <f>AB8*80%</f>
        <v>0</v>
      </c>
      <c r="AD8" s="25">
        <f>+U8+Y8+AA8+AC8</f>
        <v>3656419.9200000009</v>
      </c>
      <c r="AE8" s="61">
        <f>AD8*15%</f>
        <v>548462.98800000013</v>
      </c>
      <c r="AF8" s="62"/>
      <c r="AG8" s="62"/>
      <c r="AH8" s="60">
        <f t="shared" ref="AH8:AH9" si="0">AD8-AE8-AF8</f>
        <v>3107956.932000001</v>
      </c>
      <c r="AI8" s="70" t="s">
        <v>4</v>
      </c>
      <c r="AJ8" s="71"/>
      <c r="AK8" s="3"/>
    </row>
    <row r="9" spans="1:37" ht="23.5" customHeight="1" x14ac:dyDescent="0.2">
      <c r="A9" s="57" t="s">
        <v>5</v>
      </c>
      <c r="B9" s="69"/>
      <c r="C9" s="107" t="s">
        <v>107</v>
      </c>
      <c r="D9" s="109"/>
      <c r="E9" s="101"/>
      <c r="F9" s="104" t="s">
        <v>110</v>
      </c>
      <c r="G9" s="6">
        <v>6</v>
      </c>
      <c r="H9" s="105"/>
      <c r="I9" s="91">
        <f>VLOOKUP(G9,'Basic TPP'!$A$2:$B$16,2,0)</f>
        <v>4413037</v>
      </c>
      <c r="J9" s="97">
        <v>0.375</v>
      </c>
      <c r="K9" s="90">
        <v>0.52500000000000002</v>
      </c>
      <c r="L9" s="89"/>
      <c r="M9" s="92"/>
      <c r="N9" s="21">
        <f>I9*(SUM(J9:M9))*80%</f>
        <v>3177386.6400000006</v>
      </c>
      <c r="O9" s="98">
        <v>1</v>
      </c>
      <c r="P9" s="99">
        <v>7000</v>
      </c>
      <c r="Q9" s="99" t="s">
        <v>100</v>
      </c>
      <c r="R9" s="60">
        <f t="shared" ref="R9" si="1">I9*J9*40%*O9</f>
        <v>661955.55000000005</v>
      </c>
      <c r="S9" s="60">
        <f t="shared" ref="S9" si="2">IF(P9&gt;=6750,(I9*J9*40%),0)</f>
        <v>661955.55000000005</v>
      </c>
      <c r="T9" s="60">
        <f>I9*J9*20%</f>
        <v>330977.77500000002</v>
      </c>
      <c r="U9" s="60">
        <f>SUM(R9:T9)*80%</f>
        <v>1323911.1000000001</v>
      </c>
      <c r="V9" s="60">
        <f t="shared" ref="V9" si="3">I9*K9*40%*O9</f>
        <v>926737.77000000014</v>
      </c>
      <c r="W9" s="60">
        <f t="shared" ref="W9" si="4">IF(P9&gt;=6750,(I9*K9*40%),0)</f>
        <v>926737.77000000014</v>
      </c>
      <c r="X9" s="60">
        <f>I9*K9*20%</f>
        <v>463368.88500000007</v>
      </c>
      <c r="Y9" s="60">
        <f>SUM(V9:X9)*80%</f>
        <v>1853475.5400000003</v>
      </c>
      <c r="Z9" s="60">
        <f t="shared" ref="Z9" si="5">I9*L9</f>
        <v>0</v>
      </c>
      <c r="AA9" s="60">
        <f>Z9*80%</f>
        <v>0</v>
      </c>
      <c r="AB9" s="60">
        <f t="shared" ref="AB9" si="6">I9*M9</f>
        <v>0</v>
      </c>
      <c r="AC9" s="60">
        <f>AB9*80%</f>
        <v>0</v>
      </c>
      <c r="AD9" s="25">
        <f>+U9+Y9+AA9+AC9</f>
        <v>3177386.6400000006</v>
      </c>
      <c r="AE9" s="61">
        <f t="shared" ref="AE9" si="7">AD9*15%</f>
        <v>476607.99600000004</v>
      </c>
      <c r="AF9" s="30"/>
      <c r="AG9" s="30"/>
      <c r="AH9" s="29">
        <f t="shared" si="0"/>
        <v>2700778.6440000003</v>
      </c>
      <c r="AI9" s="70" t="s">
        <v>5</v>
      </c>
      <c r="AJ9" s="72"/>
      <c r="AK9" s="3"/>
    </row>
    <row r="10" spans="1:37" ht="23.5" customHeight="1" x14ac:dyDescent="0.2">
      <c r="A10" s="57" t="s">
        <v>6</v>
      </c>
      <c r="B10" s="69"/>
      <c r="C10" s="107" t="s">
        <v>107</v>
      </c>
      <c r="D10" s="109"/>
      <c r="E10" s="102"/>
      <c r="F10" s="63"/>
      <c r="G10" s="63"/>
      <c r="H10" s="102"/>
      <c r="I10" s="91"/>
      <c r="J10" s="97"/>
      <c r="K10" s="90"/>
      <c r="L10" s="89"/>
      <c r="M10" s="92"/>
      <c r="N10" s="21"/>
      <c r="O10" s="98"/>
      <c r="P10" s="99"/>
      <c r="Q10" s="99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25"/>
      <c r="AE10" s="61"/>
      <c r="AF10" s="62"/>
      <c r="AG10" s="62"/>
      <c r="AH10" s="64"/>
      <c r="AI10" s="70"/>
      <c r="AJ10" s="73"/>
      <c r="AK10" s="3"/>
    </row>
    <row r="11" spans="1:37" ht="23.5" customHeight="1" x14ac:dyDescent="0.2">
      <c r="A11" s="57" t="s">
        <v>7</v>
      </c>
      <c r="B11" s="66"/>
      <c r="C11" s="107" t="s">
        <v>107</v>
      </c>
      <c r="D11" s="109"/>
      <c r="E11" s="102"/>
      <c r="F11" s="63"/>
      <c r="G11" s="63"/>
      <c r="H11" s="102"/>
      <c r="I11" s="91"/>
      <c r="J11" s="97"/>
      <c r="K11" s="90"/>
      <c r="L11" s="89"/>
      <c r="M11" s="92"/>
      <c r="N11" s="21"/>
      <c r="O11" s="98"/>
      <c r="P11" s="99"/>
      <c r="Q11" s="99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25"/>
      <c r="AE11" s="61"/>
      <c r="AF11" s="62"/>
      <c r="AG11" s="62"/>
      <c r="AH11" s="64"/>
      <c r="AI11" s="70"/>
      <c r="AJ11" s="73"/>
      <c r="AK11" s="3"/>
    </row>
    <row r="12" spans="1:37" ht="23.5" customHeight="1" x14ac:dyDescent="0.2">
      <c r="A12" s="57" t="s">
        <v>8</v>
      </c>
      <c r="B12" s="67"/>
      <c r="C12" s="107" t="s">
        <v>107</v>
      </c>
      <c r="D12" s="109"/>
      <c r="E12" s="102"/>
      <c r="F12" s="63"/>
      <c r="G12" s="63"/>
      <c r="H12" s="102"/>
      <c r="I12" s="91"/>
      <c r="J12" s="97"/>
      <c r="K12" s="90"/>
      <c r="L12" s="89"/>
      <c r="M12" s="92"/>
      <c r="N12" s="21"/>
      <c r="O12" s="98"/>
      <c r="P12" s="99"/>
      <c r="Q12" s="99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25"/>
      <c r="AE12" s="65"/>
      <c r="AF12" s="62"/>
      <c r="AG12" s="62"/>
      <c r="AH12" s="64"/>
      <c r="AI12" s="70"/>
      <c r="AJ12" s="73"/>
      <c r="AK12" s="3"/>
    </row>
    <row r="13" spans="1:37" x14ac:dyDescent="0.2">
      <c r="B13" s="10"/>
      <c r="C13" s="10"/>
      <c r="D13" s="10"/>
      <c r="E13" s="10"/>
      <c r="F13" s="10"/>
      <c r="G13" s="10"/>
      <c r="H13" s="10"/>
      <c r="I13" s="10"/>
      <c r="K13" s="49"/>
      <c r="L13" s="50"/>
      <c r="M13" s="50"/>
      <c r="N13" s="21">
        <f>I13*(SUM(K13:M13))</f>
        <v>0</v>
      </c>
      <c r="O13" s="93"/>
      <c r="P13" s="26"/>
      <c r="Q13" s="26"/>
      <c r="R13" s="51"/>
      <c r="S13" s="51"/>
      <c r="T13" s="51"/>
      <c r="U13" s="26">
        <f>SUM(U8:U12)</f>
        <v>2847419.4000000004</v>
      </c>
      <c r="V13" s="51"/>
      <c r="W13" s="51"/>
      <c r="X13" s="51"/>
      <c r="Y13" s="26">
        <f>SUM(Y8:Y12)</f>
        <v>3986387.1600000011</v>
      </c>
      <c r="Z13" s="51"/>
      <c r="AA13" s="60">
        <f t="shared" ref="AA13" si="8">Z13</f>
        <v>0</v>
      </c>
      <c r="AB13" s="51"/>
      <c r="AC13" s="60">
        <f t="shared" ref="AC13" si="9">AB13</f>
        <v>0</v>
      </c>
      <c r="AD13" s="26">
        <f t="shared" ref="AD13:AH13" si="10">SUM(AD8:AD12)</f>
        <v>6833806.5600000015</v>
      </c>
      <c r="AE13" s="26">
        <f t="shared" si="10"/>
        <v>1025070.9840000002</v>
      </c>
      <c r="AF13" s="26">
        <f t="shared" si="10"/>
        <v>0</v>
      </c>
      <c r="AG13" s="26">
        <f t="shared" si="10"/>
        <v>0</v>
      </c>
      <c r="AH13" s="26">
        <f t="shared" si="10"/>
        <v>5808735.5760000013</v>
      </c>
      <c r="AI13" s="52"/>
      <c r="AJ13" s="54"/>
    </row>
    <row r="14" spans="1:37" ht="20" customHeight="1" x14ac:dyDescent="0.2">
      <c r="B14" s="10"/>
      <c r="C14" s="10"/>
      <c r="D14" s="10"/>
      <c r="E14" s="10"/>
      <c r="F14" s="10"/>
      <c r="G14" s="10"/>
      <c r="H14" s="10"/>
      <c r="I14" s="10"/>
      <c r="K14" s="10"/>
      <c r="L14" s="10"/>
      <c r="M14" s="10"/>
      <c r="N14" s="45"/>
      <c r="O14" s="94"/>
      <c r="P14" s="45"/>
      <c r="Q14" s="45"/>
      <c r="R14" s="46"/>
      <c r="S14" s="46"/>
      <c r="T14" s="46"/>
      <c r="U14" s="47"/>
      <c r="V14" s="48"/>
      <c r="W14" s="48"/>
      <c r="X14" s="48"/>
      <c r="Y14" s="45"/>
      <c r="Z14" s="46"/>
      <c r="AA14" s="60"/>
      <c r="AB14" s="46"/>
      <c r="AC14" s="60"/>
      <c r="AE14" s="45"/>
      <c r="AF14" s="45"/>
      <c r="AG14" s="45"/>
      <c r="AH14" s="45"/>
      <c r="AI14" s="10"/>
      <c r="AJ14" s="10"/>
      <c r="AK14" s="36"/>
    </row>
    <row r="15" spans="1:37" x14ac:dyDescent="0.2">
      <c r="B15" s="144" t="s">
        <v>47</v>
      </c>
      <c r="C15" s="144"/>
      <c r="D15" s="10"/>
      <c r="E15" s="10"/>
      <c r="F15" s="10"/>
      <c r="G15" s="10"/>
      <c r="H15" s="10"/>
      <c r="I15" s="10"/>
      <c r="K15" s="10"/>
      <c r="L15" s="10"/>
      <c r="M15" s="10"/>
      <c r="N15" s="39"/>
      <c r="O15" s="95"/>
      <c r="P15" s="39"/>
      <c r="Q15" s="39"/>
      <c r="R15" s="10"/>
      <c r="S15" s="157"/>
      <c r="T15" s="157"/>
      <c r="U15" s="157"/>
      <c r="V15" s="157"/>
      <c r="W15" s="157"/>
      <c r="X15" s="157"/>
      <c r="Y15" s="10"/>
      <c r="Z15" s="10"/>
      <c r="AA15" s="10"/>
      <c r="AB15" s="10"/>
      <c r="AC15" s="10"/>
      <c r="AE15" s="55"/>
      <c r="AF15" s="55"/>
      <c r="AG15" s="55"/>
      <c r="AH15" s="55"/>
      <c r="AI15" s="10"/>
      <c r="AJ15" s="33"/>
      <c r="AK15" s="36"/>
    </row>
    <row r="16" spans="1:37" ht="14.5" customHeight="1" x14ac:dyDescent="0.2">
      <c r="B16" s="15" t="s">
        <v>48</v>
      </c>
      <c r="C16" s="15"/>
      <c r="D16" s="10"/>
      <c r="E16" s="10"/>
      <c r="F16" s="10"/>
      <c r="G16" s="10"/>
      <c r="H16" s="10"/>
      <c r="I16" s="10"/>
      <c r="K16" s="10"/>
      <c r="L16" s="10"/>
      <c r="M16" s="10"/>
      <c r="N16" s="39"/>
      <c r="O16" s="95"/>
      <c r="P16" s="39"/>
      <c r="Q16" s="39"/>
      <c r="Z16" s="10"/>
      <c r="AA16" s="10"/>
      <c r="AB16" s="10"/>
      <c r="AC16" s="10"/>
      <c r="AE16" s="147" t="s">
        <v>49</v>
      </c>
      <c r="AF16" s="147"/>
      <c r="AG16" s="147"/>
      <c r="AH16" s="147"/>
      <c r="AI16" s="10"/>
      <c r="AJ16" s="33"/>
    </row>
    <row r="17" spans="2:36" x14ac:dyDescent="0.2">
      <c r="B17" s="18"/>
      <c r="C17" s="18"/>
      <c r="D17" s="10"/>
      <c r="E17" s="10"/>
      <c r="F17" s="10"/>
      <c r="G17" s="10"/>
      <c r="H17" s="10"/>
      <c r="I17" s="10"/>
      <c r="K17" s="10"/>
      <c r="L17" s="10"/>
      <c r="M17" s="10"/>
      <c r="N17" s="53"/>
      <c r="O17" s="95"/>
      <c r="P17" s="53"/>
      <c r="Q17" s="53"/>
      <c r="Z17" s="10"/>
      <c r="AA17" s="10"/>
      <c r="AB17" s="10"/>
      <c r="AC17" s="10"/>
      <c r="AE17" s="39"/>
      <c r="AF17" s="39"/>
      <c r="AG17" s="39"/>
      <c r="AH17" s="39"/>
      <c r="AI17" s="10"/>
      <c r="AJ17" s="37"/>
    </row>
    <row r="18" spans="2:36" x14ac:dyDescent="0.2">
      <c r="B18" s="18"/>
      <c r="C18" s="18"/>
      <c r="D18" s="10"/>
      <c r="E18" s="10"/>
      <c r="F18" s="10"/>
      <c r="G18" s="10"/>
      <c r="H18" s="10"/>
      <c r="I18" s="10"/>
      <c r="K18" s="10"/>
      <c r="L18" s="10"/>
      <c r="M18" s="10"/>
      <c r="N18" s="39"/>
      <c r="O18" s="95"/>
      <c r="P18" s="39"/>
      <c r="Q18" s="39"/>
      <c r="Z18" s="10"/>
      <c r="AA18" s="10"/>
      <c r="AB18" s="10"/>
      <c r="AC18" s="10"/>
      <c r="AE18" s="16"/>
      <c r="AF18" s="17"/>
      <c r="AG18" s="17"/>
      <c r="AH18" s="16"/>
      <c r="AI18" s="10"/>
      <c r="AJ18" s="35"/>
    </row>
    <row r="19" spans="2:36" x14ac:dyDescent="0.2">
      <c r="B19" s="9"/>
      <c r="C19" s="9"/>
      <c r="AA19" s="35"/>
      <c r="AC19" s="35"/>
      <c r="AE19" s="16"/>
      <c r="AF19" s="17"/>
      <c r="AG19" s="17"/>
      <c r="AH19" s="16"/>
    </row>
    <row r="20" spans="2:36" x14ac:dyDescent="0.2">
      <c r="B20" s="9"/>
      <c r="C20" s="9"/>
      <c r="AD20" s="10"/>
      <c r="AE20" s="16"/>
      <c r="AF20" s="17"/>
      <c r="AG20" s="17"/>
      <c r="AH20" s="16"/>
    </row>
    <row r="21" spans="2:36" x14ac:dyDescent="0.2">
      <c r="B21" s="138" t="s">
        <v>108</v>
      </c>
      <c r="C21" s="138"/>
      <c r="AD21" s="10"/>
      <c r="AE21" s="138" t="s">
        <v>108</v>
      </c>
      <c r="AF21" s="138"/>
      <c r="AG21" s="138"/>
      <c r="AH21" s="138"/>
    </row>
    <row r="22" spans="2:36" x14ac:dyDescent="0.2">
      <c r="B22" s="8" t="s">
        <v>107</v>
      </c>
      <c r="C22" s="8"/>
      <c r="S22" s="139"/>
      <c r="T22" s="139"/>
      <c r="U22" s="139"/>
      <c r="V22" s="139"/>
      <c r="W22" s="139"/>
      <c r="X22" s="139"/>
      <c r="AE22" s="138" t="s">
        <v>107</v>
      </c>
      <c r="AF22" s="138"/>
      <c r="AG22" s="138"/>
      <c r="AH22" s="138"/>
    </row>
    <row r="23" spans="2:36" x14ac:dyDescent="0.2"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2:36" x14ac:dyDescent="0.2">
      <c r="W24" s="10"/>
      <c r="X24" s="10"/>
      <c r="Y24" s="10"/>
      <c r="Z24" s="10"/>
      <c r="AA24" s="10"/>
      <c r="AB24" s="10"/>
      <c r="AC24" s="10"/>
      <c r="AD24" s="56" t="s">
        <v>90</v>
      </c>
      <c r="AE24" s="56"/>
      <c r="AF24" s="56"/>
      <c r="AG24" s="56"/>
      <c r="AH24" s="56"/>
      <c r="AI24" s="10"/>
    </row>
    <row r="25" spans="2:36" x14ac:dyDescent="0.2">
      <c r="W25" s="10"/>
      <c r="X25" s="10"/>
      <c r="Y25" s="10"/>
      <c r="Z25" s="10"/>
      <c r="AA25" s="10"/>
      <c r="AB25" s="10"/>
      <c r="AC25" s="10"/>
      <c r="AD25" s="56"/>
      <c r="AE25" s="56"/>
      <c r="AF25" s="56"/>
      <c r="AG25" s="56"/>
      <c r="AH25" s="56"/>
      <c r="AI25" s="10"/>
    </row>
    <row r="26" spans="2:36" x14ac:dyDescent="0.2">
      <c r="W26" s="10"/>
      <c r="X26" s="10"/>
      <c r="Y26" s="10"/>
      <c r="Z26" s="10"/>
      <c r="AA26" s="10"/>
      <c r="AB26" s="10"/>
      <c r="AC26" s="10"/>
      <c r="AD26" s="11"/>
      <c r="AE26" s="11"/>
      <c r="AF26" s="11"/>
      <c r="AG26" s="11"/>
      <c r="AH26" s="11"/>
      <c r="AI26" s="10"/>
    </row>
    <row r="27" spans="2:36" x14ac:dyDescent="0.2">
      <c r="W27" s="10"/>
      <c r="X27" s="10"/>
      <c r="Y27" s="10"/>
      <c r="Z27" s="10"/>
      <c r="AA27" s="10"/>
      <c r="AB27" s="10"/>
      <c r="AC27" s="10"/>
      <c r="AD27" s="56"/>
      <c r="AE27" s="56"/>
      <c r="AF27" s="56"/>
      <c r="AG27" s="56"/>
      <c r="AH27" s="56"/>
      <c r="AI27" s="10"/>
      <c r="AJ27" s="10"/>
    </row>
    <row r="28" spans="2:36" x14ac:dyDescent="0.2">
      <c r="W28" s="10"/>
      <c r="X28" s="10"/>
      <c r="Y28" s="10"/>
      <c r="Z28" s="10"/>
      <c r="AA28" s="10"/>
      <c r="AB28" s="10"/>
      <c r="AC28" s="10"/>
      <c r="AD28" s="56"/>
      <c r="AE28" s="56"/>
      <c r="AF28" s="56"/>
      <c r="AG28" s="56"/>
      <c r="AH28" s="56"/>
      <c r="AI28" s="10"/>
      <c r="AJ28" s="10"/>
    </row>
    <row r="29" spans="2:36" x14ac:dyDescent="0.2"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2:36" x14ac:dyDescent="0.2">
      <c r="U30" s="27"/>
      <c r="W30" s="10"/>
      <c r="X30" s="10"/>
      <c r="Y30" s="27"/>
      <c r="Z30" s="10"/>
      <c r="AA30" s="27"/>
      <c r="AB30" s="10"/>
      <c r="AC30" s="27"/>
      <c r="AD30" s="27"/>
      <c r="AE30" s="27"/>
      <c r="AF30" s="27"/>
      <c r="AG30" s="27"/>
      <c r="AH30" s="27"/>
      <c r="AI30" s="10"/>
      <c r="AJ30" s="10"/>
    </row>
    <row r="31" spans="2:36" x14ac:dyDescent="0.2">
      <c r="U31" s="12"/>
      <c r="V31" s="12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10"/>
      <c r="AJ31" s="10"/>
    </row>
    <row r="32" spans="2:36" x14ac:dyDescent="0.2">
      <c r="U32" s="12"/>
      <c r="V32" s="12"/>
      <c r="W32" s="56"/>
      <c r="X32" s="56"/>
      <c r="Y32" s="12"/>
      <c r="Z32" s="56"/>
      <c r="AA32" s="12"/>
      <c r="AB32" s="56"/>
      <c r="AC32" s="12"/>
      <c r="AD32" s="12"/>
      <c r="AE32" s="12"/>
      <c r="AF32" s="12"/>
      <c r="AG32" s="12"/>
      <c r="AH32" s="12"/>
      <c r="AI32" s="10"/>
      <c r="AJ32" s="10"/>
    </row>
    <row r="33" spans="21:36" x14ac:dyDescent="0.2">
      <c r="U33" s="12"/>
      <c r="V33" s="81"/>
      <c r="W33" s="82"/>
      <c r="X33" s="82"/>
      <c r="Y33" s="12"/>
      <c r="Z33" s="82"/>
      <c r="AA33" s="12"/>
      <c r="AB33" s="82"/>
      <c r="AC33" s="12"/>
      <c r="AD33" s="12"/>
      <c r="AE33" s="12"/>
      <c r="AF33" s="12"/>
      <c r="AG33" s="12"/>
      <c r="AH33" s="12"/>
      <c r="AI33" s="10"/>
      <c r="AJ33" s="10"/>
    </row>
    <row r="34" spans="21:36" x14ac:dyDescent="0.2">
      <c r="U34" s="81"/>
      <c r="V34" s="81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10"/>
      <c r="AJ34" s="10"/>
    </row>
    <row r="35" spans="21:36" x14ac:dyDescent="0.2">
      <c r="U35" s="81"/>
      <c r="V35" s="81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10"/>
      <c r="AJ35" s="10"/>
    </row>
    <row r="36" spans="21:36" x14ac:dyDescent="0.2"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21:36" x14ac:dyDescent="0.2"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21:36" x14ac:dyDescent="0.2"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21:36" x14ac:dyDescent="0.2"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21:36" x14ac:dyDescent="0.2"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21:36" x14ac:dyDescent="0.2"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21:36" x14ac:dyDescent="0.2"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21:36" x14ac:dyDescent="0.2"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21:36" x14ac:dyDescent="0.2"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1:36" x14ac:dyDescent="0.2"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21:36" x14ac:dyDescent="0.2"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21:36" x14ac:dyDescent="0.2"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21:36" x14ac:dyDescent="0.2"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23:35" x14ac:dyDescent="0.2"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</sheetData>
  <mergeCells count="44">
    <mergeCell ref="A1:AJ1"/>
    <mergeCell ref="A2:AJ2"/>
    <mergeCell ref="A3:AJ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G5:AG7"/>
    <mergeCell ref="AH5:AH7"/>
    <mergeCell ref="AI5:AJ7"/>
    <mergeCell ref="J6:J7"/>
    <mergeCell ref="K6:K7"/>
    <mergeCell ref="L6:L7"/>
    <mergeCell ref="M6:M7"/>
    <mergeCell ref="O6:O7"/>
    <mergeCell ref="R5:AD5"/>
    <mergeCell ref="R6:T6"/>
    <mergeCell ref="U6:U7"/>
    <mergeCell ref="S22:X22"/>
    <mergeCell ref="AE22:AH22"/>
    <mergeCell ref="B15:C15"/>
    <mergeCell ref="AD6:AD7"/>
    <mergeCell ref="S15:X15"/>
    <mergeCell ref="AE16:AH16"/>
    <mergeCell ref="B21:C21"/>
    <mergeCell ref="AE21:AH21"/>
    <mergeCell ref="V6:X6"/>
    <mergeCell ref="Y6:Y7"/>
    <mergeCell ref="Z6:Z7"/>
    <mergeCell ref="AA6:AA7"/>
    <mergeCell ref="AB6:AB7"/>
    <mergeCell ref="AC6:AC7"/>
    <mergeCell ref="AE5:AE7"/>
    <mergeCell ref="AF5:AF7"/>
  </mergeCells>
  <pageMargins left="0.15748031496062992" right="0.59055118110236227" top="0.74803149606299213" bottom="0.74803149606299213" header="0.51181102362204722" footer="0.51181102362204722"/>
  <pageSetup paperSize="5" scale="55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9"/>
  <sheetViews>
    <sheetView zoomScale="55" zoomScaleNormal="55" zoomScaleSheetLayoutView="55" workbookViewId="0">
      <pane xSplit="8" ySplit="7" topLeftCell="I8" activePane="bottomRight" state="frozen"/>
      <selection activeCell="F17" sqref="F17"/>
      <selection pane="topRight" activeCell="F17" sqref="F17"/>
      <selection pane="bottomLeft" activeCell="F17" sqref="F17"/>
      <selection pane="bottomRight" activeCell="N26" sqref="N26"/>
    </sheetView>
  </sheetViews>
  <sheetFormatPr baseColWidth="10" defaultColWidth="8.83203125" defaultRowHeight="15" x14ac:dyDescent="0.2"/>
  <cols>
    <col min="1" max="1" width="4.5" style="3" customWidth="1"/>
    <col min="2" max="2" width="18.83203125" customWidth="1"/>
    <col min="3" max="3" width="15.8320312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96" customWidth="1"/>
    <col min="16" max="17" width="10" customWidth="1"/>
    <col min="18" max="18" width="12.1640625" customWidth="1"/>
    <col min="19" max="19" width="13" customWidth="1"/>
    <col min="20" max="20" width="11.83203125" customWidth="1"/>
    <col min="21" max="21" width="12.83203125" customWidth="1"/>
    <col min="22" max="24" width="11.5" customWidth="1"/>
    <col min="25" max="25" width="13.5" customWidth="1"/>
    <col min="26" max="26" width="12.5" customWidth="1"/>
    <col min="27" max="27" width="13.5" customWidth="1"/>
    <col min="28" max="28" width="12.5" customWidth="1"/>
    <col min="29" max="29" width="13.5" customWidth="1"/>
    <col min="30" max="30" width="13" customWidth="1"/>
    <col min="31" max="33" width="11.5" customWidth="1"/>
    <col min="34" max="34" width="13" customWidth="1"/>
    <col min="35" max="35" width="3.5" customWidth="1"/>
    <col min="36" max="36" width="17" customWidth="1"/>
  </cols>
  <sheetData>
    <row r="1" spans="1:37" ht="28" customHeight="1" x14ac:dyDescent="0.2">
      <c r="A1" s="124" t="s">
        <v>111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"/>
    </row>
    <row r="2" spans="1:37" ht="28" customHeight="1" x14ac:dyDescent="0.2">
      <c r="A2" s="124" t="s">
        <v>109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2"/>
    </row>
    <row r="3" spans="1:37" ht="28" customHeight="1" x14ac:dyDescent="0.2">
      <c r="A3" s="125" t="s">
        <v>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2"/>
    </row>
    <row r="4" spans="1:37" x14ac:dyDescent="0.2">
      <c r="O4"/>
    </row>
    <row r="5" spans="1:37" x14ac:dyDescent="0.2">
      <c r="A5" s="126" t="s">
        <v>1</v>
      </c>
      <c r="B5" s="126" t="s">
        <v>3</v>
      </c>
      <c r="C5" s="127" t="s">
        <v>2</v>
      </c>
      <c r="D5" s="128" t="s">
        <v>51</v>
      </c>
      <c r="E5" s="126" t="s">
        <v>52</v>
      </c>
      <c r="F5" s="129" t="s">
        <v>53</v>
      </c>
      <c r="G5" s="126" t="s">
        <v>54</v>
      </c>
      <c r="H5" s="119" t="s">
        <v>106</v>
      </c>
      <c r="I5" s="137" t="s">
        <v>61</v>
      </c>
      <c r="J5" s="116" t="s">
        <v>102</v>
      </c>
      <c r="K5" s="117"/>
      <c r="L5" s="117"/>
      <c r="M5" s="118"/>
      <c r="N5" s="122" t="s">
        <v>112</v>
      </c>
      <c r="O5" s="134" t="s">
        <v>97</v>
      </c>
      <c r="P5" s="135"/>
      <c r="Q5" s="136"/>
      <c r="R5" s="154" t="s">
        <v>55</v>
      </c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30" t="s">
        <v>56</v>
      </c>
      <c r="AF5" s="130" t="s">
        <v>57</v>
      </c>
      <c r="AG5" s="131" t="s">
        <v>58</v>
      </c>
      <c r="AH5" s="133" t="s">
        <v>59</v>
      </c>
      <c r="AI5" s="148" t="s">
        <v>60</v>
      </c>
      <c r="AJ5" s="149"/>
      <c r="AK5" s="3"/>
    </row>
    <row r="6" spans="1:37" ht="14.5" customHeight="1" x14ac:dyDescent="0.2">
      <c r="A6" s="126"/>
      <c r="B6" s="126"/>
      <c r="C6" s="120"/>
      <c r="D6" s="120"/>
      <c r="E6" s="126"/>
      <c r="F6" s="129"/>
      <c r="G6" s="126"/>
      <c r="H6" s="120"/>
      <c r="I6" s="137"/>
      <c r="J6" s="122" t="s">
        <v>64</v>
      </c>
      <c r="K6" s="122" t="s">
        <v>65</v>
      </c>
      <c r="L6" s="122" t="s">
        <v>62</v>
      </c>
      <c r="M6" s="122" t="s">
        <v>95</v>
      </c>
      <c r="N6" s="123"/>
      <c r="O6" s="145" t="s">
        <v>91</v>
      </c>
      <c r="P6" s="145" t="s">
        <v>99</v>
      </c>
      <c r="Q6" s="145" t="s">
        <v>101</v>
      </c>
      <c r="R6" s="140" t="s">
        <v>64</v>
      </c>
      <c r="S6" s="141"/>
      <c r="T6" s="142"/>
      <c r="U6" s="133" t="s">
        <v>92</v>
      </c>
      <c r="V6" s="152" t="s">
        <v>65</v>
      </c>
      <c r="W6" s="152"/>
      <c r="X6" s="152"/>
      <c r="Y6" s="153" t="s">
        <v>93</v>
      </c>
      <c r="Z6" s="155" t="s">
        <v>62</v>
      </c>
      <c r="AA6" s="155" t="s">
        <v>94</v>
      </c>
      <c r="AB6" s="143" t="s">
        <v>95</v>
      </c>
      <c r="AC6" s="143" t="s">
        <v>96</v>
      </c>
      <c r="AD6" s="156" t="s">
        <v>66</v>
      </c>
      <c r="AE6" s="130"/>
      <c r="AF6" s="130"/>
      <c r="AG6" s="132"/>
      <c r="AH6" s="133"/>
      <c r="AI6" s="150"/>
      <c r="AJ6" s="151"/>
      <c r="AK6" s="3"/>
    </row>
    <row r="7" spans="1:37" ht="32" x14ac:dyDescent="0.2">
      <c r="A7" s="126"/>
      <c r="B7" s="126"/>
      <c r="C7" s="120"/>
      <c r="D7" s="120"/>
      <c r="E7" s="126"/>
      <c r="F7" s="129"/>
      <c r="G7" s="126"/>
      <c r="H7" s="121"/>
      <c r="I7" s="137"/>
      <c r="J7" s="123"/>
      <c r="K7" s="123"/>
      <c r="L7" s="123"/>
      <c r="M7" s="123"/>
      <c r="N7" s="123"/>
      <c r="O7" s="146"/>
      <c r="P7" s="146"/>
      <c r="Q7" s="146"/>
      <c r="R7" s="100" t="s">
        <v>103</v>
      </c>
      <c r="S7" s="100" t="s">
        <v>104</v>
      </c>
      <c r="T7" s="100" t="s">
        <v>105</v>
      </c>
      <c r="U7" s="133"/>
      <c r="V7" s="83" t="s">
        <v>103</v>
      </c>
      <c r="W7" s="83" t="s">
        <v>104</v>
      </c>
      <c r="X7" s="83" t="s">
        <v>105</v>
      </c>
      <c r="Y7" s="153"/>
      <c r="Z7" s="155"/>
      <c r="AA7" s="155"/>
      <c r="AB7" s="143"/>
      <c r="AC7" s="143"/>
      <c r="AD7" s="156"/>
      <c r="AE7" s="130"/>
      <c r="AF7" s="130"/>
      <c r="AG7" s="132"/>
      <c r="AH7" s="133"/>
      <c r="AI7" s="150"/>
      <c r="AJ7" s="151"/>
      <c r="AK7" s="3"/>
    </row>
    <row r="8" spans="1:37" ht="23.5" customHeight="1" x14ac:dyDescent="0.2">
      <c r="A8" s="57" t="s">
        <v>4</v>
      </c>
      <c r="B8" s="58"/>
      <c r="C8" s="107" t="s">
        <v>107</v>
      </c>
      <c r="D8" s="108"/>
      <c r="E8" s="101"/>
      <c r="F8" s="112" t="s">
        <v>110</v>
      </c>
      <c r="G8" s="59">
        <v>7</v>
      </c>
      <c r="H8" s="107" t="s">
        <v>116</v>
      </c>
      <c r="I8" s="91">
        <f>VLOOKUP(G8,'Basic TPP'!$A$2:$B$16,2,0)</f>
        <v>5078361</v>
      </c>
      <c r="J8" s="97">
        <v>0.375</v>
      </c>
      <c r="K8" s="90">
        <v>0.52500000000000002</v>
      </c>
      <c r="L8" s="89"/>
      <c r="M8" s="89"/>
      <c r="N8" s="21">
        <f>I8*(SUM(J8:M8))*90%</f>
        <v>4113472.4100000006</v>
      </c>
      <c r="O8" s="98">
        <v>1</v>
      </c>
      <c r="P8" s="99">
        <v>7000</v>
      </c>
      <c r="Q8" s="99" t="s">
        <v>100</v>
      </c>
      <c r="R8" s="60">
        <f>I8*J8*40%*O8</f>
        <v>761754.15</v>
      </c>
      <c r="S8" s="60">
        <f>IF(P8&gt;=6750,(I8*J8*40%),0)</f>
        <v>761754.15</v>
      </c>
      <c r="T8" s="60">
        <f>I8*J8*20%</f>
        <v>380877.07500000001</v>
      </c>
      <c r="U8" s="60">
        <f>SUM(R8:T8)*90%</f>
        <v>1713946.8375000001</v>
      </c>
      <c r="V8" s="60">
        <f>I8*K8*40%*O8</f>
        <v>1066455.81</v>
      </c>
      <c r="W8" s="60">
        <f>IF(P8&gt;=6750,(I8*K8*40%),0)</f>
        <v>1066455.81</v>
      </c>
      <c r="X8" s="60">
        <f>I8*K8*20%</f>
        <v>533227.90500000003</v>
      </c>
      <c r="Y8" s="60">
        <f>SUM(V8:X8)*90%</f>
        <v>2399525.5725000002</v>
      </c>
      <c r="Z8" s="60">
        <f>I8*L8</f>
        <v>0</v>
      </c>
      <c r="AA8" s="60">
        <f>Z8*90%</f>
        <v>0</v>
      </c>
      <c r="AB8" s="60">
        <f>I8*M8</f>
        <v>0</v>
      </c>
      <c r="AC8" s="60">
        <f>AB8*90%</f>
        <v>0</v>
      </c>
      <c r="AD8" s="25">
        <f>+U8+Y8+AA8+AC8</f>
        <v>4113472.41</v>
      </c>
      <c r="AE8" s="61">
        <f>AD8*15%</f>
        <v>617020.8615</v>
      </c>
      <c r="AF8" s="62"/>
      <c r="AG8" s="62"/>
      <c r="AH8" s="60">
        <f t="shared" ref="AH8:AH9" si="0">AD8-AE8-AF8</f>
        <v>3496451.5485</v>
      </c>
      <c r="AI8" s="70" t="s">
        <v>4</v>
      </c>
      <c r="AJ8" s="71"/>
      <c r="AK8" s="3"/>
    </row>
    <row r="9" spans="1:37" ht="23.5" customHeight="1" x14ac:dyDescent="0.2">
      <c r="A9" s="57" t="s">
        <v>5</v>
      </c>
      <c r="B9" s="69"/>
      <c r="C9" s="107" t="s">
        <v>107</v>
      </c>
      <c r="D9" s="109"/>
      <c r="E9" s="101"/>
      <c r="F9" s="104" t="s">
        <v>110</v>
      </c>
      <c r="G9" s="6">
        <v>6</v>
      </c>
      <c r="H9" s="107" t="s">
        <v>116</v>
      </c>
      <c r="I9" s="91">
        <f>VLOOKUP(G9,'Basic TPP'!$A$2:$B$16,2,0)</f>
        <v>4413037</v>
      </c>
      <c r="J9" s="97">
        <v>0.375</v>
      </c>
      <c r="K9" s="90">
        <v>0.52500000000000002</v>
      </c>
      <c r="L9" s="89"/>
      <c r="M9" s="92"/>
      <c r="N9" s="21">
        <f>I9*(SUM(J9:M9))*90%</f>
        <v>3574559.97</v>
      </c>
      <c r="O9" s="98">
        <v>1</v>
      </c>
      <c r="P9" s="99">
        <v>7000</v>
      </c>
      <c r="Q9" s="99" t="s">
        <v>100</v>
      </c>
      <c r="R9" s="60">
        <f t="shared" ref="R9" si="1">I9*J9*40%*O9</f>
        <v>661955.55000000005</v>
      </c>
      <c r="S9" s="60">
        <f t="shared" ref="S9" si="2">IF(P9&gt;=6750,(I9*J9*40%),0)</f>
        <v>661955.55000000005</v>
      </c>
      <c r="T9" s="60">
        <f>I9*J9*20%</f>
        <v>330977.77500000002</v>
      </c>
      <c r="U9" s="60">
        <f>SUM(R9:T9)*90%</f>
        <v>1489399.9875</v>
      </c>
      <c r="V9" s="60">
        <f t="shared" ref="V9" si="3">I9*K9*40%*O9</f>
        <v>926737.77000000014</v>
      </c>
      <c r="W9" s="60">
        <f t="shared" ref="W9" si="4">IF(P9&gt;=6750,(I9*K9*40%),0)</f>
        <v>926737.77000000014</v>
      </c>
      <c r="X9" s="60">
        <f>I9*K9*20%</f>
        <v>463368.88500000007</v>
      </c>
      <c r="Y9" s="60">
        <f>SUM(V9:X9)*90%</f>
        <v>2085159.9825000004</v>
      </c>
      <c r="Z9" s="60">
        <f t="shared" ref="Z9" si="5">I9*L9</f>
        <v>0</v>
      </c>
      <c r="AA9" s="60">
        <f>Z9*90%</f>
        <v>0</v>
      </c>
      <c r="AB9" s="60">
        <f t="shared" ref="AB9" si="6">I9*M9</f>
        <v>0</v>
      </c>
      <c r="AC9" s="60">
        <f>AB9*90%</f>
        <v>0</v>
      </c>
      <c r="AD9" s="25">
        <f>+U9+Y9+AA9+AC9</f>
        <v>3574559.9700000007</v>
      </c>
      <c r="AE9" s="61">
        <f t="shared" ref="AE9" si="7">AD9*15%</f>
        <v>536183.99550000008</v>
      </c>
      <c r="AF9" s="30"/>
      <c r="AG9" s="30"/>
      <c r="AH9" s="29">
        <f t="shared" si="0"/>
        <v>3038375.9745000005</v>
      </c>
      <c r="AI9" s="70" t="s">
        <v>5</v>
      </c>
      <c r="AJ9" s="72"/>
      <c r="AK9" s="3"/>
    </row>
    <row r="10" spans="1:37" ht="23.5" customHeight="1" x14ac:dyDescent="0.2">
      <c r="A10" s="57" t="s">
        <v>6</v>
      </c>
      <c r="B10" s="69"/>
      <c r="C10" s="107" t="s">
        <v>107</v>
      </c>
      <c r="D10" s="109"/>
      <c r="E10" s="102"/>
      <c r="F10" s="63"/>
      <c r="G10" s="63"/>
      <c r="H10" s="102"/>
      <c r="I10" s="91"/>
      <c r="J10" s="97"/>
      <c r="K10" s="90"/>
      <c r="L10" s="89"/>
      <c r="M10" s="92"/>
      <c r="N10" s="21"/>
      <c r="O10" s="98"/>
      <c r="P10" s="99"/>
      <c r="Q10" s="99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25"/>
      <c r="AE10" s="61"/>
      <c r="AF10" s="62"/>
      <c r="AG10" s="62"/>
      <c r="AH10" s="64"/>
      <c r="AI10" s="70"/>
      <c r="AJ10" s="73"/>
      <c r="AK10" s="3"/>
    </row>
    <row r="11" spans="1:37" ht="23.5" customHeight="1" x14ac:dyDescent="0.2">
      <c r="A11" s="57" t="s">
        <v>7</v>
      </c>
      <c r="B11" s="66"/>
      <c r="C11" s="107" t="s">
        <v>107</v>
      </c>
      <c r="D11" s="109"/>
      <c r="E11" s="102"/>
      <c r="F11" s="63"/>
      <c r="G11" s="63"/>
      <c r="H11" s="102"/>
      <c r="I11" s="91"/>
      <c r="J11" s="97"/>
      <c r="K11" s="90"/>
      <c r="L11" s="89"/>
      <c r="M11" s="92"/>
      <c r="N11" s="21"/>
      <c r="O11" s="98"/>
      <c r="P11" s="99"/>
      <c r="Q11" s="99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25"/>
      <c r="AE11" s="61"/>
      <c r="AF11" s="62"/>
      <c r="AG11" s="62"/>
      <c r="AH11" s="64"/>
      <c r="AI11" s="70"/>
      <c r="AJ11" s="73"/>
      <c r="AK11" s="3"/>
    </row>
    <row r="12" spans="1:37" ht="23.5" customHeight="1" x14ac:dyDescent="0.2">
      <c r="A12" s="57" t="s">
        <v>8</v>
      </c>
      <c r="B12" s="67"/>
      <c r="C12" s="107" t="s">
        <v>107</v>
      </c>
      <c r="D12" s="109"/>
      <c r="E12" s="102"/>
      <c r="F12" s="63"/>
      <c r="G12" s="63"/>
      <c r="H12" s="102"/>
      <c r="I12" s="91"/>
      <c r="J12" s="97"/>
      <c r="K12" s="90"/>
      <c r="L12" s="89"/>
      <c r="M12" s="92"/>
      <c r="N12" s="21"/>
      <c r="O12" s="98"/>
      <c r="P12" s="99"/>
      <c r="Q12" s="99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25"/>
      <c r="AE12" s="65"/>
      <c r="AF12" s="62"/>
      <c r="AG12" s="62"/>
      <c r="AH12" s="64"/>
      <c r="AI12" s="70"/>
      <c r="AJ12" s="73"/>
      <c r="AK12" s="3"/>
    </row>
    <row r="13" spans="1:37" x14ac:dyDescent="0.2">
      <c r="B13" s="10"/>
      <c r="C13" s="10"/>
      <c r="D13" s="10"/>
      <c r="E13" s="10"/>
      <c r="F13" s="10"/>
      <c r="G13" s="10"/>
      <c r="H13" s="10"/>
      <c r="I13" s="10"/>
      <c r="K13" s="49"/>
      <c r="L13" s="50"/>
      <c r="M13" s="50"/>
      <c r="N13" s="21">
        <f>I13*(SUM(K13:M13))</f>
        <v>0</v>
      </c>
      <c r="O13" s="93"/>
      <c r="P13" s="26"/>
      <c r="Q13" s="26"/>
      <c r="R13" s="51"/>
      <c r="S13" s="51"/>
      <c r="T13" s="51"/>
      <c r="U13" s="26">
        <f>SUM(U8:U12)</f>
        <v>3203346.8250000002</v>
      </c>
      <c r="V13" s="51"/>
      <c r="W13" s="51"/>
      <c r="X13" s="51"/>
      <c r="Y13" s="26">
        <f>SUM(Y8:Y12)</f>
        <v>4484685.5550000006</v>
      </c>
      <c r="Z13" s="51"/>
      <c r="AA13" s="60">
        <f t="shared" ref="AA13" si="8">Z13</f>
        <v>0</v>
      </c>
      <c r="AB13" s="51"/>
      <c r="AC13" s="60">
        <f t="shared" ref="AC13" si="9">AB13</f>
        <v>0</v>
      </c>
      <c r="AD13" s="26">
        <f t="shared" ref="AD13:AH13" si="10">SUM(AD8:AD12)</f>
        <v>7688032.3800000008</v>
      </c>
      <c r="AE13" s="26">
        <f t="shared" si="10"/>
        <v>1153204.8570000001</v>
      </c>
      <c r="AF13" s="26">
        <f t="shared" si="10"/>
        <v>0</v>
      </c>
      <c r="AG13" s="26">
        <f t="shared" si="10"/>
        <v>0</v>
      </c>
      <c r="AH13" s="26">
        <f t="shared" si="10"/>
        <v>6534827.523</v>
      </c>
      <c r="AI13" s="52"/>
      <c r="AJ13" s="54"/>
    </row>
    <row r="14" spans="1:37" ht="20" customHeight="1" x14ac:dyDescent="0.2">
      <c r="A14"/>
      <c r="O14"/>
    </row>
    <row r="15" spans="1:37" x14ac:dyDescent="0.2">
      <c r="A15"/>
      <c r="B15" s="144" t="s">
        <v>47</v>
      </c>
      <c r="C15" s="144"/>
      <c r="O15"/>
    </row>
    <row r="16" spans="1:37" ht="14.5" customHeight="1" x14ac:dyDescent="0.2">
      <c r="B16" s="15" t="s">
        <v>48</v>
      </c>
      <c r="C16" s="15"/>
      <c r="D16" s="10"/>
      <c r="E16" s="10"/>
      <c r="F16" s="10"/>
      <c r="G16" s="10"/>
      <c r="H16" s="10"/>
      <c r="I16" s="10"/>
      <c r="K16" s="10"/>
      <c r="L16" s="10"/>
      <c r="M16" s="10"/>
      <c r="N16" s="39"/>
      <c r="O16" s="95"/>
      <c r="P16" s="39"/>
      <c r="Q16" s="39"/>
      <c r="R16" s="10"/>
      <c r="S16" s="158"/>
      <c r="T16" s="158"/>
      <c r="U16" s="158"/>
      <c r="V16" s="158"/>
      <c r="W16" s="158"/>
      <c r="X16" s="158"/>
      <c r="Y16" s="39"/>
      <c r="Z16" s="10"/>
      <c r="AA16" s="10"/>
      <c r="AB16" s="10"/>
      <c r="AC16" s="10"/>
      <c r="AD16" s="38"/>
      <c r="AE16" s="147" t="s">
        <v>49</v>
      </c>
      <c r="AF16" s="147"/>
      <c r="AG16" s="147"/>
      <c r="AH16" s="147"/>
      <c r="AI16" s="10"/>
      <c r="AJ16" s="33"/>
    </row>
    <row r="17" spans="2:36" x14ac:dyDescent="0.2">
      <c r="B17" s="18"/>
      <c r="C17" s="18"/>
      <c r="D17" s="10"/>
      <c r="E17" s="10"/>
      <c r="F17" s="10"/>
      <c r="G17" s="10"/>
      <c r="H17" s="10"/>
      <c r="I17" s="10"/>
      <c r="K17" s="10"/>
      <c r="L17" s="10"/>
      <c r="M17" s="10"/>
      <c r="N17" s="53"/>
      <c r="O17" s="95"/>
      <c r="P17" s="53"/>
      <c r="Q17" s="53"/>
      <c r="R17" s="10"/>
      <c r="S17" s="158"/>
      <c r="T17" s="158"/>
      <c r="U17" s="158"/>
      <c r="V17" s="158"/>
      <c r="W17" s="158"/>
      <c r="X17" s="158"/>
      <c r="Y17" s="39"/>
      <c r="Z17" s="10"/>
      <c r="AA17" s="10"/>
      <c r="AB17" s="10"/>
      <c r="AC17" s="10"/>
      <c r="AD17" s="39"/>
      <c r="AE17" s="39"/>
      <c r="AF17" s="39"/>
      <c r="AG17" s="39"/>
      <c r="AH17" s="39"/>
      <c r="AI17" s="10"/>
      <c r="AJ17" s="37"/>
    </row>
    <row r="18" spans="2:36" x14ac:dyDescent="0.2">
      <c r="B18" s="18"/>
      <c r="C18" s="18"/>
      <c r="D18" s="10"/>
      <c r="E18" s="10"/>
      <c r="F18" s="10"/>
      <c r="G18" s="10"/>
      <c r="H18" s="10"/>
      <c r="I18" s="10"/>
      <c r="K18" s="10"/>
      <c r="L18" s="10"/>
      <c r="M18" s="10"/>
      <c r="N18" s="39"/>
      <c r="O18" s="95"/>
      <c r="P18" s="39"/>
      <c r="Q18" s="39"/>
      <c r="R18" s="10"/>
      <c r="S18" s="22"/>
      <c r="T18" s="22"/>
      <c r="U18" s="23"/>
      <c r="V18" s="23"/>
      <c r="W18" s="10"/>
      <c r="X18" s="10"/>
      <c r="Y18" s="10"/>
      <c r="Z18" s="10"/>
      <c r="AA18" s="10"/>
      <c r="AB18" s="10"/>
      <c r="AC18" s="10"/>
      <c r="AD18" s="39"/>
      <c r="AE18" s="16"/>
      <c r="AF18" s="17"/>
      <c r="AG18" s="17"/>
      <c r="AH18" s="16"/>
      <c r="AI18" s="10"/>
      <c r="AJ18" s="35"/>
    </row>
    <row r="19" spans="2:36" x14ac:dyDescent="0.2">
      <c r="B19" s="9"/>
      <c r="C19" s="9"/>
      <c r="S19" s="24"/>
      <c r="T19" s="24"/>
      <c r="U19" s="24"/>
      <c r="V19" s="24"/>
      <c r="AA19" s="35"/>
      <c r="AC19" s="35"/>
      <c r="AD19" s="20"/>
      <c r="AE19" s="16"/>
      <c r="AF19" s="17"/>
      <c r="AG19" s="17"/>
      <c r="AH19" s="16"/>
    </row>
    <row r="20" spans="2:36" x14ac:dyDescent="0.2">
      <c r="B20" s="9"/>
      <c r="C20" s="9"/>
      <c r="S20" s="24"/>
      <c r="T20" s="24"/>
      <c r="U20" s="23"/>
      <c r="V20" s="23"/>
      <c r="AD20" s="10"/>
      <c r="AE20" s="16"/>
      <c r="AF20" s="17"/>
      <c r="AG20" s="17"/>
      <c r="AH20" s="16"/>
    </row>
    <row r="21" spans="2:36" x14ac:dyDescent="0.2">
      <c r="B21" s="138" t="s">
        <v>108</v>
      </c>
      <c r="C21" s="138"/>
      <c r="S21" s="139"/>
      <c r="T21" s="139"/>
      <c r="U21" s="139"/>
      <c r="V21" s="139"/>
      <c r="W21" s="139"/>
      <c r="X21" s="139"/>
      <c r="AD21" s="10"/>
      <c r="AE21" s="138" t="s">
        <v>108</v>
      </c>
      <c r="AF21" s="138"/>
      <c r="AG21" s="138"/>
      <c r="AH21" s="138"/>
    </row>
    <row r="22" spans="2:36" x14ac:dyDescent="0.2">
      <c r="B22" s="8" t="s">
        <v>107</v>
      </c>
      <c r="C22" s="8"/>
      <c r="S22" s="139"/>
      <c r="T22" s="139"/>
      <c r="U22" s="139"/>
      <c r="V22" s="139"/>
      <c r="W22" s="139"/>
      <c r="X22" s="139"/>
      <c r="AE22" s="138" t="s">
        <v>107</v>
      </c>
      <c r="AF22" s="138"/>
      <c r="AG22" s="138"/>
      <c r="AH22" s="138"/>
    </row>
    <row r="23" spans="2:36" x14ac:dyDescent="0.2"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2:36" x14ac:dyDescent="0.2">
      <c r="W24" s="10"/>
      <c r="X24" s="10"/>
      <c r="Y24" s="10"/>
      <c r="Z24" s="10"/>
      <c r="AA24" s="10"/>
      <c r="AB24" s="10"/>
      <c r="AC24" s="10"/>
      <c r="AD24" s="56" t="s">
        <v>90</v>
      </c>
      <c r="AE24" s="56"/>
      <c r="AF24" s="56"/>
      <c r="AG24" s="56"/>
      <c r="AH24" s="56"/>
      <c r="AI24" s="10"/>
    </row>
    <row r="25" spans="2:36" x14ac:dyDescent="0.2">
      <c r="W25" s="10"/>
      <c r="X25" s="10"/>
      <c r="Y25" s="10"/>
      <c r="Z25" s="10"/>
      <c r="AA25" s="10"/>
      <c r="AB25" s="10"/>
      <c r="AC25" s="10"/>
      <c r="AD25" s="56"/>
      <c r="AE25" s="56"/>
      <c r="AF25" s="56"/>
      <c r="AG25" s="56"/>
      <c r="AH25" s="56"/>
      <c r="AI25" s="10"/>
    </row>
    <row r="26" spans="2:36" x14ac:dyDescent="0.2">
      <c r="W26" s="10"/>
      <c r="X26" s="10"/>
      <c r="Y26" s="10"/>
      <c r="Z26" s="10"/>
      <c r="AA26" s="10"/>
      <c r="AB26" s="10"/>
      <c r="AC26" s="10"/>
      <c r="AD26" s="11"/>
      <c r="AE26" s="11"/>
      <c r="AF26" s="11"/>
      <c r="AG26" s="11"/>
      <c r="AH26" s="11"/>
      <c r="AI26" s="10"/>
    </row>
    <row r="27" spans="2:36" x14ac:dyDescent="0.2">
      <c r="W27" s="10"/>
      <c r="X27" s="10"/>
      <c r="Y27" s="10"/>
      <c r="Z27" s="10"/>
      <c r="AA27" s="10"/>
      <c r="AB27" s="10"/>
      <c r="AC27" s="10"/>
      <c r="AD27" s="56"/>
      <c r="AE27" s="56"/>
      <c r="AF27" s="56"/>
      <c r="AG27" s="56"/>
      <c r="AH27" s="56"/>
      <c r="AI27" s="10"/>
      <c r="AJ27" s="10"/>
    </row>
    <row r="28" spans="2:36" x14ac:dyDescent="0.2">
      <c r="W28" s="10"/>
      <c r="X28" s="10"/>
      <c r="Y28" s="10"/>
      <c r="Z28" s="10"/>
      <c r="AA28" s="10"/>
      <c r="AB28" s="10"/>
      <c r="AC28" s="10"/>
      <c r="AD28" s="56"/>
      <c r="AE28" s="56"/>
      <c r="AF28" s="56"/>
      <c r="AG28" s="56"/>
      <c r="AH28" s="56"/>
      <c r="AI28" s="10"/>
      <c r="AJ28" s="10"/>
    </row>
    <row r="29" spans="2:36" x14ac:dyDescent="0.2"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2:36" x14ac:dyDescent="0.2">
      <c r="U30" s="27"/>
      <c r="W30" s="10"/>
      <c r="X30" s="10"/>
      <c r="Y30" s="27"/>
      <c r="Z30" s="10"/>
      <c r="AA30" s="27"/>
      <c r="AB30" s="10"/>
      <c r="AC30" s="27"/>
      <c r="AD30" s="27"/>
      <c r="AE30" s="27"/>
      <c r="AF30" s="27"/>
      <c r="AG30" s="27"/>
      <c r="AH30" s="27"/>
      <c r="AI30" s="10"/>
      <c r="AJ30" s="10"/>
    </row>
    <row r="31" spans="2:36" x14ac:dyDescent="0.2">
      <c r="U31" s="12"/>
      <c r="V31" s="12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10"/>
      <c r="AJ31" s="10"/>
    </row>
    <row r="32" spans="2:36" x14ac:dyDescent="0.2">
      <c r="U32" s="12"/>
      <c r="V32" s="12"/>
      <c r="W32" s="56"/>
      <c r="X32" s="56"/>
      <c r="Y32" s="12"/>
      <c r="Z32" s="56"/>
      <c r="AA32" s="12"/>
      <c r="AB32" s="56"/>
      <c r="AC32" s="12"/>
      <c r="AD32" s="12"/>
      <c r="AE32" s="12"/>
      <c r="AF32" s="12"/>
      <c r="AG32" s="12"/>
      <c r="AH32" s="12"/>
      <c r="AI32" s="10"/>
      <c r="AJ32" s="10"/>
    </row>
    <row r="33" spans="21:36" x14ac:dyDescent="0.2">
      <c r="U33" s="12"/>
      <c r="V33" s="81"/>
      <c r="W33" s="82"/>
      <c r="X33" s="82"/>
      <c r="Y33" s="12"/>
      <c r="Z33" s="82"/>
      <c r="AA33" s="12"/>
      <c r="AB33" s="82"/>
      <c r="AC33" s="12"/>
      <c r="AD33" s="12"/>
      <c r="AE33" s="12"/>
      <c r="AF33" s="12"/>
      <c r="AG33" s="12"/>
      <c r="AH33" s="12"/>
      <c r="AI33" s="10"/>
      <c r="AJ33" s="10"/>
    </row>
    <row r="34" spans="21:36" x14ac:dyDescent="0.2">
      <c r="U34" s="81"/>
      <c r="V34" s="81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10"/>
      <c r="AJ34" s="10"/>
    </row>
    <row r="35" spans="21:36" x14ac:dyDescent="0.2">
      <c r="U35" s="81"/>
      <c r="V35" s="81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10"/>
      <c r="AJ35" s="10"/>
    </row>
    <row r="36" spans="21:36" x14ac:dyDescent="0.2"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21:36" x14ac:dyDescent="0.2"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21:36" x14ac:dyDescent="0.2"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21:36" x14ac:dyDescent="0.2"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21:36" x14ac:dyDescent="0.2"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21:36" x14ac:dyDescent="0.2"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21:36" x14ac:dyDescent="0.2"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21:36" x14ac:dyDescent="0.2"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21:36" x14ac:dyDescent="0.2"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21:36" x14ac:dyDescent="0.2"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21:36" x14ac:dyDescent="0.2"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21:36" x14ac:dyDescent="0.2"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21:36" x14ac:dyDescent="0.2"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23:35" x14ac:dyDescent="0.2"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</sheetData>
  <mergeCells count="45">
    <mergeCell ref="A1:AJ1"/>
    <mergeCell ref="A2:AJ2"/>
    <mergeCell ref="A3:AJ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F5:AF7"/>
    <mergeCell ref="AG5:AG7"/>
    <mergeCell ref="AH5:AH7"/>
    <mergeCell ref="AI5:AJ7"/>
    <mergeCell ref="R5:AD5"/>
    <mergeCell ref="R6:T6"/>
    <mergeCell ref="U6:U7"/>
    <mergeCell ref="J6:J7"/>
    <mergeCell ref="K6:K7"/>
    <mergeCell ref="L6:L7"/>
    <mergeCell ref="M6:M7"/>
    <mergeCell ref="O6:O7"/>
    <mergeCell ref="S22:X22"/>
    <mergeCell ref="AE22:AH22"/>
    <mergeCell ref="B15:C15"/>
    <mergeCell ref="AD6:AD7"/>
    <mergeCell ref="S16:X17"/>
    <mergeCell ref="AE16:AH16"/>
    <mergeCell ref="B21:C21"/>
    <mergeCell ref="S21:X21"/>
    <mergeCell ref="AE21:AH21"/>
    <mergeCell ref="V6:X6"/>
    <mergeCell ref="Y6:Y7"/>
    <mergeCell ref="Z6:Z7"/>
    <mergeCell ref="AA6:AA7"/>
    <mergeCell ref="AB6:AB7"/>
    <mergeCell ref="AC6:AC7"/>
    <mergeCell ref="AE5:AE7"/>
  </mergeCells>
  <pageMargins left="0.15748031496062992" right="0.59055118110236227" top="0.74803149606299213" bottom="0.74803149606299213" header="0.51181102362204722" footer="0.51181102362204722"/>
  <pageSetup paperSize="5" scale="55" fitToHeight="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6"/>
  <sheetViews>
    <sheetView zoomScale="55" zoomScaleNormal="55" zoomScaleSheetLayoutView="55" workbookViewId="0">
      <pane xSplit="8" ySplit="7" topLeftCell="I8" activePane="bottomRight" state="frozen"/>
      <selection activeCell="F17" sqref="F17"/>
      <selection pane="topRight" activeCell="F17" sqref="F17"/>
      <selection pane="bottomLeft" activeCell="F17" sqref="F17"/>
      <selection pane="bottomRight" activeCell="S13" sqref="S13:X14"/>
    </sheetView>
  </sheetViews>
  <sheetFormatPr baseColWidth="10" defaultColWidth="8.83203125" defaultRowHeight="15" x14ac:dyDescent="0.2"/>
  <cols>
    <col min="1" max="1" width="4.5" style="3" customWidth="1"/>
    <col min="2" max="2" width="18.83203125" customWidth="1"/>
    <col min="3" max="3" width="15.83203125" customWidth="1"/>
    <col min="4" max="4" width="18.5" customWidth="1"/>
    <col min="5" max="5" width="28.164062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96" customWidth="1"/>
    <col min="16" max="17" width="10" customWidth="1"/>
    <col min="18" max="18" width="12.1640625" customWidth="1"/>
    <col min="19" max="19" width="13" customWidth="1"/>
    <col min="20" max="20" width="11.83203125" customWidth="1"/>
    <col min="21" max="21" width="12.83203125" customWidth="1"/>
    <col min="22" max="24" width="11.5" customWidth="1"/>
    <col min="25" max="25" width="13.5" customWidth="1"/>
    <col min="26" max="26" width="12.5" customWidth="1"/>
    <col min="27" max="27" width="13.5" customWidth="1"/>
    <col min="28" max="28" width="12.5" customWidth="1"/>
    <col min="29" max="29" width="13.5" customWidth="1"/>
    <col min="30" max="30" width="13" customWidth="1"/>
    <col min="31" max="33" width="11.5" customWidth="1"/>
    <col min="34" max="34" width="13" customWidth="1"/>
    <col min="35" max="35" width="3.5" customWidth="1"/>
    <col min="36" max="36" width="17" customWidth="1"/>
  </cols>
  <sheetData>
    <row r="1" spans="1:37" ht="28" customHeight="1" x14ac:dyDescent="0.2">
      <c r="A1" s="124" t="s">
        <v>113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"/>
    </row>
    <row r="2" spans="1:37" ht="28" customHeight="1" x14ac:dyDescent="0.2">
      <c r="A2" s="124" t="s">
        <v>109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2"/>
    </row>
    <row r="3" spans="1:37" ht="28" customHeight="1" x14ac:dyDescent="0.2">
      <c r="A3" s="125" t="s">
        <v>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2"/>
    </row>
    <row r="4" spans="1:37" x14ac:dyDescent="0.2">
      <c r="O4"/>
    </row>
    <row r="5" spans="1:37" x14ac:dyDescent="0.2">
      <c r="A5" s="126" t="s">
        <v>1</v>
      </c>
      <c r="B5" s="126" t="s">
        <v>3</v>
      </c>
      <c r="C5" s="127" t="s">
        <v>2</v>
      </c>
      <c r="D5" s="128" t="s">
        <v>51</v>
      </c>
      <c r="E5" s="126" t="s">
        <v>52</v>
      </c>
      <c r="F5" s="129" t="s">
        <v>53</v>
      </c>
      <c r="G5" s="126" t="s">
        <v>54</v>
      </c>
      <c r="H5" s="119" t="s">
        <v>106</v>
      </c>
      <c r="I5" s="137" t="s">
        <v>61</v>
      </c>
      <c r="J5" s="116" t="s">
        <v>102</v>
      </c>
      <c r="K5" s="117"/>
      <c r="L5" s="117"/>
      <c r="M5" s="118"/>
      <c r="N5" s="122" t="s">
        <v>63</v>
      </c>
      <c r="O5" s="134" t="s">
        <v>97</v>
      </c>
      <c r="P5" s="135"/>
      <c r="Q5" s="136"/>
      <c r="R5" s="154" t="s">
        <v>55</v>
      </c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30" t="s">
        <v>56</v>
      </c>
      <c r="AF5" s="130" t="s">
        <v>57</v>
      </c>
      <c r="AG5" s="131" t="s">
        <v>58</v>
      </c>
      <c r="AH5" s="133" t="s">
        <v>59</v>
      </c>
      <c r="AI5" s="148" t="s">
        <v>60</v>
      </c>
      <c r="AJ5" s="149"/>
      <c r="AK5" s="3"/>
    </row>
    <row r="6" spans="1:37" ht="14.5" customHeight="1" x14ac:dyDescent="0.2">
      <c r="A6" s="126"/>
      <c r="B6" s="126"/>
      <c r="C6" s="120"/>
      <c r="D6" s="120"/>
      <c r="E6" s="126"/>
      <c r="F6" s="129"/>
      <c r="G6" s="126"/>
      <c r="H6" s="120"/>
      <c r="I6" s="137"/>
      <c r="J6" s="122" t="s">
        <v>64</v>
      </c>
      <c r="K6" s="122" t="s">
        <v>65</v>
      </c>
      <c r="L6" s="122" t="s">
        <v>62</v>
      </c>
      <c r="M6" s="122" t="s">
        <v>95</v>
      </c>
      <c r="N6" s="123"/>
      <c r="O6" s="145" t="s">
        <v>91</v>
      </c>
      <c r="P6" s="145" t="s">
        <v>99</v>
      </c>
      <c r="Q6" s="145" t="s">
        <v>101</v>
      </c>
      <c r="R6" s="140" t="s">
        <v>64</v>
      </c>
      <c r="S6" s="141"/>
      <c r="T6" s="142"/>
      <c r="U6" s="133" t="s">
        <v>92</v>
      </c>
      <c r="V6" s="152" t="s">
        <v>65</v>
      </c>
      <c r="W6" s="152"/>
      <c r="X6" s="152"/>
      <c r="Y6" s="153" t="s">
        <v>93</v>
      </c>
      <c r="Z6" s="155" t="s">
        <v>62</v>
      </c>
      <c r="AA6" s="155" t="s">
        <v>94</v>
      </c>
      <c r="AB6" s="143" t="s">
        <v>95</v>
      </c>
      <c r="AC6" s="143" t="s">
        <v>96</v>
      </c>
      <c r="AD6" s="156" t="s">
        <v>66</v>
      </c>
      <c r="AE6" s="130"/>
      <c r="AF6" s="130"/>
      <c r="AG6" s="132"/>
      <c r="AH6" s="133"/>
      <c r="AI6" s="150"/>
      <c r="AJ6" s="151"/>
      <c r="AK6" s="3"/>
    </row>
    <row r="7" spans="1:37" ht="32" x14ac:dyDescent="0.2">
      <c r="A7" s="126"/>
      <c r="B7" s="126"/>
      <c r="C7" s="120"/>
      <c r="D7" s="120"/>
      <c r="E7" s="126"/>
      <c r="F7" s="129"/>
      <c r="G7" s="126"/>
      <c r="H7" s="121"/>
      <c r="I7" s="137"/>
      <c r="J7" s="123"/>
      <c r="K7" s="123"/>
      <c r="L7" s="123"/>
      <c r="M7" s="123"/>
      <c r="N7" s="123"/>
      <c r="O7" s="146"/>
      <c r="P7" s="146"/>
      <c r="Q7" s="146"/>
      <c r="R7" s="100" t="s">
        <v>103</v>
      </c>
      <c r="S7" s="100" t="s">
        <v>104</v>
      </c>
      <c r="T7" s="100" t="s">
        <v>105</v>
      </c>
      <c r="U7" s="133"/>
      <c r="V7" s="83" t="s">
        <v>103</v>
      </c>
      <c r="W7" s="83" t="s">
        <v>104</v>
      </c>
      <c r="X7" s="83" t="s">
        <v>105</v>
      </c>
      <c r="Y7" s="153"/>
      <c r="Z7" s="155"/>
      <c r="AA7" s="155"/>
      <c r="AB7" s="143"/>
      <c r="AC7" s="143"/>
      <c r="AD7" s="156"/>
      <c r="AE7" s="130"/>
      <c r="AF7" s="130"/>
      <c r="AG7" s="132"/>
      <c r="AH7" s="133"/>
      <c r="AI7" s="150"/>
      <c r="AJ7" s="151"/>
      <c r="AK7" s="3"/>
    </row>
    <row r="8" spans="1:37" ht="23.5" customHeight="1" x14ac:dyDescent="0.2">
      <c r="A8" s="57" t="s">
        <v>4</v>
      </c>
      <c r="B8" s="58"/>
      <c r="C8" s="107" t="s">
        <v>107</v>
      </c>
      <c r="D8" s="108" t="s">
        <v>67</v>
      </c>
      <c r="E8" s="107" t="s">
        <v>114</v>
      </c>
      <c r="F8" s="6" t="s">
        <v>69</v>
      </c>
      <c r="G8" s="59">
        <v>11</v>
      </c>
      <c r="H8" s="101"/>
      <c r="I8" s="91">
        <f>VLOOKUP(G8,'Basic TPP'!$A$2:$B$16,2,0)</f>
        <v>9470726</v>
      </c>
      <c r="J8" s="97">
        <v>0.375</v>
      </c>
      <c r="K8" s="90">
        <v>0.52500000000000002</v>
      </c>
      <c r="L8" s="89">
        <v>0.19</v>
      </c>
      <c r="M8" s="89"/>
      <c r="N8" s="21">
        <f>I8*(SUM(J8:M8))</f>
        <v>10323091.34</v>
      </c>
      <c r="O8" s="98">
        <v>1</v>
      </c>
      <c r="P8" s="99">
        <v>7000</v>
      </c>
      <c r="Q8" s="99" t="s">
        <v>100</v>
      </c>
      <c r="R8" s="60">
        <f>I8*J8*40%*O8</f>
        <v>1420608.9000000001</v>
      </c>
      <c r="S8" s="60">
        <f>IF(P8&gt;=6750,(I8*J8*40%),0)</f>
        <v>1420608.9000000001</v>
      </c>
      <c r="T8" s="60">
        <f>I8*J8*20%</f>
        <v>710304.45000000007</v>
      </c>
      <c r="U8" s="60">
        <f>SUM(R8:T8)</f>
        <v>3551522.2500000005</v>
      </c>
      <c r="V8" s="60">
        <f>I8*K8*40%*O8</f>
        <v>1988852.4600000002</v>
      </c>
      <c r="W8" s="60">
        <f>IF(P8&gt;=6750,(I8*K8*40%),0)</f>
        <v>1988852.4600000002</v>
      </c>
      <c r="X8" s="60">
        <f>I8*K8*20%</f>
        <v>994426.2300000001</v>
      </c>
      <c r="Y8" s="60">
        <f>SUM(V8:X8)</f>
        <v>4972131.1500000004</v>
      </c>
      <c r="Z8" s="60">
        <f>I8*L8</f>
        <v>1799437.94</v>
      </c>
      <c r="AA8" s="60">
        <f>Z8</f>
        <v>1799437.94</v>
      </c>
      <c r="AB8" s="60">
        <f>I8*M8</f>
        <v>0</v>
      </c>
      <c r="AC8" s="60">
        <f>AB8</f>
        <v>0</v>
      </c>
      <c r="AD8" s="25">
        <f>+U8+Y8+AA8+AC8</f>
        <v>10323091.34</v>
      </c>
      <c r="AE8" s="61">
        <f>AD8*15%</f>
        <v>1548463.7009999999</v>
      </c>
      <c r="AF8" s="62"/>
      <c r="AG8" s="62"/>
      <c r="AH8" s="60">
        <f t="shared" ref="AH8:AH9" si="0">AD8-AE8-AF8</f>
        <v>8774627.6390000004</v>
      </c>
      <c r="AI8" s="70" t="s">
        <v>4</v>
      </c>
      <c r="AJ8" s="71"/>
      <c r="AK8" s="3"/>
    </row>
    <row r="9" spans="1:37" ht="23.5" customHeight="1" x14ac:dyDescent="0.2">
      <c r="A9" s="57" t="s">
        <v>5</v>
      </c>
      <c r="B9" s="69"/>
      <c r="C9" s="107" t="s">
        <v>107</v>
      </c>
      <c r="D9" s="109" t="s">
        <v>68</v>
      </c>
      <c r="E9" s="107" t="s">
        <v>115</v>
      </c>
      <c r="F9" s="104" t="s">
        <v>71</v>
      </c>
      <c r="G9" s="6">
        <v>9</v>
      </c>
      <c r="H9" s="105"/>
      <c r="I9" s="91">
        <f>VLOOKUP(G9,'Basic TPP'!$A$2:$B$16,2,0)</f>
        <v>7166208</v>
      </c>
      <c r="J9" s="97">
        <v>0.375</v>
      </c>
      <c r="K9" s="90">
        <v>0.52500000000000002</v>
      </c>
      <c r="L9" s="89">
        <v>0.19</v>
      </c>
      <c r="M9" s="92"/>
      <c r="N9" s="21">
        <f>I9*(SUM(J9:M9))*20%</f>
        <v>1562233.3440000003</v>
      </c>
      <c r="O9" s="98">
        <v>1</v>
      </c>
      <c r="P9" s="99">
        <v>7000</v>
      </c>
      <c r="Q9" s="99" t="s">
        <v>100</v>
      </c>
      <c r="R9" s="60">
        <f t="shared" ref="R9" si="1">I9*J9*40%*O9</f>
        <v>1074931.2</v>
      </c>
      <c r="S9" s="60">
        <f t="shared" ref="S9" si="2">IF(P9&gt;=6750,(I9*J9*40%),0)</f>
        <v>1074931.2</v>
      </c>
      <c r="T9" s="60">
        <f>I9*J9*20%</f>
        <v>537465.59999999998</v>
      </c>
      <c r="U9" s="60">
        <f>SUM(R9:T9)*20%</f>
        <v>537465.59999999998</v>
      </c>
      <c r="V9" s="60">
        <f t="shared" ref="V9" si="3">I9*K9*40%*O9</f>
        <v>1504903.6800000002</v>
      </c>
      <c r="W9" s="60">
        <f t="shared" ref="W9" si="4">IF(P9&gt;=6750,(I9*K9*40%),0)</f>
        <v>1504903.6800000002</v>
      </c>
      <c r="X9" s="60">
        <f>I9*K9*20%</f>
        <v>752451.84000000008</v>
      </c>
      <c r="Y9" s="60">
        <f>SUM(V9:X9)*20%</f>
        <v>752451.84000000008</v>
      </c>
      <c r="Z9" s="60">
        <f t="shared" ref="Z9" si="5">I9*L9</f>
        <v>1361579.52</v>
      </c>
      <c r="AA9" s="60">
        <f>Z9*20%</f>
        <v>272315.90400000004</v>
      </c>
      <c r="AB9" s="60">
        <f t="shared" ref="AB9" si="6">I9*M9</f>
        <v>0</v>
      </c>
      <c r="AC9" s="60">
        <f t="shared" ref="AC9:AC10" si="7">AB9</f>
        <v>0</v>
      </c>
      <c r="AD9" s="25">
        <f t="shared" ref="AD9" si="8">+U9+Y9+AA9+AC9</f>
        <v>1562233.344</v>
      </c>
      <c r="AE9" s="61">
        <f t="shared" ref="AE9" si="9">AD9*15%</f>
        <v>234335.00159999999</v>
      </c>
      <c r="AF9" s="30"/>
      <c r="AG9" s="30"/>
      <c r="AH9" s="29">
        <f t="shared" si="0"/>
        <v>1327898.3424</v>
      </c>
      <c r="AI9" s="70" t="s">
        <v>5</v>
      </c>
      <c r="AJ9" s="72"/>
      <c r="AK9" s="3"/>
    </row>
    <row r="10" spans="1:37" x14ac:dyDescent="0.2">
      <c r="B10" s="10"/>
      <c r="C10" s="10"/>
      <c r="D10" s="10"/>
      <c r="E10" s="10"/>
      <c r="F10" s="10"/>
      <c r="G10" s="10"/>
      <c r="H10" s="10"/>
      <c r="I10" s="10"/>
      <c r="K10" s="49"/>
      <c r="L10" s="50"/>
      <c r="M10" s="50"/>
      <c r="N10" s="21">
        <f>I10*(SUM(K10:M10))</f>
        <v>0</v>
      </c>
      <c r="O10" s="93"/>
      <c r="P10" s="26"/>
      <c r="Q10" s="26"/>
      <c r="R10" s="51"/>
      <c r="S10" s="51"/>
      <c r="T10" s="51"/>
      <c r="U10" s="26">
        <f>SUM(U8:U9)</f>
        <v>4088987.8500000006</v>
      </c>
      <c r="V10" s="51"/>
      <c r="W10" s="51"/>
      <c r="X10" s="51"/>
      <c r="Y10" s="26">
        <f>SUM(Y8:Y9)</f>
        <v>5724582.9900000002</v>
      </c>
      <c r="Z10" s="51"/>
      <c r="AA10" s="60">
        <f t="shared" ref="AA10" si="10">Z10</f>
        <v>0</v>
      </c>
      <c r="AB10" s="51"/>
      <c r="AC10" s="60">
        <f t="shared" si="7"/>
        <v>0</v>
      </c>
      <c r="AD10" s="26">
        <f t="shared" ref="AD10:AH10" si="11">SUM(AD8:AD9)</f>
        <v>11885324.684</v>
      </c>
      <c r="AE10" s="26">
        <f t="shared" si="11"/>
        <v>1782798.7026</v>
      </c>
      <c r="AF10" s="26">
        <f t="shared" si="11"/>
        <v>0</v>
      </c>
      <c r="AG10" s="26">
        <f t="shared" si="11"/>
        <v>0</v>
      </c>
      <c r="AH10" s="26">
        <f t="shared" si="11"/>
        <v>10102525.9814</v>
      </c>
      <c r="AI10" s="52"/>
      <c r="AJ10" s="54"/>
    </row>
    <row r="11" spans="1:37" ht="20" customHeight="1" x14ac:dyDescent="0.2">
      <c r="B11" s="10"/>
      <c r="C11" s="10"/>
      <c r="D11" s="10"/>
      <c r="E11" s="10"/>
      <c r="F11" s="10"/>
      <c r="G11" s="10"/>
      <c r="H11" s="10"/>
      <c r="I11" s="10"/>
      <c r="K11" s="10"/>
      <c r="L11" s="10"/>
      <c r="M11" s="10"/>
      <c r="N11" s="45"/>
      <c r="O11" s="94"/>
      <c r="P11" s="45"/>
      <c r="Q11" s="45"/>
      <c r="R11" s="46"/>
      <c r="AK11" s="36"/>
    </row>
    <row r="12" spans="1:37" x14ac:dyDescent="0.2">
      <c r="B12" s="144" t="s">
        <v>47</v>
      </c>
      <c r="C12" s="144"/>
      <c r="D12" s="10"/>
      <c r="E12" s="10"/>
      <c r="F12" s="10"/>
      <c r="G12" s="10"/>
      <c r="H12" s="10"/>
      <c r="I12" s="10"/>
      <c r="K12" s="10"/>
      <c r="L12" s="10"/>
      <c r="M12" s="10"/>
      <c r="N12" s="39"/>
      <c r="O12" s="95"/>
      <c r="P12" s="39"/>
      <c r="Q12" s="39"/>
      <c r="R12" s="10"/>
      <c r="AK12" s="36"/>
    </row>
    <row r="13" spans="1:37" ht="14.5" customHeight="1" x14ac:dyDescent="0.2">
      <c r="B13" s="15" t="s">
        <v>48</v>
      </c>
      <c r="C13" s="15"/>
      <c r="D13" s="10"/>
      <c r="E13" s="10"/>
      <c r="F13" s="10"/>
      <c r="G13" s="10"/>
      <c r="H13" s="10"/>
      <c r="I13" s="10"/>
      <c r="K13" s="10"/>
      <c r="L13" s="10"/>
      <c r="M13" s="10"/>
      <c r="N13" s="39"/>
      <c r="O13" s="95"/>
      <c r="P13" s="39"/>
      <c r="Q13" s="39"/>
      <c r="R13" s="10"/>
      <c r="S13" s="158"/>
      <c r="T13" s="158"/>
      <c r="U13" s="158"/>
      <c r="V13" s="158"/>
      <c r="W13" s="158"/>
      <c r="X13" s="158"/>
      <c r="Y13" s="39"/>
      <c r="Z13" s="10"/>
      <c r="AA13" s="10"/>
      <c r="AB13" s="10"/>
      <c r="AC13" s="10"/>
      <c r="AD13" s="38"/>
      <c r="AE13" s="147" t="s">
        <v>49</v>
      </c>
      <c r="AF13" s="147"/>
      <c r="AG13" s="147"/>
      <c r="AH13" s="147"/>
      <c r="AI13" s="10"/>
      <c r="AJ13" s="33"/>
    </row>
    <row r="14" spans="1:37" x14ac:dyDescent="0.2">
      <c r="B14" s="18"/>
      <c r="C14" s="18"/>
      <c r="D14" s="10"/>
      <c r="E14" s="10"/>
      <c r="F14" s="10"/>
      <c r="G14" s="10"/>
      <c r="H14" s="10"/>
      <c r="I14" s="10"/>
      <c r="K14" s="10"/>
      <c r="L14" s="10"/>
      <c r="M14" s="10"/>
      <c r="N14" s="53"/>
      <c r="O14" s="95"/>
      <c r="P14" s="53"/>
      <c r="Q14" s="53"/>
      <c r="R14" s="10"/>
      <c r="S14" s="158"/>
      <c r="T14" s="158"/>
      <c r="U14" s="158"/>
      <c r="V14" s="158"/>
      <c r="W14" s="158"/>
      <c r="X14" s="158"/>
      <c r="Y14" s="39"/>
      <c r="Z14" s="10"/>
      <c r="AA14" s="10"/>
      <c r="AB14" s="10"/>
      <c r="AC14" s="10"/>
      <c r="AD14" s="39"/>
      <c r="AE14" s="39"/>
      <c r="AF14" s="39"/>
      <c r="AG14" s="39"/>
      <c r="AH14" s="39"/>
      <c r="AI14" s="10"/>
      <c r="AJ14" s="37"/>
    </row>
    <row r="15" spans="1:37" x14ac:dyDescent="0.2">
      <c r="B15" s="18"/>
      <c r="C15" s="18"/>
      <c r="D15" s="10"/>
      <c r="E15" s="10"/>
      <c r="F15" s="10"/>
      <c r="G15" s="10"/>
      <c r="H15" s="10"/>
      <c r="I15" s="10"/>
      <c r="K15" s="10"/>
      <c r="L15" s="10"/>
      <c r="M15" s="10"/>
      <c r="N15" s="39"/>
      <c r="O15" s="95"/>
      <c r="P15" s="39"/>
      <c r="Q15" s="39"/>
      <c r="R15" s="10"/>
      <c r="S15" s="22"/>
      <c r="T15" s="22"/>
      <c r="U15" s="23"/>
      <c r="V15" s="23"/>
      <c r="W15" s="10"/>
      <c r="X15" s="10"/>
      <c r="Y15" s="10"/>
      <c r="Z15" s="10"/>
      <c r="AA15" s="10"/>
      <c r="AB15" s="10"/>
      <c r="AC15" s="10"/>
      <c r="AD15" s="39"/>
      <c r="AE15" s="16"/>
      <c r="AF15" s="17"/>
      <c r="AG15" s="17"/>
      <c r="AH15" s="16"/>
      <c r="AI15" s="10"/>
      <c r="AJ15" s="35"/>
    </row>
    <row r="16" spans="1:37" x14ac:dyDescent="0.2">
      <c r="B16" s="9"/>
      <c r="C16" s="9"/>
      <c r="S16" s="24"/>
      <c r="T16" s="24"/>
      <c r="U16" s="24"/>
      <c r="V16" s="24"/>
      <c r="AA16" s="35"/>
      <c r="AC16" s="35"/>
      <c r="AD16" s="20"/>
      <c r="AE16" s="16"/>
      <c r="AF16" s="17"/>
      <c r="AG16" s="17"/>
      <c r="AH16" s="16"/>
    </row>
    <row r="17" spans="2:36" x14ac:dyDescent="0.2">
      <c r="B17" s="9"/>
      <c r="C17" s="9"/>
      <c r="S17" s="24"/>
      <c r="T17" s="24"/>
      <c r="U17" s="23"/>
      <c r="V17" s="23"/>
      <c r="AD17" s="10"/>
      <c r="AE17" s="16"/>
      <c r="AF17" s="17"/>
      <c r="AG17" s="17"/>
      <c r="AH17" s="16"/>
    </row>
    <row r="18" spans="2:36" x14ac:dyDescent="0.2">
      <c r="B18" s="138" t="s">
        <v>108</v>
      </c>
      <c r="C18" s="138"/>
      <c r="S18" s="139"/>
      <c r="T18" s="139"/>
      <c r="U18" s="139"/>
      <c r="V18" s="139"/>
      <c r="W18" s="139"/>
      <c r="X18" s="139"/>
      <c r="AD18" s="10"/>
      <c r="AE18" s="138" t="s">
        <v>108</v>
      </c>
      <c r="AF18" s="138"/>
      <c r="AG18" s="138"/>
      <c r="AH18" s="138"/>
    </row>
    <row r="19" spans="2:36" x14ac:dyDescent="0.2">
      <c r="B19" s="8" t="s">
        <v>107</v>
      </c>
      <c r="C19" s="8"/>
      <c r="S19" s="139"/>
      <c r="T19" s="139"/>
      <c r="U19" s="139"/>
      <c r="V19" s="139"/>
      <c r="W19" s="139"/>
      <c r="X19" s="139"/>
      <c r="AE19" s="138" t="s">
        <v>107</v>
      </c>
      <c r="AF19" s="138"/>
      <c r="AG19" s="138"/>
      <c r="AH19" s="138"/>
    </row>
    <row r="20" spans="2:36" x14ac:dyDescent="0.2"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2:36" x14ac:dyDescent="0.2">
      <c r="W21" s="10"/>
      <c r="X21" s="10"/>
      <c r="Y21" s="10"/>
      <c r="Z21" s="10"/>
      <c r="AA21" s="10"/>
      <c r="AB21" s="10"/>
      <c r="AC21" s="10"/>
      <c r="AD21" s="56" t="s">
        <v>90</v>
      </c>
      <c r="AE21" s="56"/>
      <c r="AF21" s="56"/>
      <c r="AG21" s="56"/>
      <c r="AH21" s="56"/>
      <c r="AI21" s="10"/>
    </row>
    <row r="22" spans="2:36" x14ac:dyDescent="0.2">
      <c r="W22" s="10"/>
      <c r="X22" s="10"/>
      <c r="Y22" s="10"/>
      <c r="Z22" s="10"/>
      <c r="AA22" s="10"/>
      <c r="AB22" s="10"/>
      <c r="AC22" s="10"/>
      <c r="AD22" s="56"/>
      <c r="AE22" s="56"/>
      <c r="AF22" s="56"/>
      <c r="AG22" s="56"/>
      <c r="AH22" s="56"/>
      <c r="AI22" s="10"/>
    </row>
    <row r="23" spans="2:36" x14ac:dyDescent="0.2">
      <c r="W23" s="10"/>
      <c r="X23" s="10"/>
      <c r="Y23" s="10"/>
      <c r="Z23" s="10"/>
      <c r="AA23" s="10"/>
      <c r="AB23" s="10"/>
      <c r="AC23" s="10"/>
      <c r="AD23" s="11"/>
      <c r="AE23" s="11"/>
      <c r="AF23" s="11"/>
      <c r="AG23" s="11"/>
      <c r="AH23" s="11"/>
      <c r="AI23" s="10"/>
    </row>
    <row r="24" spans="2:36" x14ac:dyDescent="0.2">
      <c r="W24" s="10"/>
      <c r="X24" s="10"/>
      <c r="Y24" s="10"/>
      <c r="Z24" s="10"/>
      <c r="AA24" s="10"/>
      <c r="AB24" s="10"/>
      <c r="AC24" s="10"/>
      <c r="AD24" s="56"/>
      <c r="AE24" s="56"/>
      <c r="AF24" s="56"/>
      <c r="AG24" s="56"/>
      <c r="AH24" s="56"/>
      <c r="AI24" s="10"/>
      <c r="AJ24" s="10"/>
    </row>
    <row r="25" spans="2:36" x14ac:dyDescent="0.2">
      <c r="W25" s="10"/>
      <c r="X25" s="10"/>
      <c r="Y25" s="10"/>
      <c r="Z25" s="10"/>
      <c r="AA25" s="10"/>
      <c r="AB25" s="10"/>
      <c r="AC25" s="10"/>
      <c r="AD25" s="56"/>
      <c r="AE25" s="56"/>
      <c r="AF25" s="56"/>
      <c r="AG25" s="56"/>
      <c r="AH25" s="56"/>
      <c r="AI25" s="10"/>
      <c r="AJ25" s="10"/>
    </row>
    <row r="26" spans="2:36" x14ac:dyDescent="0.2"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2:36" x14ac:dyDescent="0.2">
      <c r="U27" s="27"/>
      <c r="W27" s="10"/>
      <c r="X27" s="10"/>
      <c r="Y27" s="27"/>
      <c r="Z27" s="10"/>
      <c r="AA27" s="27"/>
      <c r="AB27" s="10"/>
      <c r="AC27" s="27"/>
      <c r="AD27" s="27"/>
      <c r="AE27" s="27"/>
      <c r="AF27" s="27"/>
      <c r="AG27" s="27"/>
      <c r="AH27" s="27"/>
      <c r="AI27" s="10"/>
      <c r="AJ27" s="10"/>
    </row>
    <row r="28" spans="2:36" x14ac:dyDescent="0.2">
      <c r="U28" s="12"/>
      <c r="V28" s="12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10"/>
      <c r="AJ28" s="10"/>
    </row>
    <row r="29" spans="2:36" x14ac:dyDescent="0.2">
      <c r="U29" s="12"/>
      <c r="V29" s="12"/>
      <c r="W29" s="56"/>
      <c r="X29" s="56"/>
      <c r="Y29" s="12"/>
      <c r="Z29" s="56"/>
      <c r="AA29" s="12"/>
      <c r="AB29" s="56"/>
      <c r="AC29" s="12"/>
      <c r="AD29" s="12"/>
      <c r="AE29" s="12"/>
      <c r="AF29" s="12"/>
      <c r="AG29" s="12"/>
      <c r="AH29" s="12"/>
      <c r="AI29" s="10"/>
      <c r="AJ29" s="10"/>
    </row>
    <row r="30" spans="2:36" x14ac:dyDescent="0.2">
      <c r="U30" s="12"/>
      <c r="V30" s="81"/>
      <c r="W30" s="82"/>
      <c r="X30" s="82"/>
      <c r="Y30" s="12"/>
      <c r="Z30" s="82"/>
      <c r="AA30" s="12"/>
      <c r="AB30" s="82"/>
      <c r="AC30" s="12"/>
      <c r="AD30" s="12"/>
      <c r="AE30" s="12"/>
      <c r="AF30" s="12"/>
      <c r="AG30" s="12"/>
      <c r="AH30" s="12"/>
      <c r="AI30" s="10"/>
      <c r="AJ30" s="10"/>
    </row>
    <row r="31" spans="2:36" x14ac:dyDescent="0.2">
      <c r="U31" s="81"/>
      <c r="V31" s="81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10"/>
      <c r="AJ31" s="10"/>
    </row>
    <row r="32" spans="2:36" x14ac:dyDescent="0.2">
      <c r="U32" s="81"/>
      <c r="V32" s="81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10"/>
      <c r="AJ32" s="10"/>
    </row>
    <row r="33" spans="23:36" x14ac:dyDescent="0.2"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23:36" x14ac:dyDescent="0.2"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23:36" x14ac:dyDescent="0.2"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23:36" x14ac:dyDescent="0.2"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23:36" x14ac:dyDescent="0.2"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23:36" x14ac:dyDescent="0.2"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23:36" x14ac:dyDescent="0.2"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23:36" x14ac:dyDescent="0.2"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23:36" x14ac:dyDescent="0.2"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23:36" x14ac:dyDescent="0.2"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23:36" x14ac:dyDescent="0.2"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23:36" x14ac:dyDescent="0.2"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23:36" x14ac:dyDescent="0.2"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23:36" x14ac:dyDescent="0.2"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</sheetData>
  <mergeCells count="45">
    <mergeCell ref="A1:AJ1"/>
    <mergeCell ref="A2:AJ2"/>
    <mergeCell ref="A3:AJ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F5:AF7"/>
    <mergeCell ref="AG5:AG7"/>
    <mergeCell ref="AH5:AH7"/>
    <mergeCell ref="AI5:AJ7"/>
    <mergeCell ref="R5:AD5"/>
    <mergeCell ref="R6:T6"/>
    <mergeCell ref="U6:U7"/>
    <mergeCell ref="J6:J7"/>
    <mergeCell ref="K6:K7"/>
    <mergeCell ref="L6:L7"/>
    <mergeCell ref="M6:M7"/>
    <mergeCell ref="O6:O7"/>
    <mergeCell ref="S19:X19"/>
    <mergeCell ref="AE19:AH19"/>
    <mergeCell ref="B12:C12"/>
    <mergeCell ref="AD6:AD7"/>
    <mergeCell ref="S13:X14"/>
    <mergeCell ref="AE13:AH13"/>
    <mergeCell ref="B18:C18"/>
    <mergeCell ref="S18:X18"/>
    <mergeCell ref="AE18:AH18"/>
    <mergeCell ref="V6:X6"/>
    <mergeCell ref="Y6:Y7"/>
    <mergeCell ref="Z6:Z7"/>
    <mergeCell ref="AA6:AA7"/>
    <mergeCell ref="AB6:AB7"/>
    <mergeCell ref="AC6:AC7"/>
    <mergeCell ref="AE5:AE7"/>
  </mergeCells>
  <pageMargins left="0.15748031496062992" right="0.59055118110236227" top="0.74803149606299213" bottom="0.74803149606299213" header="0.51181102362204722" footer="0.51181102362204722"/>
  <pageSetup paperSize="5" scale="55" fitToHeight="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theme="9" tint="-0.249977111117893"/>
  </sheetPr>
  <dimension ref="A1:P33"/>
  <sheetViews>
    <sheetView workbookViewId="0">
      <selection activeCell="F18" sqref="F18"/>
    </sheetView>
  </sheetViews>
  <sheetFormatPr baseColWidth="10" defaultColWidth="9" defaultRowHeight="15" x14ac:dyDescent="0.2"/>
  <cols>
    <col min="2" max="2" width="15.5" customWidth="1"/>
    <col min="3" max="3" width="18.5" customWidth="1"/>
    <col min="4" max="6" width="15.5" customWidth="1"/>
    <col min="7" max="7" width="15.5" style="5" customWidth="1"/>
    <col min="9" max="9" width="12.83203125"/>
    <col min="10" max="10" width="14.5" customWidth="1"/>
    <col min="12" max="12" width="12.83203125" customWidth="1"/>
    <col min="13" max="13" width="11.5" customWidth="1"/>
    <col min="14" max="15" width="10.5" customWidth="1"/>
    <col min="16" max="16" width="12.83203125" customWidth="1"/>
  </cols>
  <sheetData>
    <row r="1" spans="1:16" x14ac:dyDescent="0.2">
      <c r="A1" s="10"/>
      <c r="B1" s="10" t="s">
        <v>73</v>
      </c>
      <c r="C1" s="10"/>
      <c r="D1" s="10"/>
      <c r="E1" s="10"/>
      <c r="F1" s="10"/>
      <c r="G1" s="55"/>
      <c r="H1" s="10"/>
      <c r="I1" s="10"/>
      <c r="J1" s="10"/>
      <c r="K1" s="10"/>
    </row>
    <row r="2" spans="1:16" x14ac:dyDescent="0.2">
      <c r="A2" s="10"/>
      <c r="B2" s="10" t="s">
        <v>74</v>
      </c>
      <c r="C2" s="10" t="s">
        <v>75</v>
      </c>
      <c r="D2" s="10"/>
      <c r="E2" s="10"/>
      <c r="F2" s="10"/>
      <c r="G2" s="38"/>
      <c r="H2" s="10"/>
      <c r="I2" s="10"/>
      <c r="J2" s="10"/>
      <c r="K2" s="10"/>
    </row>
    <row r="3" spans="1:16" x14ac:dyDescent="0.2">
      <c r="A3" s="10"/>
      <c r="B3" s="10" t="s">
        <v>76</v>
      </c>
      <c r="C3" s="10" t="s">
        <v>77</v>
      </c>
      <c r="D3" s="10"/>
      <c r="E3" s="10"/>
      <c r="F3" s="10"/>
      <c r="G3" s="55"/>
      <c r="H3" s="10"/>
      <c r="I3" s="4"/>
      <c r="J3" s="4"/>
      <c r="K3" s="4"/>
      <c r="L3" s="4"/>
      <c r="M3" s="4"/>
      <c r="N3" s="4"/>
      <c r="O3" s="4"/>
      <c r="P3" s="4"/>
    </row>
    <row r="4" spans="1:16" x14ac:dyDescent="0.2">
      <c r="A4" s="10"/>
      <c r="B4" s="10" t="s">
        <v>78</v>
      </c>
      <c r="C4" s="10" t="s">
        <v>79</v>
      </c>
      <c r="D4" s="10"/>
      <c r="E4" s="10"/>
      <c r="F4" s="10"/>
      <c r="G4" s="55"/>
      <c r="H4" s="10"/>
      <c r="I4" s="4"/>
      <c r="J4" s="4"/>
      <c r="K4" s="4"/>
      <c r="L4" s="4"/>
      <c r="M4" s="4"/>
      <c r="N4" s="4"/>
      <c r="O4" s="4"/>
      <c r="P4" s="4"/>
    </row>
    <row r="5" spans="1:16" x14ac:dyDescent="0.2">
      <c r="A5" s="10"/>
      <c r="B5" s="10" t="s">
        <v>80</v>
      </c>
      <c r="C5" s="10"/>
      <c r="D5" s="10"/>
      <c r="E5" s="10"/>
      <c r="F5" s="10"/>
      <c r="G5" s="55"/>
      <c r="H5" s="10"/>
      <c r="I5" s="4"/>
      <c r="J5" s="4"/>
      <c r="K5" s="4"/>
      <c r="L5" s="4"/>
      <c r="M5" s="4"/>
      <c r="N5" s="4"/>
      <c r="O5" s="4"/>
      <c r="P5" s="4"/>
    </row>
    <row r="6" spans="1:16" x14ac:dyDescent="0.2">
      <c r="A6" s="10"/>
      <c r="B6" s="10" t="s">
        <v>81</v>
      </c>
      <c r="C6" s="10" t="s">
        <v>82</v>
      </c>
      <c r="D6" s="10"/>
      <c r="E6" s="10"/>
      <c r="F6" s="10"/>
      <c r="G6" s="55"/>
      <c r="H6" s="10"/>
      <c r="I6" s="4"/>
      <c r="J6" s="4"/>
      <c r="K6" s="4"/>
      <c r="L6" s="4"/>
      <c r="M6" s="4"/>
      <c r="N6" s="4"/>
      <c r="O6" s="4"/>
      <c r="P6" s="4"/>
    </row>
    <row r="7" spans="1:16" x14ac:dyDescent="0.2">
      <c r="A7" s="10"/>
      <c r="B7" s="159" t="s">
        <v>83</v>
      </c>
      <c r="C7" s="159"/>
      <c r="D7" s="13"/>
      <c r="E7" s="13"/>
      <c r="F7" s="13"/>
      <c r="G7" s="14"/>
      <c r="H7" s="10"/>
      <c r="I7" s="40"/>
      <c r="J7" s="41"/>
      <c r="K7" s="4"/>
      <c r="L7" s="4"/>
      <c r="M7" s="41"/>
      <c r="N7" s="4"/>
      <c r="O7" s="4"/>
      <c r="P7" s="4"/>
    </row>
    <row r="8" spans="1:16" x14ac:dyDescent="0.2">
      <c r="A8" s="10"/>
      <c r="B8" s="10" t="s">
        <v>84</v>
      </c>
      <c r="C8" s="10"/>
      <c r="D8" s="10"/>
      <c r="E8" s="10"/>
      <c r="F8" s="10"/>
      <c r="G8" s="55"/>
      <c r="H8" s="10"/>
      <c r="I8" s="4"/>
      <c r="J8" s="4"/>
      <c r="K8" s="4"/>
      <c r="L8" s="4"/>
      <c r="M8" s="4"/>
      <c r="N8" s="4"/>
      <c r="O8" s="4"/>
      <c r="P8" s="4"/>
    </row>
    <row r="9" spans="1:16" x14ac:dyDescent="0.2">
      <c r="A9" s="10"/>
      <c r="B9" s="10"/>
      <c r="C9" s="10" t="s">
        <v>56</v>
      </c>
      <c r="D9" s="10"/>
      <c r="E9" s="10"/>
      <c r="F9" s="10"/>
      <c r="G9" s="55"/>
      <c r="H9" s="10"/>
      <c r="I9" s="4"/>
      <c r="J9" s="44"/>
      <c r="K9" s="4"/>
      <c r="L9" s="44"/>
      <c r="M9" s="4"/>
      <c r="N9" s="4"/>
      <c r="O9" s="4"/>
      <c r="P9" s="4"/>
    </row>
    <row r="10" spans="1:16" x14ac:dyDescent="0.2">
      <c r="A10" s="10"/>
      <c r="B10" s="10"/>
      <c r="C10" s="10" t="s">
        <v>85</v>
      </c>
      <c r="D10" s="10"/>
      <c r="E10" s="10"/>
      <c r="F10" s="10"/>
      <c r="G10" s="55"/>
      <c r="H10" s="10"/>
      <c r="I10" s="4"/>
      <c r="J10" s="4"/>
      <c r="K10" s="4"/>
      <c r="L10" s="4"/>
      <c r="M10" s="4"/>
      <c r="N10" s="4"/>
      <c r="O10" s="4"/>
      <c r="P10" s="4"/>
    </row>
    <row r="11" spans="1:16" x14ac:dyDescent="0.2">
      <c r="A11" s="10"/>
      <c r="B11" s="10"/>
      <c r="C11" s="10" t="s">
        <v>86</v>
      </c>
      <c r="D11" s="10"/>
      <c r="E11" s="10"/>
      <c r="F11" s="10"/>
      <c r="G11" s="38"/>
      <c r="H11" s="10"/>
      <c r="I11" s="41"/>
      <c r="J11" s="4"/>
      <c r="K11" s="4"/>
      <c r="L11" s="4"/>
      <c r="M11" s="4"/>
      <c r="N11" s="4"/>
      <c r="O11" s="4"/>
      <c r="P11" s="4"/>
    </row>
    <row r="12" spans="1:16" x14ac:dyDescent="0.2">
      <c r="A12" s="10"/>
      <c r="B12" s="159" t="s">
        <v>87</v>
      </c>
      <c r="C12" s="159"/>
      <c r="D12" s="13"/>
      <c r="E12" s="13"/>
      <c r="F12" s="13"/>
      <c r="G12" s="14"/>
      <c r="H12" s="10"/>
      <c r="I12" s="41"/>
      <c r="J12" s="4"/>
      <c r="K12" s="4"/>
      <c r="L12" s="4"/>
      <c r="M12" s="4"/>
      <c r="N12" s="4"/>
      <c r="O12" s="4"/>
      <c r="P12" s="4"/>
    </row>
    <row r="13" spans="1:16" x14ac:dyDescent="0.2">
      <c r="A13" s="10"/>
      <c r="B13" s="10"/>
      <c r="C13" s="10"/>
      <c r="D13" s="10"/>
      <c r="E13" s="10"/>
      <c r="F13" s="10"/>
      <c r="G13" s="55"/>
      <c r="H13" s="10"/>
      <c r="I13" s="4"/>
      <c r="J13" s="4"/>
      <c r="K13" s="4"/>
      <c r="L13" s="4"/>
      <c r="M13" s="4"/>
      <c r="N13" s="4"/>
      <c r="O13" s="4"/>
      <c r="P13" s="4"/>
    </row>
    <row r="14" spans="1:16" x14ac:dyDescent="0.2">
      <c r="A14" s="10"/>
      <c r="B14" s="10"/>
      <c r="C14" s="10"/>
      <c r="D14" s="10"/>
      <c r="E14" s="10"/>
      <c r="F14" s="10"/>
      <c r="G14" s="55"/>
      <c r="H14" s="10"/>
      <c r="I14" s="40"/>
      <c r="J14" s="41"/>
      <c r="K14" s="4"/>
      <c r="L14" s="4"/>
      <c r="M14" s="4"/>
      <c r="N14" s="4"/>
      <c r="O14" s="4"/>
      <c r="P14" s="4"/>
    </row>
    <row r="15" spans="1:16" x14ac:dyDescent="0.2">
      <c r="A15" s="10"/>
      <c r="B15" s="15" t="s">
        <v>47</v>
      </c>
      <c r="C15" s="15"/>
      <c r="D15" s="10"/>
      <c r="E15" s="10"/>
      <c r="F15" s="16"/>
      <c r="G15" s="16"/>
      <c r="H15" s="16"/>
      <c r="I15" s="4"/>
      <c r="J15" s="4"/>
      <c r="K15" s="4"/>
      <c r="L15" s="4"/>
      <c r="M15" s="4"/>
      <c r="N15" s="4"/>
      <c r="O15" s="4"/>
      <c r="P15" s="4"/>
    </row>
    <row r="16" spans="1:16" x14ac:dyDescent="0.2">
      <c r="A16" s="10"/>
      <c r="B16" s="15" t="s">
        <v>48</v>
      </c>
      <c r="C16" s="15"/>
      <c r="D16" s="10"/>
      <c r="E16" s="10"/>
      <c r="F16" s="147" t="s">
        <v>49</v>
      </c>
      <c r="G16" s="147"/>
      <c r="H16" s="16"/>
      <c r="I16" s="4"/>
      <c r="J16" s="41"/>
      <c r="K16" s="4"/>
      <c r="L16" s="42"/>
      <c r="M16" s="42"/>
      <c r="N16" s="42"/>
      <c r="O16" s="42"/>
      <c r="P16" s="42"/>
    </row>
    <row r="17" spans="1:16" x14ac:dyDescent="0.2">
      <c r="A17" s="10"/>
      <c r="B17" s="18"/>
      <c r="C17" s="18"/>
      <c r="D17" s="10"/>
      <c r="E17" s="10"/>
      <c r="F17" s="16"/>
      <c r="G17" s="17"/>
      <c r="H17" s="16"/>
      <c r="I17" s="4"/>
      <c r="J17" s="4"/>
      <c r="K17" s="4"/>
      <c r="L17" s="4"/>
      <c r="M17" s="4"/>
      <c r="N17" s="4"/>
      <c r="O17" s="4"/>
      <c r="P17" s="4"/>
    </row>
    <row r="18" spans="1:16" x14ac:dyDescent="0.2">
      <c r="A18" s="10"/>
      <c r="B18" s="18"/>
      <c r="C18" s="18"/>
      <c r="D18" s="10"/>
      <c r="E18" s="10"/>
      <c r="F18" s="16"/>
      <c r="G18" s="17"/>
      <c r="H18" s="16"/>
      <c r="I18" s="41"/>
      <c r="J18" s="4"/>
      <c r="K18" s="4"/>
      <c r="L18" s="4"/>
      <c r="M18" s="4"/>
      <c r="N18" s="4"/>
      <c r="O18" s="4"/>
      <c r="P18" s="4"/>
    </row>
    <row r="19" spans="1:16" x14ac:dyDescent="0.2">
      <c r="A19" s="10"/>
      <c r="B19" s="18"/>
      <c r="C19" s="18"/>
      <c r="D19" s="10"/>
      <c r="E19" s="10"/>
      <c r="F19" s="16"/>
      <c r="G19" s="17"/>
      <c r="H19" s="16"/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s="10"/>
      <c r="B20" s="18"/>
      <c r="C20" s="18"/>
      <c r="D20" s="10"/>
      <c r="E20" s="10"/>
      <c r="F20" s="16"/>
      <c r="G20" s="17"/>
      <c r="H20" s="18"/>
      <c r="I20" s="4"/>
      <c r="J20" s="4"/>
      <c r="K20" s="4"/>
      <c r="L20" s="4"/>
      <c r="M20" s="4"/>
      <c r="N20" s="4"/>
      <c r="O20" s="4"/>
      <c r="P20" s="4"/>
    </row>
    <row r="21" spans="1:16" x14ac:dyDescent="0.2">
      <c r="A21" s="10"/>
      <c r="B21" s="15" t="s">
        <v>108</v>
      </c>
      <c r="C21" s="15"/>
      <c r="D21" s="10"/>
      <c r="E21" s="10"/>
      <c r="F21" s="15" t="s">
        <v>108</v>
      </c>
      <c r="G21" s="15"/>
      <c r="H21" s="18"/>
      <c r="I21" s="4"/>
      <c r="J21" s="4"/>
      <c r="K21" s="4"/>
      <c r="L21" s="4"/>
      <c r="M21" s="4"/>
      <c r="N21" s="4"/>
      <c r="O21" s="4"/>
      <c r="P21" s="4"/>
    </row>
    <row r="22" spans="1:16" x14ac:dyDescent="0.2">
      <c r="A22" s="10"/>
      <c r="B22" s="15" t="s">
        <v>107</v>
      </c>
      <c r="C22" s="15"/>
      <c r="D22" s="10"/>
      <c r="E22" s="10"/>
      <c r="F22" s="15" t="s">
        <v>107</v>
      </c>
      <c r="G22" s="15"/>
      <c r="H22" s="10"/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10"/>
      <c r="B23" s="10"/>
      <c r="C23" s="10"/>
      <c r="D23" s="10"/>
      <c r="E23" s="10"/>
      <c r="F23" s="10"/>
      <c r="G23" s="55"/>
      <c r="H23" s="10"/>
      <c r="I23" s="4"/>
      <c r="J23" s="4"/>
      <c r="K23" s="4"/>
      <c r="L23" s="4"/>
      <c r="M23" s="4"/>
      <c r="N23" s="4"/>
      <c r="O23" s="4"/>
      <c r="P23" s="4"/>
    </row>
    <row r="24" spans="1:16" x14ac:dyDescent="0.2">
      <c r="A24" s="10"/>
      <c r="B24" s="10"/>
      <c r="C24" s="10"/>
      <c r="D24" s="10"/>
      <c r="E24" s="10"/>
      <c r="F24" s="10"/>
      <c r="G24" s="11"/>
      <c r="H24" s="10"/>
      <c r="I24" s="4"/>
      <c r="J24" s="4"/>
      <c r="K24" s="4"/>
      <c r="L24" s="4"/>
      <c r="M24" s="4"/>
      <c r="N24" s="4"/>
      <c r="O24" s="4"/>
      <c r="P24" s="4"/>
    </row>
    <row r="25" spans="1:16" x14ac:dyDescent="0.2">
      <c r="A25" s="10"/>
      <c r="B25" s="10"/>
      <c r="C25" s="10"/>
      <c r="D25" s="10"/>
      <c r="E25" s="10"/>
      <c r="F25" s="10"/>
      <c r="G25" s="11"/>
      <c r="H25" s="10"/>
      <c r="I25" s="4"/>
      <c r="J25" s="4"/>
      <c r="K25" s="4"/>
      <c r="L25" s="4"/>
      <c r="M25" s="4"/>
      <c r="N25" s="4"/>
      <c r="O25" s="4"/>
      <c r="P25" s="4"/>
    </row>
    <row r="26" spans="1:16" x14ac:dyDescent="0.2">
      <c r="B26" s="160" t="s">
        <v>89</v>
      </c>
      <c r="C26" s="161"/>
      <c r="E26" s="10"/>
      <c r="F26" s="162" t="s">
        <v>72</v>
      </c>
      <c r="G26" s="162"/>
      <c r="I26" s="4"/>
      <c r="J26" s="4"/>
      <c r="K26" s="4"/>
      <c r="L26" s="4"/>
      <c r="M26" s="4"/>
      <c r="N26" s="4"/>
      <c r="O26" s="4"/>
      <c r="P26" s="4"/>
    </row>
    <row r="27" spans="1:16" x14ac:dyDescent="0.2">
      <c r="E27" s="10"/>
      <c r="F27" s="10"/>
      <c r="G27" s="11"/>
      <c r="I27" s="4"/>
      <c r="J27" s="4"/>
      <c r="K27" s="4"/>
      <c r="L27" s="4"/>
      <c r="M27" s="4"/>
      <c r="N27" s="4"/>
      <c r="O27" s="4"/>
      <c r="P27" s="4"/>
    </row>
    <row r="28" spans="1:16" x14ac:dyDescent="0.2">
      <c r="E28" s="10"/>
      <c r="F28" s="10"/>
      <c r="G28" s="11"/>
      <c r="I28" s="4"/>
      <c r="J28" s="4"/>
      <c r="K28" s="4"/>
      <c r="L28" s="4"/>
      <c r="M28" s="4"/>
      <c r="N28" s="4"/>
      <c r="O28" s="4"/>
      <c r="P28" s="4"/>
    </row>
    <row r="29" spans="1:16" x14ac:dyDescent="0.2">
      <c r="E29" s="10"/>
      <c r="F29" s="10"/>
      <c r="G29" s="11"/>
      <c r="I29" s="4"/>
      <c r="J29" s="4"/>
      <c r="K29" s="4"/>
      <c r="L29" s="4"/>
      <c r="M29" s="4"/>
      <c r="N29" s="4"/>
      <c r="O29" s="4"/>
      <c r="P29" s="4"/>
    </row>
    <row r="30" spans="1:16" x14ac:dyDescent="0.2">
      <c r="E30" s="10"/>
      <c r="F30" s="10"/>
      <c r="G30" s="11"/>
      <c r="I30" s="4"/>
      <c r="J30" s="4"/>
      <c r="K30" s="4"/>
      <c r="L30" s="4"/>
      <c r="M30" s="4"/>
      <c r="N30" s="4"/>
      <c r="O30" s="4"/>
      <c r="P30" s="4"/>
    </row>
    <row r="31" spans="1:16" x14ac:dyDescent="0.2">
      <c r="B31" s="15" t="s">
        <v>108</v>
      </c>
      <c r="C31" s="15"/>
      <c r="E31" s="10"/>
      <c r="F31" s="139" t="s">
        <v>88</v>
      </c>
      <c r="G31" s="139"/>
      <c r="H31" s="19"/>
      <c r="I31" s="43"/>
      <c r="J31" s="4"/>
      <c r="K31" s="4"/>
      <c r="L31" s="4"/>
      <c r="M31" s="4"/>
      <c r="N31" s="4"/>
      <c r="O31" s="4"/>
      <c r="P31" s="4"/>
    </row>
    <row r="32" spans="1:16" x14ac:dyDescent="0.2">
      <c r="B32" s="15" t="s">
        <v>107</v>
      </c>
      <c r="C32" s="15"/>
      <c r="E32" s="10"/>
      <c r="F32" s="139" t="s">
        <v>70</v>
      </c>
      <c r="G32" s="139"/>
      <c r="H32" s="19"/>
      <c r="I32" s="19"/>
    </row>
    <row r="33" spans="5:7" x14ac:dyDescent="0.2">
      <c r="E33" s="10"/>
      <c r="F33" s="10"/>
      <c r="G33" s="11"/>
    </row>
  </sheetData>
  <mergeCells count="7">
    <mergeCell ref="F31:G31"/>
    <mergeCell ref="F32:G32"/>
    <mergeCell ref="B7:C7"/>
    <mergeCell ref="B12:C12"/>
    <mergeCell ref="F16:G16"/>
    <mergeCell ref="B26:C26"/>
    <mergeCell ref="F26:G26"/>
  </mergeCells>
  <pageMargins left="0.7" right="0.7" top="0.75" bottom="0.75" header="0.3" footer="0.3"/>
  <pageSetup paperSize="5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zoomScale="150" zoomScaleNormal="150" workbookViewId="0">
      <selection activeCell="B21" sqref="B21"/>
    </sheetView>
  </sheetViews>
  <sheetFormatPr baseColWidth="10" defaultColWidth="8.6640625" defaultRowHeight="15" x14ac:dyDescent="0.2"/>
  <cols>
    <col min="1" max="1" width="8.1640625" style="113" customWidth="1"/>
    <col min="2" max="2" width="30.5" style="113" customWidth="1"/>
    <col min="3" max="16384" width="8.6640625" style="113"/>
  </cols>
  <sheetData>
    <row r="1" spans="1:2" ht="21" customHeight="1" x14ac:dyDescent="0.2">
      <c r="A1" s="84" t="s">
        <v>54</v>
      </c>
      <c r="B1" s="84" t="s">
        <v>98</v>
      </c>
    </row>
    <row r="2" spans="1:2" ht="16" x14ac:dyDescent="0.2">
      <c r="A2" s="85">
        <v>15</v>
      </c>
      <c r="B2" s="86">
        <v>22421962</v>
      </c>
    </row>
    <row r="3" spans="1:2" ht="16" x14ac:dyDescent="0.2">
      <c r="A3" s="85">
        <v>14</v>
      </c>
      <c r="B3" s="86">
        <v>17069509</v>
      </c>
    </row>
    <row r="4" spans="1:2" ht="16" x14ac:dyDescent="0.2">
      <c r="A4" s="85">
        <v>13</v>
      </c>
      <c r="B4" s="86">
        <v>15320066</v>
      </c>
    </row>
    <row r="5" spans="1:2" ht="16" x14ac:dyDescent="0.2">
      <c r="A5" s="85">
        <v>12</v>
      </c>
      <c r="B5" s="86">
        <v>12249928</v>
      </c>
    </row>
    <row r="6" spans="1:2" ht="16" x14ac:dyDescent="0.2">
      <c r="A6" s="85">
        <v>11</v>
      </c>
      <c r="B6" s="86">
        <v>9470726</v>
      </c>
    </row>
    <row r="7" spans="1:2" ht="16" x14ac:dyDescent="0.2">
      <c r="A7" s="85">
        <v>10</v>
      </c>
      <c r="B7" s="86">
        <v>8238077</v>
      </c>
    </row>
    <row r="8" spans="1:2" ht="16" x14ac:dyDescent="0.2">
      <c r="A8" s="85">
        <v>9</v>
      </c>
      <c r="B8" s="86">
        <v>7166208</v>
      </c>
    </row>
    <row r="9" spans="1:2" ht="16" x14ac:dyDescent="0.2">
      <c r="A9" s="85">
        <v>8</v>
      </c>
      <c r="B9" s="86">
        <v>5759763</v>
      </c>
    </row>
    <row r="10" spans="1:2" ht="16" x14ac:dyDescent="0.2">
      <c r="A10" s="87">
        <v>7</v>
      </c>
      <c r="B10" s="86">
        <v>5078361</v>
      </c>
    </row>
    <row r="11" spans="1:2" ht="16" x14ac:dyDescent="0.2">
      <c r="A11" s="87">
        <v>6</v>
      </c>
      <c r="B11" s="86">
        <v>4413037</v>
      </c>
    </row>
    <row r="12" spans="1:2" ht="16" x14ac:dyDescent="0.2">
      <c r="A12" s="87">
        <v>5</v>
      </c>
      <c r="B12" s="86">
        <v>3680338</v>
      </c>
    </row>
    <row r="13" spans="1:2" ht="16" x14ac:dyDescent="0.2">
      <c r="A13" s="87">
        <v>4</v>
      </c>
      <c r="B13" s="86">
        <v>2181253</v>
      </c>
    </row>
    <row r="14" spans="1:2" ht="16" x14ac:dyDescent="0.2">
      <c r="A14" s="87">
        <v>3</v>
      </c>
      <c r="B14" s="86">
        <v>1802271</v>
      </c>
    </row>
    <row r="15" spans="1:2" ht="16" x14ac:dyDescent="0.2">
      <c r="A15" s="87">
        <v>2</v>
      </c>
      <c r="B15" s="86">
        <v>1490663</v>
      </c>
    </row>
    <row r="16" spans="1:2" ht="16" x14ac:dyDescent="0.2">
      <c r="A16" s="87">
        <v>1</v>
      </c>
      <c r="B16" s="86">
        <v>1179056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REGULER</vt:lpstr>
      <vt:lpstr>CPNS</vt:lpstr>
      <vt:lpstr>HUKDIS</vt:lpstr>
      <vt:lpstr>PLT</vt:lpstr>
      <vt:lpstr>KULIT TPP</vt:lpstr>
      <vt:lpstr>Basic TPP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cp:lastPrinted>2023-02-23T06:41:44Z</cp:lastPrinted>
  <dcterms:created xsi:type="dcterms:W3CDTF">2021-02-24T01:14:00Z</dcterms:created>
  <dcterms:modified xsi:type="dcterms:W3CDTF">2023-03-02T05:26:51Z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1057-11.2.0.11042</vt:lpwstr>
  </property>
  <property fmtid="{D5CDD505-2E9C-101B-9397-08002B2CF9AE}" pid="3" name="ICV">
    <vt:lpwstr>DE1891764107492CA6887F650335E1ED</vt:lpwstr>
  </property>
</Properties>
</file>