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1. Info PKP &amp; Workbook\PKP &amp; Workbook (Active)\PKP\2021\"/>
    </mc:Choice>
  </mc:AlternateContent>
  <xr:revisionPtr revIDLastSave="0" documentId="8_{D3BC2AB6-87C3-47A5-AB6C-ECED66B3FC0F}" xr6:coauthVersionLast="46" xr6:coauthVersionMax="46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Product Packaging" sheetId="3" state="hidden" r:id="rId1"/>
    <sheet name="Price Comparison" sheetId="4" r:id="rId2"/>
    <sheet name="Market Potency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5" l="1"/>
  <c r="C14" i="5" l="1"/>
  <c r="D6" i="4"/>
  <c r="D3" i="4"/>
  <c r="D4" i="4"/>
  <c r="D5" i="4"/>
  <c r="D2" i="4"/>
  <c r="AE16" i="5"/>
  <c r="AF8" i="5" s="1"/>
  <c r="AF13" i="5" l="1"/>
  <c r="AF9" i="5"/>
  <c r="AF15" i="5"/>
  <c r="AF11" i="5"/>
  <c r="AF14" i="5"/>
  <c r="AF10" i="5"/>
  <c r="AF7" i="5"/>
  <c r="AF12" i="5"/>
  <c r="P37" i="5" l="1"/>
  <c r="P38" i="5" s="1"/>
  <c r="C4" i="5"/>
  <c r="C2" i="5"/>
  <c r="C9" i="5" s="1"/>
  <c r="C12" i="5" s="1"/>
  <c r="C1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Indi Raisa Girsang</author>
  </authors>
  <commentList>
    <comment ref="F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Outlet terlaris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Indi Raisa Girsang</author>
    <author>noviana</author>
  </authors>
  <commentList>
    <comment ref="A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Market Riset
</t>
        </r>
      </text>
    </comment>
    <comment ref="A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Data Nielsen Asia Pacific 2015, dikali internet penetrasi Indonesia dengan opsi Choose Low/Less Salt (ngga ada opsi NO MSG)
</t>
        </r>
      </text>
    </comment>
    <comment ref="A5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noviana:</t>
        </r>
        <r>
          <rPr>
            <sz val="9"/>
            <color indexed="81"/>
            <rFont val="Tahoma"/>
            <family val="2"/>
          </rPr>
          <t xml:space="preserve">
Perkiraan data dupont snackify, tahun 2017
</t>
        </r>
      </text>
    </comment>
    <comment ref="A6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Karena sedikit penggunaan sirup
</t>
        </r>
      </text>
    </comment>
    <comment ref="C14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Harga NFI
</t>
        </r>
      </text>
    </comment>
    <comment ref="C16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Fokus di A1 A2, NKA (Lion, Carrefour)</t>
        </r>
      </text>
    </comment>
  </commentList>
</comments>
</file>

<file path=xl/sharedStrings.xml><?xml version="1.0" encoding="utf-8"?>
<sst xmlns="http://schemas.openxmlformats.org/spreadsheetml/2006/main" count="45" uniqueCount="43">
  <si>
    <t>Produk</t>
  </si>
  <si>
    <t>HET Price</t>
  </si>
  <si>
    <t>Harga/volume</t>
  </si>
  <si>
    <t xml:space="preserve">Referensi </t>
  </si>
  <si>
    <t>Jumlah yang terjual sebulan</t>
  </si>
  <si>
    <t xml:space="preserve">Forecast sebulan </t>
  </si>
  <si>
    <t>Jumlah penduduk Indonesia (2018) - geoba est.</t>
  </si>
  <si>
    <t>SES SU, U1 (Market Riset Internal)</t>
  </si>
  <si>
    <t>Indonesian population</t>
  </si>
  <si>
    <t xml:space="preserve">Healthy Living Concern </t>
  </si>
  <si>
    <t>persons</t>
  </si>
  <si>
    <t>Sales potency</t>
  </si>
  <si>
    <t>per month</t>
  </si>
  <si>
    <t xml:space="preserve">Bin Bin </t>
  </si>
  <si>
    <t>Meiji</t>
  </si>
  <si>
    <t>Crackers Consumers</t>
  </si>
  <si>
    <t xml:space="preserve">Pendekatan tahun 2017 </t>
  </si>
  <si>
    <t>Sweet Biscuits/Cookies</t>
  </si>
  <si>
    <t>Sports Bar</t>
  </si>
  <si>
    <t>Snack Nuts and Seed</t>
  </si>
  <si>
    <t>Savory/Salty Snacks</t>
  </si>
  <si>
    <t>Spoonable Dairy Yogurt</t>
  </si>
  <si>
    <t>Savory Biscuits/Crackers</t>
  </si>
  <si>
    <t>Meat Snacks</t>
  </si>
  <si>
    <t>Fruit Based Snacks</t>
  </si>
  <si>
    <t>Cereal and Energy Bars</t>
  </si>
  <si>
    <t>per gusset bag</t>
  </si>
  <si>
    <t>gusset bag</t>
  </si>
  <si>
    <t>MEIJI</t>
  </si>
  <si>
    <t>BIN BIN</t>
  </si>
  <si>
    <t>Fantastic</t>
  </si>
  <si>
    <t>Gramasi (gr)</t>
  </si>
  <si>
    <t>Want&amp;Want</t>
  </si>
  <si>
    <t>- 1 gusset bag per 2 weeks</t>
  </si>
  <si>
    <t>Kuyus</t>
  </si>
  <si>
    <t>Choose Tropicana Slim Kuyus</t>
  </si>
  <si>
    <t>Target market TS Kuyus</t>
  </si>
  <si>
    <t>Consume TS Kuyus</t>
  </si>
  <si>
    <t>Price TS Kuyus</t>
  </si>
  <si>
    <t>Usia 25+ y.o</t>
  </si>
  <si>
    <t>- 1 bag per 2 weeks</t>
  </si>
  <si>
    <t>bulatkan</t>
  </si>
  <si>
    <t>Benchmark produk: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</si>
</sst>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8" formatCode="_(* #,##0_);_(* \(#,##0\);_(* &quot;-&quot;??_);_(@_)"/>
    <numFmt numFmtId="169" formatCode="0.0%"/>
    <numFmt numFmtId="170" formatCode="[$IDR]\ #,##0_);\([$IDR]\ 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30">
    <xf numFmtId="0" fontId="0" fillId="0" borderId="0" xfId="0"/>
    <xf numFmtId="0" fontId="5" fillId="2" borderId="0" xfId="0" applyFont="1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1" fontId="0" fillId="0" borderId="0" xfId="0" applyNumberFormat="1"/>
    <xf numFmtId="168" fontId="0" fillId="0" borderId="0" xfId="1" applyNumberFormat="1" applyFont="1"/>
    <xf numFmtId="9" fontId="0" fillId="0" borderId="0" xfId="0" applyNumberFormat="1"/>
    <xf numFmtId="169" fontId="0" fillId="0" borderId="0" xfId="2" applyNumberFormat="1" applyFont="1"/>
    <xf numFmtId="2" fontId="0" fillId="0" borderId="0" xfId="0" applyNumberFormat="1"/>
    <xf numFmtId="0" fontId="0" fillId="0" borderId="0" xfId="0" applyFont="1"/>
    <xf numFmtId="0" fontId="0" fillId="0" borderId="0" xfId="0" quotePrefix="1"/>
    <xf numFmtId="165" fontId="0" fillId="0" borderId="0" xfId="1" applyNumberFormat="1" applyFont="1"/>
    <xf numFmtId="0" fontId="6" fillId="0" borderId="0" xfId="0" applyFont="1"/>
    <xf numFmtId="9" fontId="0" fillId="0" borderId="0" xfId="2" applyFont="1"/>
    <xf numFmtId="170" fontId="0" fillId="0" borderId="0" xfId="1" applyNumberFormat="1" applyFont="1"/>
    <xf numFmtId="9" fontId="1" fillId="0" borderId="0" xfId="0" applyNumberFormat="1" applyFont="1"/>
    <xf numFmtId="170" fontId="7" fillId="2" borderId="0" xfId="1" applyNumberFormat="1" applyFont="1" applyFill="1"/>
    <xf numFmtId="0" fontId="1" fillId="0" borderId="0" xfId="0" applyFont="1" applyBorder="1"/>
    <xf numFmtId="9" fontId="0" fillId="0" borderId="1" xfId="2" applyFont="1" applyBorder="1"/>
    <xf numFmtId="0" fontId="1" fillId="0" borderId="4" xfId="0" applyFont="1" applyBorder="1"/>
    <xf numFmtId="2" fontId="0" fillId="0" borderId="1" xfId="0" applyNumberFormat="1" applyFont="1" applyBorder="1" applyAlignment="1">
      <alignment horizontal="left" indent="2"/>
    </xf>
    <xf numFmtId="1" fontId="0" fillId="0" borderId="1" xfId="0" applyNumberFormat="1" applyFont="1" applyBorder="1" applyAlignment="1">
      <alignment horizontal="center"/>
    </xf>
    <xf numFmtId="2" fontId="0" fillId="2" borderId="1" xfId="0" applyNumberFormat="1" applyFont="1" applyFill="1" applyBorder="1" applyAlignment="1">
      <alignment horizontal="left" indent="2"/>
    </xf>
    <xf numFmtId="0" fontId="1" fillId="2" borderId="1" xfId="0" applyFont="1" applyFill="1" applyBorder="1" applyAlignment="1">
      <alignment horizontal="center"/>
    </xf>
    <xf numFmtId="164" fontId="0" fillId="0" borderId="1" xfId="3" applyFont="1" applyBorder="1" applyAlignment="1">
      <alignment horizontal="left" indent="2"/>
    </xf>
    <xf numFmtId="164" fontId="0" fillId="2" borderId="1" xfId="3" applyFont="1" applyFill="1" applyBorder="1" applyAlignment="1">
      <alignment horizontal="left" indent="2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4">
    <cellStyle name="Comma" xfId="1" builtinId="3"/>
    <cellStyle name="Comma [0]" xfId="3" builtinId="6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00FF"/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9</xdr:row>
      <xdr:rowOff>6350</xdr:rowOff>
    </xdr:from>
    <xdr:to>
      <xdr:col>14</xdr:col>
      <xdr:colOff>281420</xdr:colOff>
      <xdr:row>25</xdr:row>
      <xdr:rowOff>10670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A56450-F614-47A1-B6F4-C551B69AA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663700"/>
          <a:ext cx="8657070" cy="2950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14</xdr:col>
      <xdr:colOff>426561</xdr:colOff>
      <xdr:row>13</xdr:row>
      <xdr:rowOff>181026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C6E3E-554E-4585-8C8B-F428D956F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0" y="0"/>
          <a:ext cx="4693761" cy="2663876"/>
        </a:xfrm>
        <a:prstGeom prst="rect">
          <a:avLst/>
        </a:prstGeom>
      </xdr:spPr>
    </xdr:pic>
    <xdr:clientData/>
  </xdr:twoCellAnchor>
  <xdr:twoCellAnchor editAs="oneCell">
    <xdr:from>
      <xdr:col>7</xdr:col>
      <xdr:colOff>171004</xdr:colOff>
      <xdr:row>17</xdr:row>
      <xdr:rowOff>155136</xdr:rowOff>
    </xdr:from>
    <xdr:to>
      <xdr:col>14</xdr:col>
      <xdr:colOff>169718</xdr:colOff>
      <xdr:row>39</xdr:row>
      <xdr:rowOff>64529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DE78FE-D48D-402D-8515-9D06D26BA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3804" y="3393636"/>
          <a:ext cx="4265914" cy="4100393"/>
        </a:xfrm>
        <a:prstGeom prst="rect">
          <a:avLst/>
        </a:prstGeom>
      </xdr:spPr>
    </xdr:pic>
    <xdr:clientData/>
  </xdr:twoCellAnchor>
  <xdr:twoCellAnchor editAs="oneCell">
    <xdr:from>
      <xdr:col>15</xdr:col>
      <xdr:colOff>571499</xdr:colOff>
      <xdr:row>0</xdr:row>
      <xdr:rowOff>22412</xdr:rowOff>
    </xdr:from>
    <xdr:to>
      <xdr:col>27</xdr:col>
      <xdr:colOff>549088</xdr:colOff>
      <xdr:row>28</xdr:row>
      <xdr:rowOff>21897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6FD30B-7EB9-4625-A5C0-6DC3FA8E5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50587" y="22412"/>
          <a:ext cx="7239001" cy="5333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1"/>
  <sheetViews>
    <sheetView topLeftCell="A19" workbookViewId="0">
      <selection activeCell="B20" sqref="B20"/>
    </sheetView>
  </sheetViews>
  <sheetFormatPr defaultRowHeight="14.5" x14ac:dyDescent="0.35"/>
  <sheetData>
    <row r="1" spans="1:1" s="1" customFormat="1" ht="23.5" x14ac:dyDescent="0.55000000000000004">
      <c r="A1" s="1" t="s">
        <v>28</v>
      </c>
    </row>
    <row r="21" spans="1:1" s="1" customFormat="1" ht="23.5" x14ac:dyDescent="0.55000000000000004">
      <c r="A21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tabSelected="1" workbookViewId="0">
      <selection activeCell="A10" sqref="A10"/>
    </sheetView>
  </sheetViews>
  <sheetFormatPr defaultRowHeight="14.5" x14ac:dyDescent="0.35"/>
  <cols>
    <col min="1" max="1" width="20.81640625" customWidth="1"/>
    <col min="2" max="2" width="11.1796875" bestFit="1" customWidth="1"/>
    <col min="3" max="3" width="12.453125" bestFit="1" customWidth="1"/>
    <col min="4" max="4" width="14.81640625" bestFit="1" customWidth="1"/>
    <col min="5" max="5" width="11.81640625" hidden="1" customWidth="1"/>
    <col min="6" max="6" width="25.7265625" hidden="1" customWidth="1"/>
    <col min="7" max="7" width="17.453125" hidden="1" customWidth="1"/>
  </cols>
  <sheetData>
    <row r="1" spans="1:7" x14ac:dyDescent="0.35">
      <c r="A1" s="2" t="s">
        <v>0</v>
      </c>
      <c r="B1" s="3" t="s">
        <v>1</v>
      </c>
      <c r="C1" s="2" t="s">
        <v>31</v>
      </c>
      <c r="D1" s="2" t="s">
        <v>2</v>
      </c>
      <c r="E1" s="20" t="s">
        <v>3</v>
      </c>
      <c r="F1" s="2" t="s">
        <v>4</v>
      </c>
      <c r="G1" s="2" t="s">
        <v>5</v>
      </c>
    </row>
    <row r="2" spans="1:7" x14ac:dyDescent="0.35">
      <c r="A2" s="21" t="s">
        <v>13</v>
      </c>
      <c r="B2" s="25">
        <v>30500</v>
      </c>
      <c r="C2" s="21">
        <v>100</v>
      </c>
      <c r="D2" s="22">
        <f>B2/C2</f>
        <v>305</v>
      </c>
      <c r="E2" s="18"/>
      <c r="F2" s="18"/>
      <c r="G2" s="18"/>
    </row>
    <row r="3" spans="1:7" x14ac:dyDescent="0.35">
      <c r="A3" s="21" t="s">
        <v>14</v>
      </c>
      <c r="B3" s="25">
        <v>28000</v>
      </c>
      <c r="C3" s="21">
        <v>104</v>
      </c>
      <c r="D3" s="22">
        <f t="shared" ref="D3:D6" si="0">B3/C3</f>
        <v>269.23076923076923</v>
      </c>
    </row>
    <row r="4" spans="1:7" x14ac:dyDescent="0.35">
      <c r="A4" s="21" t="s">
        <v>30</v>
      </c>
      <c r="B4" s="25">
        <v>25700</v>
      </c>
      <c r="C4" s="21">
        <v>100</v>
      </c>
      <c r="D4" s="22">
        <f t="shared" si="0"/>
        <v>257</v>
      </c>
    </row>
    <row r="5" spans="1:7" x14ac:dyDescent="0.35">
      <c r="A5" s="21" t="s">
        <v>32</v>
      </c>
      <c r="B5" s="25">
        <v>30900</v>
      </c>
      <c r="C5" s="21">
        <v>122</v>
      </c>
      <c r="D5" s="22">
        <f t="shared" si="0"/>
        <v>253.27868852459017</v>
      </c>
    </row>
    <row r="6" spans="1:7" x14ac:dyDescent="0.35">
      <c r="A6" s="23" t="s">
        <v>34</v>
      </c>
      <c r="B6" s="26">
        <v>23125</v>
      </c>
      <c r="C6" s="23">
        <v>100</v>
      </c>
      <c r="D6" s="24">
        <f t="shared" si="0"/>
        <v>231.25</v>
      </c>
    </row>
    <row r="8" spans="1:7" x14ac:dyDescent="0.35">
      <c r="D8" s="5"/>
    </row>
    <row r="9" spans="1:7" x14ac:dyDescent="0.35">
      <c r="A9" t="s">
        <v>42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8"/>
  <sheetViews>
    <sheetView zoomScale="85" zoomScaleNormal="85" workbookViewId="0">
      <selection activeCell="F14" sqref="F14"/>
    </sheetView>
  </sheetViews>
  <sheetFormatPr defaultRowHeight="14.5" x14ac:dyDescent="0.35"/>
  <cols>
    <col min="1" max="1" width="43.54296875" bestFit="1" customWidth="1"/>
    <col min="3" max="3" width="18.1796875" bestFit="1" customWidth="1"/>
    <col min="30" max="30" width="23.54296875" bestFit="1" customWidth="1"/>
  </cols>
  <sheetData>
    <row r="1" spans="1:32" x14ac:dyDescent="0.35">
      <c r="A1" t="s">
        <v>6</v>
      </c>
      <c r="C1" s="6">
        <v>262936096</v>
      </c>
    </row>
    <row r="2" spans="1:32" x14ac:dyDescent="0.35">
      <c r="A2" t="s">
        <v>7</v>
      </c>
      <c r="B2" s="7"/>
      <c r="C2" s="8">
        <f>2.3%+11.4%</f>
        <v>0.13700000000000001</v>
      </c>
      <c r="D2" t="s">
        <v>8</v>
      </c>
    </row>
    <row r="3" spans="1:32" x14ac:dyDescent="0.35">
      <c r="A3" t="s">
        <v>39</v>
      </c>
      <c r="B3" s="7"/>
      <c r="C3" s="8">
        <v>0.5</v>
      </c>
      <c r="D3" t="s">
        <v>8</v>
      </c>
    </row>
    <row r="4" spans="1:32" x14ac:dyDescent="0.35">
      <c r="A4" t="s">
        <v>9</v>
      </c>
      <c r="B4" s="7"/>
      <c r="C4" s="8">
        <f>22%*34%</f>
        <v>7.4800000000000005E-2</v>
      </c>
      <c r="D4" s="9"/>
    </row>
    <row r="5" spans="1:32" x14ac:dyDescent="0.35">
      <c r="A5" t="s">
        <v>15</v>
      </c>
      <c r="B5" s="7"/>
      <c r="C5" s="8">
        <v>7.0000000000000007E-2</v>
      </c>
      <c r="D5" s="9"/>
    </row>
    <row r="6" spans="1:32" x14ac:dyDescent="0.35">
      <c r="A6" t="s">
        <v>35</v>
      </c>
      <c r="B6" s="7"/>
      <c r="C6" s="8">
        <v>0.05</v>
      </c>
      <c r="AD6" s="27" t="s">
        <v>16</v>
      </c>
      <c r="AE6" s="28"/>
      <c r="AF6" s="29"/>
    </row>
    <row r="7" spans="1:32" x14ac:dyDescent="0.35">
      <c r="B7" s="7"/>
      <c r="C7" s="8"/>
      <c r="AD7" s="4" t="s">
        <v>17</v>
      </c>
      <c r="AE7" s="4">
        <v>800</v>
      </c>
      <c r="AF7" s="19">
        <f>AE7/$AE$16</f>
        <v>7.1428571428571425E-2</v>
      </c>
    </row>
    <row r="8" spans="1:32" x14ac:dyDescent="0.35">
      <c r="B8" s="7"/>
      <c r="C8" s="8"/>
      <c r="AD8" s="4" t="s">
        <v>18</v>
      </c>
      <c r="AE8" s="4">
        <v>700</v>
      </c>
      <c r="AF8" s="19">
        <f t="shared" ref="AF8:AF15" si="0">AE8/$AE$16</f>
        <v>6.25E-2</v>
      </c>
    </row>
    <row r="9" spans="1:32" x14ac:dyDescent="0.35">
      <c r="A9" t="s">
        <v>36</v>
      </c>
      <c r="B9" s="7"/>
      <c r="C9" s="6">
        <f>C1*C2*C3*C4*C6*C5</f>
        <v>4715.3118903968016</v>
      </c>
      <c r="D9" t="s">
        <v>10</v>
      </c>
      <c r="AD9" s="4" t="s">
        <v>21</v>
      </c>
      <c r="AE9" s="4">
        <v>200</v>
      </c>
      <c r="AF9" s="19">
        <f t="shared" si="0"/>
        <v>1.7857142857142856E-2</v>
      </c>
    </row>
    <row r="10" spans="1:32" x14ac:dyDescent="0.35">
      <c r="B10" s="7"/>
      <c r="C10" s="6"/>
      <c r="AD10" s="4" t="s">
        <v>19</v>
      </c>
      <c r="AE10" s="4">
        <v>2000</v>
      </c>
      <c r="AF10" s="19">
        <f t="shared" si="0"/>
        <v>0.17857142857142858</v>
      </c>
    </row>
    <row r="11" spans="1:32" x14ac:dyDescent="0.35">
      <c r="A11" s="10" t="s">
        <v>37</v>
      </c>
      <c r="B11" s="7"/>
      <c r="C11" s="8"/>
      <c r="AD11" s="4" t="s">
        <v>20</v>
      </c>
      <c r="AE11" s="4">
        <v>4300</v>
      </c>
      <c r="AF11" s="19">
        <f t="shared" si="0"/>
        <v>0.38392857142857145</v>
      </c>
    </row>
    <row r="12" spans="1:32" x14ac:dyDescent="0.35">
      <c r="A12" s="11" t="s">
        <v>40</v>
      </c>
      <c r="B12" s="7"/>
      <c r="C12" s="12">
        <f>C9*2</f>
        <v>9430.6237807936031</v>
      </c>
      <c r="D12" t="s">
        <v>27</v>
      </c>
      <c r="AD12" s="4" t="s">
        <v>22</v>
      </c>
      <c r="AE12" s="4">
        <v>800</v>
      </c>
      <c r="AF12" s="19">
        <f t="shared" si="0"/>
        <v>7.1428571428571425E-2</v>
      </c>
    </row>
    <row r="13" spans="1:32" x14ac:dyDescent="0.35">
      <c r="A13" s="13"/>
      <c r="B13" s="7"/>
      <c r="C13" s="14"/>
      <c r="AD13" s="4" t="s">
        <v>23</v>
      </c>
      <c r="AE13" s="4">
        <v>400</v>
      </c>
      <c r="AF13" s="19">
        <f t="shared" si="0"/>
        <v>3.5714285714285712E-2</v>
      </c>
    </row>
    <row r="14" spans="1:32" x14ac:dyDescent="0.35">
      <c r="A14" t="s">
        <v>38</v>
      </c>
      <c r="B14" s="7"/>
      <c r="C14" s="15" t="e">
        <f>#REF!</f>
        <v>#REF!</v>
      </c>
      <c r="D14" t="s">
        <v>26</v>
      </c>
      <c r="AD14" s="4" t="s">
        <v>24</v>
      </c>
      <c r="AE14" s="4">
        <v>1100</v>
      </c>
      <c r="AF14" s="19">
        <f t="shared" si="0"/>
        <v>9.8214285714285712E-2</v>
      </c>
    </row>
    <row r="15" spans="1:32" x14ac:dyDescent="0.35">
      <c r="A15" s="11" t="s">
        <v>11</v>
      </c>
      <c r="C15" s="6"/>
      <c r="AD15" s="4" t="s">
        <v>25</v>
      </c>
      <c r="AE15" s="4">
        <v>900</v>
      </c>
      <c r="AF15" s="19">
        <f t="shared" si="0"/>
        <v>8.0357142857142863E-2</v>
      </c>
    </row>
    <row r="16" spans="1:32" x14ac:dyDescent="0.35">
      <c r="A16" s="11" t="s">
        <v>33</v>
      </c>
      <c r="B16" s="16"/>
      <c r="C16" s="17" t="e">
        <f>C14*C12</f>
        <v>#REF!</v>
      </c>
      <c r="D16" t="s">
        <v>12</v>
      </c>
      <c r="AD16" s="4"/>
      <c r="AE16" s="4">
        <f>SUM(AE7:AE15)</f>
        <v>11200</v>
      </c>
      <c r="AF16" s="4"/>
    </row>
    <row r="17" spans="2:20" x14ac:dyDescent="0.35">
      <c r="B17" t="s">
        <v>41</v>
      </c>
      <c r="C17" s="6">
        <f>200000000</f>
        <v>200000000</v>
      </c>
      <c r="D17" t="s">
        <v>12</v>
      </c>
      <c r="T17" s="14"/>
    </row>
    <row r="30" spans="2:20" x14ac:dyDescent="0.35">
      <c r="P30">
        <v>925120</v>
      </c>
    </row>
    <row r="31" spans="2:20" x14ac:dyDescent="0.35">
      <c r="P31">
        <v>781391</v>
      </c>
    </row>
    <row r="32" spans="2:20" x14ac:dyDescent="0.35">
      <c r="P32">
        <v>657262</v>
      </c>
    </row>
    <row r="33" spans="16:16" x14ac:dyDescent="0.35">
      <c r="P33">
        <v>534822</v>
      </c>
    </row>
    <row r="34" spans="16:16" x14ac:dyDescent="0.35">
      <c r="P34">
        <v>409392</v>
      </c>
    </row>
    <row r="35" spans="16:16" x14ac:dyDescent="0.35">
      <c r="P35">
        <v>284080</v>
      </c>
    </row>
    <row r="36" spans="16:16" x14ac:dyDescent="0.35">
      <c r="P36">
        <v>375893</v>
      </c>
    </row>
    <row r="37" spans="16:16" x14ac:dyDescent="0.35">
      <c r="P37">
        <f>SUM(P30:P36)</f>
        <v>3967960</v>
      </c>
    </row>
    <row r="38" spans="16:16" x14ac:dyDescent="0.35">
      <c r="P38" s="14">
        <f>P37/10177924</f>
        <v>0.38985946446446251</v>
      </c>
    </row>
  </sheetData>
  <mergeCells count="1">
    <mergeCell ref="AD6:AF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Packaging</vt:lpstr>
      <vt:lpstr>Price Comparison</vt:lpstr>
      <vt:lpstr>Market Potency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2014-01-03T01:34:56Z</cp:lastPrinted>
  <dcterms:created xsi:type="dcterms:W3CDTF">2010-02-03T06:36:43Z</dcterms:created>
  <dcterms:modified xsi:type="dcterms:W3CDTF">2021-03-23T09:05:08Z</dcterms:modified>
</cp:coreProperties>
</file>