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backup\DriveC\01. My Documents\01. Brand\06. CB\PKP\"/>
    </mc:Choice>
  </mc:AlternateContent>
  <xr:revisionPtr revIDLastSave="0" documentId="8_{D61655B9-91CB-4BC4-9F56-9873F8121375}"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s>
  <definedNames>
    <definedName name="_xlnm._FilterDatabase" localSheetId="1" hidden="1">Market!$A$2:$E$2</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10" i="3" l="1"/>
  <c r="C13" i="3" s="1"/>
  <c r="D4" i="4" l="1"/>
  <c r="E4" i="4" s="1"/>
  <c r="D5" i="4"/>
  <c r="E5" i="4" s="1"/>
  <c r="D3" i="4" l="1"/>
  <c r="E6" i="4" l="1"/>
  <c r="C22" i="1" s="1"/>
  <c r="E3" i="4"/>
  <c r="P37" i="3"/>
  <c r="E7" i="4" l="1"/>
  <c r="Q28" i="3"/>
  <c r="Q32" i="3" s="1"/>
  <c r="Q30" i="3"/>
  <c r="Q31" i="3" l="1"/>
  <c r="C21" i="1" l="1"/>
  <c r="C15" i="3" s="1"/>
  <c r="C17" i="3" s="1"/>
  <c r="P3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770CEA0D-7E3A-47DD-AD48-5F6CFB835319}">
      <text>
        <r>
          <rPr>
            <b/>
            <sz val="9"/>
            <color indexed="81"/>
            <rFont val="Tahoma"/>
            <family val="2"/>
          </rPr>
          <t>Indi Raisa Girsang:</t>
        </r>
        <r>
          <rPr>
            <sz val="9"/>
            <color indexed="81"/>
            <rFont val="Tahoma"/>
            <family val="2"/>
          </rPr>
          <t xml:space="preserve">
Market Riset
</t>
        </r>
      </text>
    </comment>
  </commentList>
</comments>
</file>

<file path=xl/sharedStrings.xml><?xml version="1.0" encoding="utf-8"?>
<sst xmlns="http://schemas.openxmlformats.org/spreadsheetml/2006/main" count="99" uniqueCount="96">
  <si>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</si>
  <si>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</si>
  <si>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</si>
  <si>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</si>
  <si>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</si>
  <si>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</si>
  <si>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</si>
  <si>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</si>
  <si>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</si>
  <si>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</si>
  <si>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</si>
  <si>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</si>
  <si>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</si>
  <si>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</si>
  <si>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</si>
  <si>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</si>
  <si>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</si>
  <si>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</si>
  <si>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</si>
  <si>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</si>
  <si>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</si>
  <si>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</si>
  <si>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</si>
  <si>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</si>
  <si>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</si>
  <si>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</si>
  <si>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</si>
  <si>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</si>
  <si>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</si>
  <si>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</si>
  <si>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</si>
  <si>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</si>
  <si>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</si>
  <si>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</si>
  <si>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</si>
  <si>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</si>
  <si>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</si>
  <si>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</si>
  <si>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</si>
  <si>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</si>
  <si>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</si>
  <si>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</si>
  <si>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</si>
  <si>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</si>
  <si>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</si>
  <si>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</si>
  <si>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</si>
  <si>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</si>
  <si>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</si>
  <si>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</si>
  <si>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</si>
  <si>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</si>
  <si>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</si>
  <si>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</si>
  <si>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</si>
  <si>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</si>
  <si>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</si>
  <si>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</si>
  <si>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</si>
  <si>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HET Avg</t>
  </si>
  <si>
    <t>Price List</t>
  </si>
  <si>
    <t>Bulatkan</t>
  </si>
  <si>
    <t>SES SU, U12</t>
  </si>
  <si>
    <t xml:space="preserve">TBN </t>
  </si>
  <si>
    <t>Annice</t>
  </si>
  <si>
    <t>Jumlah penduduk Indonesia</t>
  </si>
  <si>
    <t>gram</t>
  </si>
  <si>
    <t>Harga/gram</t>
  </si>
  <si>
    <t>- 1 pack per bulan</t>
  </si>
  <si>
    <t>MF 25+ Upper 1,2</t>
  </si>
  <si>
    <r>
      <t xml:space="preserve">weak - moderate - </t>
    </r>
    <r>
      <rPr>
        <u/>
        <sz val="11"/>
        <color theme="1"/>
        <rFont val="Calibri"/>
        <family val="2"/>
        <scheme val="minor"/>
      </rPr>
      <t>strong</t>
    </r>
  </si>
  <si>
    <t xml:space="preserve">                Suka Memasak</t>
  </si>
  <si>
    <t>F, 25-50</t>
  </si>
  <si>
    <t xml:space="preserve">                              Healthy Concern</t>
  </si>
  <si>
    <t>Sugar Free</t>
  </si>
  <si>
    <t>Tropicana Slim Salted Egg Low Sodium</t>
  </si>
  <si>
    <t>Aisle Bumbu Instan</t>
  </si>
  <si>
    <t xml:space="preserve">                    Memasak menggunakan bumbu instan</t>
  </si>
  <si>
    <t>*based on survey Jakpat Jun 2020</t>
  </si>
  <si>
    <t xml:space="preserve">                          Menggunakan bumbu instan salted egg</t>
  </si>
  <si>
    <t>Salted Egg Powder</t>
  </si>
  <si>
    <t>Royco Ayam Saus Telur Asin 22 g</t>
  </si>
  <si>
    <t>Knorr Golden Salted Egg Powder 270 g</t>
  </si>
  <si>
    <t>Emaku Salted Egg Powder MSG Free 16 g</t>
  </si>
  <si>
    <t>Harga per 25 gr</t>
  </si>
  <si>
    <t>Salted egg powder</t>
  </si>
  <si>
    <t>Box @5s 25 gr</t>
  </si>
  <si>
    <t>Less Fat</t>
  </si>
  <si>
    <t>tempting salted egg</t>
  </si>
  <si>
    <t>Due to Covid, cooking &amp; baking are rising. People tend to  cook at home and experimenting new recipes. Salted Egg is one of tasty menu that have "non healthy food" perception - high sodium, high fat, high cholesterol</t>
  </si>
  <si>
    <t>Knorr, Royco Salted Egg</t>
  </si>
  <si>
    <t>Salted egg</t>
  </si>
  <si>
    <t>Pembulatan</t>
  </si>
  <si>
    <t>Less sodium</t>
  </si>
  <si>
    <t>salted egg flavor</t>
  </si>
  <si>
    <r>
      <t xml:space="preserve">                      Salted Egg Low Sodium </t>
    </r>
    <r>
      <rPr>
        <b/>
        <sz val="24"/>
        <color rgb="FFFF0000"/>
        <rFont val="Calibri"/>
        <family val="2"/>
        <scheme val="minor"/>
      </rPr>
      <t>Powder</t>
    </r>
    <r>
      <rPr>
        <b/>
        <sz val="24"/>
        <color theme="0"/>
        <rFont val="Calibri"/>
        <family val="2"/>
        <scheme val="minor"/>
      </rPr>
      <t xml:space="preserve"> (Salty)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</si>
</sst>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6"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
      <b/>
      <sz val="11"/>
      <color rgb="FFFF0000"/>
      <name val="Calibri"/>
      <family val="2"/>
      <scheme val="minor"/>
    </font>
    <font>
      <i/>
      <sz val="11"/>
      <color theme="1"/>
      <name val="Calibri"/>
      <family val="2"/>
      <scheme val="minor"/>
    </font>
    <font>
      <sz val="11"/>
      <color rgb="FFFF0000"/>
      <name val="Calibri"/>
      <family val="2"/>
      <scheme val="minor"/>
    </font>
    <font>
      <b/>
      <sz val="24"/>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3">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1" fontId="1" fillId="0" borderId="0" xfId="0"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22" fillId="0" borderId="0" xfId="0" applyFont="1"/>
    <xf numFmtId="0" fontId="23" fillId="0" borderId="0" xfId="0" applyFont="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24" fillId="2" borderId="2" xfId="0" applyFont="1"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59158"/>
          <a:ext cx="2413032" cy="146208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147246</xdr:colOff>
      <xdr:row>28</xdr:row>
      <xdr:rowOff>248478</xdr:rowOff>
    </xdr:from>
    <xdr:to>
      <xdr:col>8</xdr:col>
      <xdr:colOff>330108</xdr:colOff>
      <xdr:row>40</xdr:row>
      <xdr:rowOff>94018</xdr:rowOff>
    </xdr:to>
    <xdr:pic>
      <xdr:nvPicPr>
        <xdr:cNvPr id="17" name="Picture 16">
          <a:extLst>
            <a:ext uri="{FF2B5EF4-FFF2-40B4-BE49-F238E27FC236}">
              <a16:creationId xmlns:a16="http://schemas.microsoft.com/office/drawing/2014/main" id="{434278B8-83BA-4EEA-9804-EE5CDC93CA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9275" y="6810145"/>
          <a:ext cx="2686050" cy="30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145520</xdr:colOff>
      <xdr:row>7</xdr:row>
      <xdr:rowOff>145521</xdr:rowOff>
    </xdr:from>
    <xdr:to>
      <xdr:col>0</xdr:col>
      <xdr:colOff>2831570</xdr:colOff>
      <xdr:row>24</xdr:row>
      <xdr:rowOff>17462</xdr:rowOff>
    </xdr:to>
    <xdr:pic>
      <xdr:nvPicPr>
        <xdr:cNvPr id="17" name="Picture 16">
          <a:extLst>
            <a:ext uri="{FF2B5EF4-FFF2-40B4-BE49-F238E27FC236}">
              <a16:creationId xmlns:a16="http://schemas.microsoft.com/office/drawing/2014/main" id="{EEDE2D71-BBB0-4833-BD1A-F036BAEB0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20" y="1457160"/>
          <a:ext cx="2686050" cy="30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3003021</xdr:colOff>
      <xdr:row>8</xdr:row>
      <xdr:rowOff>79375</xdr:rowOff>
    </xdr:from>
    <xdr:to>
      <xdr:col>3</xdr:col>
      <xdr:colOff>773326</xdr:colOff>
      <xdr:row>23</xdr:row>
      <xdr:rowOff>52917</xdr:rowOff>
    </xdr:to>
    <xdr:pic>
      <xdr:nvPicPr>
        <xdr:cNvPr id="18" name="Picture 17" descr="Royco Ayam Saus Telur Asin 22gr Salted Egg | Shopee Indonesia">
          <a:extLst>
            <a:ext uri="{FF2B5EF4-FFF2-40B4-BE49-F238E27FC236}">
              <a16:creationId xmlns:a16="http://schemas.microsoft.com/office/drawing/2014/main" id="{E7FCB4A7-9C61-47F1-871D-F97739A3DB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3021" y="2301875"/>
          <a:ext cx="2731243" cy="2751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707868</xdr:colOff>
      <xdr:row>8</xdr:row>
      <xdr:rowOff>31228</xdr:rowOff>
    </xdr:from>
    <xdr:to>
      <xdr:col>5</xdr:col>
      <xdr:colOff>718278</xdr:colOff>
      <xdr:row>24</xdr:row>
      <xdr:rowOff>20818</xdr:rowOff>
    </xdr:to>
    <xdr:pic>
      <xdr:nvPicPr>
        <xdr:cNvPr id="19" name="Picture 18" descr="Knorr Golden Salted Egg Powder Pouch 270g">
          <a:extLst>
            <a:ext uri="{FF2B5EF4-FFF2-40B4-BE49-F238E27FC236}">
              <a16:creationId xmlns:a16="http://schemas.microsoft.com/office/drawing/2014/main" id="{52E2C433-EBE1-4AEC-827B-36EA8E086004}"/>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6123"/>
        <a:stretch/>
      </xdr:blipFill>
      <xdr:spPr bwMode="auto">
        <a:xfrm>
          <a:off x="5673360" y="2279753"/>
          <a:ext cx="2186066" cy="2987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171004</xdr:colOff>
      <xdr:row>17</xdr:row>
      <xdr:rowOff>0</xdr:rowOff>
    </xdr:from>
    <xdr:to>
      <xdr:col>14</xdr:col>
      <xdr:colOff>169718</xdr:colOff>
      <xdr:row>38</xdr:row>
      <xdr:rowOff>93543</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7257604" y="3203136"/>
          <a:ext cx="4265914" cy="4100393"/>
        </a:xfrm>
        <a:prstGeom prst="rect">
          <a:avLst/>
        </a:prstGeom>
      </xdr:spPr>
    </xdr:pic>
    <xdr:clientData/>
  </xdr:twoCellAnchor>
  <xdr:twoCellAnchor editAs="oneCell">
    <xdr:from>
      <xdr:col>7</xdr:col>
      <xdr:colOff>0</xdr:colOff>
      <xdr:row>40</xdr:row>
      <xdr:rowOff>38100</xdr:rowOff>
    </xdr:from>
    <xdr:to>
      <xdr:col>17</xdr:col>
      <xdr:colOff>190231</xdr:colOff>
      <xdr:row>60</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40</xdr:row>
      <xdr:rowOff>0</xdr:rowOff>
    </xdr:from>
    <xdr:to>
      <xdr:col>23</xdr:col>
      <xdr:colOff>85987</xdr:colOff>
      <xdr:row>57</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zoomScale="69" zoomScaleNormal="100" zoomScaleSheetLayoutView="100" workbookViewId="0">
      <selection activeCell="H6" sqref="H6"/>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18" t="s">
        <v>36</v>
      </c>
      <c r="C3" s="118"/>
      <c r="D3" s="118"/>
      <c r="E3" s="118"/>
      <c r="F3" s="34"/>
    </row>
    <row r="4" spans="1:208" s="5" customFormat="1" ht="18.5" thickBot="1" x14ac:dyDescent="0.4">
      <c r="A4" s="34"/>
      <c r="B4" s="119" t="s">
        <v>37</v>
      </c>
      <c r="C4" s="119"/>
      <c r="D4" s="119"/>
      <c r="E4" s="119"/>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25" t="s">
        <v>43</v>
      </c>
      <c r="C5" s="126"/>
      <c r="D5" s="126"/>
      <c r="E5" s="127"/>
      <c r="F5" s="34"/>
    </row>
    <row r="6" spans="1:208" ht="63.75" customHeight="1" x14ac:dyDescent="0.35">
      <c r="A6" s="34"/>
      <c r="B6" s="128" t="s">
        <v>95</v>
      </c>
      <c r="C6" s="129"/>
      <c r="D6" s="129"/>
      <c r="E6" s="130"/>
      <c r="F6" s="34"/>
    </row>
    <row r="7" spans="1:208" ht="15.5" x14ac:dyDescent="0.35">
      <c r="A7" s="34"/>
      <c r="B7" s="131" t="s">
        <v>0</v>
      </c>
      <c r="C7" s="132"/>
      <c r="D7" s="16" t="s">
        <v>7</v>
      </c>
      <c r="E7" s="22" t="s">
        <v>64</v>
      </c>
      <c r="F7" s="34"/>
    </row>
    <row r="8" spans="1:208" ht="15.5" x14ac:dyDescent="0.35">
      <c r="A8" s="34"/>
      <c r="B8" s="131" t="s">
        <v>19</v>
      </c>
      <c r="C8" s="132"/>
      <c r="D8" s="16" t="s">
        <v>7</v>
      </c>
      <c r="E8" s="17">
        <v>44048</v>
      </c>
      <c r="F8" s="34"/>
    </row>
    <row r="9" spans="1:208" ht="16" thickBot="1" x14ac:dyDescent="0.4">
      <c r="A9" s="34"/>
      <c r="B9" s="18"/>
      <c r="C9" s="19" t="s">
        <v>20</v>
      </c>
      <c r="D9" s="20" t="s">
        <v>7</v>
      </c>
      <c r="E9" s="21">
        <v>0</v>
      </c>
      <c r="F9" s="34"/>
    </row>
    <row r="10" spans="1:208" ht="18.5" x14ac:dyDescent="0.35">
      <c r="A10" s="34"/>
      <c r="B10" s="110" t="s">
        <v>21</v>
      </c>
      <c r="C10" s="111"/>
      <c r="D10" s="111"/>
      <c r="E10" s="112"/>
      <c r="F10" s="34"/>
    </row>
    <row r="11" spans="1:208" x14ac:dyDescent="0.35">
      <c r="A11" s="34"/>
      <c r="B11" s="2" t="s">
        <v>1</v>
      </c>
      <c r="C11" s="120" t="s">
        <v>75</v>
      </c>
      <c r="D11" s="120"/>
      <c r="E11" s="121"/>
      <c r="F11" s="34"/>
    </row>
    <row r="12" spans="1:208" x14ac:dyDescent="0.3">
      <c r="A12" s="34"/>
      <c r="B12" s="2" t="s">
        <v>2</v>
      </c>
      <c r="C12" s="90" t="s">
        <v>69</v>
      </c>
      <c r="D12" s="90"/>
      <c r="E12" s="91"/>
      <c r="F12" s="34"/>
      <c r="G12" s="35"/>
    </row>
    <row r="13" spans="1:208" x14ac:dyDescent="0.35">
      <c r="A13" s="34"/>
      <c r="B13" s="2" t="s">
        <v>3</v>
      </c>
      <c r="C13" s="99" t="s">
        <v>70</v>
      </c>
      <c r="D13" s="100"/>
      <c r="E13" s="101"/>
      <c r="F13" s="34"/>
      <c r="H13" s="41"/>
    </row>
    <row r="14" spans="1:208" x14ac:dyDescent="0.35">
      <c r="A14" s="34"/>
      <c r="B14" s="2" t="s">
        <v>4</v>
      </c>
      <c r="C14" s="99" t="s">
        <v>53</v>
      </c>
      <c r="D14" s="100"/>
      <c r="E14" s="101"/>
      <c r="F14" s="34"/>
    </row>
    <row r="15" spans="1:208" ht="33.5" customHeight="1" thickBot="1" x14ac:dyDescent="0.4">
      <c r="A15" s="34"/>
      <c r="B15" s="12" t="s">
        <v>8</v>
      </c>
      <c r="C15" s="122" t="s">
        <v>89</v>
      </c>
      <c r="D15" s="123"/>
      <c r="E15" s="124"/>
      <c r="F15" s="34"/>
    </row>
    <row r="16" spans="1:208" ht="18.5" x14ac:dyDescent="0.35">
      <c r="A16" s="34"/>
      <c r="B16" s="110" t="s">
        <v>22</v>
      </c>
      <c r="C16" s="111"/>
      <c r="D16" s="111"/>
      <c r="E16" s="112"/>
      <c r="F16" s="34"/>
    </row>
    <row r="17" spans="1:12" x14ac:dyDescent="0.35">
      <c r="A17" s="34"/>
      <c r="B17" s="2" t="s">
        <v>9</v>
      </c>
      <c r="C17" s="95">
        <v>2021</v>
      </c>
      <c r="D17" s="95"/>
      <c r="E17" s="96"/>
      <c r="F17" s="34"/>
    </row>
    <row r="18" spans="1:12" x14ac:dyDescent="0.35">
      <c r="A18" s="34"/>
      <c r="B18" s="2" t="s">
        <v>11</v>
      </c>
      <c r="C18" s="97" t="s">
        <v>76</v>
      </c>
      <c r="D18" s="97"/>
      <c r="E18" s="98"/>
      <c r="F18" s="34"/>
    </row>
    <row r="19" spans="1:12" ht="15.75" customHeight="1" x14ac:dyDescent="0.35">
      <c r="A19" s="34"/>
      <c r="B19" s="2" t="s">
        <v>24</v>
      </c>
      <c r="C19" s="113">
        <f>'Market Potency'!C19</f>
        <v>150000000</v>
      </c>
      <c r="D19" s="114"/>
      <c r="E19" s="115"/>
      <c r="F19" s="34"/>
    </row>
    <row r="20" spans="1:12" x14ac:dyDescent="0.35">
      <c r="A20" s="34"/>
      <c r="B20" s="3"/>
      <c r="C20" s="45"/>
      <c r="D20" s="46"/>
      <c r="E20" s="47"/>
      <c r="F20" s="34"/>
    </row>
    <row r="21" spans="1:12" x14ac:dyDescent="0.35">
      <c r="A21" s="34"/>
      <c r="B21" s="49" t="s">
        <v>45</v>
      </c>
      <c r="C21" s="64">
        <f>Market!E8</f>
        <v>9000</v>
      </c>
      <c r="D21" s="14"/>
      <c r="E21" s="4"/>
      <c r="F21" s="43"/>
    </row>
    <row r="22" spans="1:12" x14ac:dyDescent="0.35">
      <c r="A22" s="34"/>
      <c r="B22" s="49" t="s">
        <v>44</v>
      </c>
      <c r="C22" s="64">
        <f>Market!E6</f>
        <v>11091.329966329968</v>
      </c>
      <c r="D22" s="46"/>
      <c r="E22" s="47"/>
      <c r="F22" s="43"/>
    </row>
    <row r="23" spans="1:12" x14ac:dyDescent="0.35">
      <c r="A23" s="34"/>
      <c r="B23" s="3"/>
      <c r="C23" s="44"/>
      <c r="D23" s="46"/>
      <c r="E23" s="47"/>
      <c r="F23" s="43"/>
    </row>
    <row r="24" spans="1:12" ht="16.5" customHeight="1" x14ac:dyDescent="0.35">
      <c r="A24" s="34"/>
      <c r="B24" s="11" t="s">
        <v>13</v>
      </c>
      <c r="C24" s="107" t="s">
        <v>90</v>
      </c>
      <c r="D24" s="108"/>
      <c r="E24" s="109"/>
      <c r="F24" s="34"/>
    </row>
    <row r="25" spans="1:12" ht="15" thickBot="1" x14ac:dyDescent="0.4">
      <c r="A25" s="34"/>
      <c r="B25" s="12" t="s">
        <v>10</v>
      </c>
      <c r="C25" s="116" t="s">
        <v>63</v>
      </c>
      <c r="D25" s="116"/>
      <c r="E25" s="117"/>
      <c r="F25" s="34"/>
    </row>
    <row r="26" spans="1:12" ht="18.5" x14ac:dyDescent="0.35">
      <c r="A26" s="34"/>
      <c r="B26" s="110" t="s">
        <v>23</v>
      </c>
      <c r="C26" s="111"/>
      <c r="D26" s="111"/>
      <c r="E26" s="112"/>
      <c r="F26" s="34"/>
    </row>
    <row r="27" spans="1:12" x14ac:dyDescent="0.35">
      <c r="A27" s="34"/>
      <c r="B27" s="2" t="s">
        <v>6</v>
      </c>
      <c r="C27" s="90" t="s">
        <v>85</v>
      </c>
      <c r="D27" s="90"/>
      <c r="E27" s="91"/>
      <c r="F27" s="34"/>
    </row>
    <row r="28" spans="1:12" x14ac:dyDescent="0.35">
      <c r="A28" s="34"/>
      <c r="B28" s="2" t="s">
        <v>5</v>
      </c>
      <c r="C28" s="105" t="s">
        <v>86</v>
      </c>
      <c r="D28" s="105"/>
      <c r="E28" s="106"/>
      <c r="F28" s="34"/>
    </row>
    <row r="29" spans="1:12" ht="33.75" customHeight="1" x14ac:dyDescent="0.35">
      <c r="A29" s="34"/>
      <c r="B29" s="42" t="s">
        <v>41</v>
      </c>
      <c r="C29" s="92"/>
      <c r="D29" s="88"/>
      <c r="E29" s="89"/>
      <c r="F29" s="34"/>
      <c r="G29"/>
    </row>
    <row r="30" spans="1:12" ht="34.5" customHeight="1" x14ac:dyDescent="0.35">
      <c r="A30" s="34"/>
      <c r="B30" s="11" t="s">
        <v>12</v>
      </c>
      <c r="C30" s="78" t="s">
        <v>91</v>
      </c>
      <c r="D30" s="78"/>
      <c r="E30" s="79"/>
      <c r="F30" s="34"/>
    </row>
    <row r="31" spans="1:12" x14ac:dyDescent="0.35">
      <c r="A31" s="34"/>
      <c r="B31" s="85" t="s">
        <v>42</v>
      </c>
      <c r="C31" s="87" t="s">
        <v>93</v>
      </c>
      <c r="D31" s="88"/>
      <c r="E31" s="89"/>
      <c r="F31" s="34"/>
      <c r="L31"/>
    </row>
    <row r="32" spans="1:12" x14ac:dyDescent="0.35">
      <c r="A32" s="34"/>
      <c r="B32" s="86"/>
      <c r="C32" s="90" t="s">
        <v>87</v>
      </c>
      <c r="D32" s="90"/>
      <c r="E32" s="91"/>
      <c r="F32" s="34"/>
    </row>
    <row r="33" spans="1:208" ht="16.5" customHeight="1" x14ac:dyDescent="0.35">
      <c r="A33" s="34"/>
      <c r="B33" s="86"/>
      <c r="C33" s="90" t="s">
        <v>74</v>
      </c>
      <c r="D33" s="90"/>
      <c r="E33" s="91"/>
      <c r="F33" s="34"/>
    </row>
    <row r="34" spans="1:208" ht="13.5" customHeight="1" x14ac:dyDescent="0.35">
      <c r="A34" s="34"/>
      <c r="B34" s="59"/>
      <c r="C34" s="60"/>
      <c r="D34" s="61"/>
      <c r="E34" s="62"/>
      <c r="F34" s="34"/>
      <c r="K34"/>
    </row>
    <row r="35" spans="1:208" ht="13.5" customHeight="1" x14ac:dyDescent="0.35">
      <c r="A35" s="34"/>
      <c r="B35" s="59"/>
      <c r="C35" s="60"/>
      <c r="D35" s="61"/>
      <c r="E35" s="62"/>
      <c r="F35" s="34"/>
    </row>
    <row r="36" spans="1:208" x14ac:dyDescent="0.35">
      <c r="A36" s="34"/>
      <c r="B36" s="48"/>
      <c r="C36" s="92"/>
      <c r="D36" s="93"/>
      <c r="E36" s="94"/>
      <c r="F36" s="34"/>
    </row>
    <row r="37" spans="1:208" ht="40.5" customHeight="1" x14ac:dyDescent="0.35">
      <c r="A37" s="34"/>
      <c r="B37" s="11" t="s">
        <v>14</v>
      </c>
      <c r="C37" s="102" t="s">
        <v>94</v>
      </c>
      <c r="D37" s="103"/>
      <c r="E37" s="104"/>
      <c r="F37" s="34"/>
    </row>
    <row r="38" spans="1:208" ht="27" customHeight="1" thickBot="1" x14ac:dyDescent="0.4">
      <c r="A38" s="34"/>
      <c r="B38" s="12" t="s">
        <v>15</v>
      </c>
      <c r="C38" s="83" t="s">
        <v>88</v>
      </c>
      <c r="D38" s="83"/>
      <c r="E38" s="84"/>
      <c r="F38" s="34"/>
      <c r="H38"/>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80" t="s">
        <v>16</v>
      </c>
      <c r="C40" s="81"/>
      <c r="D40" s="81"/>
      <c r="E40" s="82"/>
      <c r="F40" s="34"/>
      <c r="G40" s="34"/>
      <c r="H40" s="34"/>
      <c r="I40" s="34"/>
      <c r="J40" s="34"/>
      <c r="K40" s="34"/>
      <c r="L40" s="34"/>
      <c r="M40" s="34"/>
      <c r="N40"/>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76" t="s">
        <v>31</v>
      </c>
      <c r="D47" s="76"/>
      <c r="E47" s="77"/>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19" s="34" customFormat="1" x14ac:dyDescent="0.35">
      <c r="E49" s="33" t="s">
        <v>40</v>
      </c>
    </row>
    <row r="50" spans="3:19" s="34" customFormat="1" x14ac:dyDescent="0.35">
      <c r="E50" s="33" t="s">
        <v>35</v>
      </c>
    </row>
    <row r="51" spans="3:19" s="34" customFormat="1" x14ac:dyDescent="0.35"/>
    <row r="52" spans="3:19" s="34" customFormat="1" x14ac:dyDescent="0.35">
      <c r="C52" s="63"/>
    </row>
    <row r="53" spans="3:19" s="34" customFormat="1" x14ac:dyDescent="0.35">
      <c r="C53" s="63"/>
    </row>
    <row r="54" spans="3:19" s="34" customFormat="1" x14ac:dyDescent="0.35">
      <c r="C54" s="63"/>
    </row>
    <row r="55" spans="3:19" s="34" customFormat="1" x14ac:dyDescent="0.35">
      <c r="C55" s="63"/>
    </row>
    <row r="56" spans="3:19" s="34" customFormat="1" x14ac:dyDescent="0.35">
      <c r="C56" s="63"/>
      <c r="S56"/>
    </row>
    <row r="57" spans="3:19" s="34" customFormat="1" x14ac:dyDescent="0.35">
      <c r="C57" s="63"/>
    </row>
    <row r="58" spans="3:19" s="34" customFormat="1" x14ac:dyDescent="0.35">
      <c r="C58" s="63"/>
    </row>
    <row r="59" spans="3:19" s="34" customFormat="1" x14ac:dyDescent="0.35"/>
    <row r="60" spans="3:19" s="34" customFormat="1" x14ac:dyDescent="0.35"/>
    <row r="61" spans="3:19" s="34" customFormat="1" x14ac:dyDescent="0.35"/>
    <row r="62" spans="3:19" s="34" customFormat="1" x14ac:dyDescent="0.35"/>
    <row r="63" spans="3:19" s="34" customFormat="1" x14ac:dyDescent="0.35"/>
    <row r="64" spans="3:19"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F8"/>
  <sheetViews>
    <sheetView zoomScale="61" workbookViewId="0">
      <selection activeCell="A36" sqref="A36"/>
    </sheetView>
  </sheetViews>
  <sheetFormatPr defaultRowHeight="14.5" x14ac:dyDescent="0.35"/>
  <cols>
    <col min="1" max="1" width="52.81640625" bestFit="1" customWidth="1"/>
    <col min="2" max="2" width="9.54296875" bestFit="1" customWidth="1"/>
    <col min="4" max="4" width="14.90625" customWidth="1"/>
    <col min="5" max="5" width="16.1796875" customWidth="1"/>
    <col min="6" max="6" width="11.08984375" bestFit="1" customWidth="1"/>
  </cols>
  <sheetData>
    <row r="1" spans="1:6" x14ac:dyDescent="0.35">
      <c r="A1" s="74" t="s">
        <v>80</v>
      </c>
    </row>
    <row r="2" spans="1:6" x14ac:dyDescent="0.35">
      <c r="A2" s="71" t="s">
        <v>57</v>
      </c>
      <c r="B2" s="71" t="s">
        <v>58</v>
      </c>
      <c r="C2" s="71" t="s">
        <v>66</v>
      </c>
      <c r="D2" s="71" t="s">
        <v>67</v>
      </c>
      <c r="E2" s="71" t="s">
        <v>84</v>
      </c>
    </row>
    <row r="3" spans="1:6" x14ac:dyDescent="0.35">
      <c r="A3" s="73" t="s">
        <v>83</v>
      </c>
      <c r="B3" s="69">
        <v>10000</v>
      </c>
      <c r="C3" s="68">
        <v>16</v>
      </c>
      <c r="D3" s="70">
        <f>B3/C3</f>
        <v>625</v>
      </c>
      <c r="E3" s="69">
        <f>D3*25</f>
        <v>15625</v>
      </c>
    </row>
    <row r="4" spans="1:6" x14ac:dyDescent="0.35">
      <c r="A4" s="73" t="s">
        <v>81</v>
      </c>
      <c r="B4" s="69">
        <v>7000</v>
      </c>
      <c r="C4" s="68">
        <v>22</v>
      </c>
      <c r="D4" s="70">
        <f t="shared" ref="D4:D5" si="0">B4/C4</f>
        <v>318.18181818181819</v>
      </c>
      <c r="E4" s="69">
        <f>D4*25</f>
        <v>7954.545454545455</v>
      </c>
    </row>
    <row r="5" spans="1:6" x14ac:dyDescent="0.35">
      <c r="A5" s="73" t="s">
        <v>82</v>
      </c>
      <c r="B5" s="69">
        <v>104700</v>
      </c>
      <c r="C5" s="68">
        <v>270</v>
      </c>
      <c r="D5" s="70">
        <f t="shared" si="0"/>
        <v>387.77777777777777</v>
      </c>
      <c r="E5" s="69">
        <f>D5*25</f>
        <v>9694.4444444444434</v>
      </c>
      <c r="F5" s="66"/>
    </row>
    <row r="6" spans="1:6" x14ac:dyDescent="0.35">
      <c r="D6" t="s">
        <v>59</v>
      </c>
      <c r="E6" s="66">
        <f>AVERAGE(E3:E5)</f>
        <v>11091.329966329968</v>
      </c>
    </row>
    <row r="7" spans="1:6" x14ac:dyDescent="0.35">
      <c r="D7" t="s">
        <v>60</v>
      </c>
      <c r="E7" s="66">
        <f>E6/1.25</f>
        <v>8873.0639730639741</v>
      </c>
    </row>
    <row r="8" spans="1:6" x14ac:dyDescent="0.35">
      <c r="D8" s="65" t="s">
        <v>61</v>
      </c>
      <c r="E8" s="67">
        <v>9000</v>
      </c>
    </row>
  </sheetData>
  <autoFilter ref="A2:E2" xr:uid="{0EFEB613-D326-4A32-A6D0-88C3AFF3F001}">
    <sortState xmlns:xlrd2="http://schemas.microsoft.com/office/spreadsheetml/2017/richdata2" ref="A3:E10">
      <sortCondition ref="D2"/>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topLeftCell="A4" workbookViewId="0">
      <selection activeCell="C19" sqref="C19"/>
    </sheetView>
  </sheetViews>
  <sheetFormatPr defaultRowHeight="14.5" x14ac:dyDescent="0.35"/>
  <cols>
    <col min="1" max="1" width="43.54296875" bestFit="1" customWidth="1"/>
    <col min="2" max="3" width="17" customWidth="1"/>
  </cols>
  <sheetData>
    <row r="1" spans="1:4" x14ac:dyDescent="0.35">
      <c r="A1" t="s">
        <v>65</v>
      </c>
      <c r="C1" s="50">
        <v>267000000</v>
      </c>
    </row>
    <row r="2" spans="1:4" x14ac:dyDescent="0.35">
      <c r="A2" t="s">
        <v>62</v>
      </c>
      <c r="B2" s="51"/>
      <c r="C2" s="55">
        <v>0.3</v>
      </c>
      <c r="D2" t="s">
        <v>46</v>
      </c>
    </row>
    <row r="3" spans="1:4" x14ac:dyDescent="0.35">
      <c r="A3" t="s">
        <v>72</v>
      </c>
      <c r="B3" s="51"/>
      <c r="C3" s="55">
        <v>0.38</v>
      </c>
      <c r="D3" t="s">
        <v>46</v>
      </c>
    </row>
    <row r="4" spans="1:4" x14ac:dyDescent="0.35">
      <c r="A4" t="s">
        <v>71</v>
      </c>
      <c r="C4" s="51">
        <v>0.87</v>
      </c>
    </row>
    <row r="5" spans="1:4" x14ac:dyDescent="0.35">
      <c r="A5" t="s">
        <v>77</v>
      </c>
      <c r="C5" s="51">
        <v>0.7</v>
      </c>
      <c r="D5" s="75" t="s">
        <v>78</v>
      </c>
    </row>
    <row r="6" spans="1:4" x14ac:dyDescent="0.35">
      <c r="A6" t="s">
        <v>79</v>
      </c>
      <c r="C6" s="51">
        <v>0.1</v>
      </c>
    </row>
    <row r="7" spans="1:4" x14ac:dyDescent="0.35">
      <c r="A7" t="s">
        <v>73</v>
      </c>
      <c r="C7" s="51">
        <v>0.3</v>
      </c>
    </row>
    <row r="8" spans="1:4" x14ac:dyDescent="0.35">
      <c r="A8" t="s">
        <v>54</v>
      </c>
      <c r="B8" s="51"/>
      <c r="C8" s="55">
        <v>0.1</v>
      </c>
    </row>
    <row r="9" spans="1:4" x14ac:dyDescent="0.35">
      <c r="B9" s="51"/>
      <c r="C9" s="52"/>
    </row>
    <row r="10" spans="1:4" x14ac:dyDescent="0.35">
      <c r="A10" t="s">
        <v>52</v>
      </c>
      <c r="B10" s="51"/>
      <c r="C10" s="50">
        <f>C1*C2*C3*C4*C5*C6*C7*C8</f>
        <v>55610.226000000002</v>
      </c>
      <c r="D10" t="s">
        <v>47</v>
      </c>
    </row>
    <row r="11" spans="1:4" x14ac:dyDescent="0.35">
      <c r="B11" s="51"/>
      <c r="C11" s="50"/>
    </row>
    <row r="12" spans="1:4" x14ac:dyDescent="0.35">
      <c r="A12" t="s">
        <v>55</v>
      </c>
      <c r="B12" s="51"/>
      <c r="C12" s="52"/>
    </row>
    <row r="13" spans="1:4" x14ac:dyDescent="0.35">
      <c r="A13" s="53" t="s">
        <v>68</v>
      </c>
      <c r="B13" s="51"/>
      <c r="C13" s="50">
        <f>C10</f>
        <v>55610.226000000002</v>
      </c>
      <c r="D13" t="s">
        <v>48</v>
      </c>
    </row>
    <row r="14" spans="1:4" x14ac:dyDescent="0.35">
      <c r="A14" s="54"/>
      <c r="B14" s="51"/>
      <c r="C14" s="55"/>
    </row>
    <row r="15" spans="1:4" x14ac:dyDescent="0.35">
      <c r="A15" t="s">
        <v>56</v>
      </c>
      <c r="B15" s="51"/>
      <c r="C15" s="56">
        <f>Product!C21</f>
        <v>9000</v>
      </c>
      <c r="D15" t="s">
        <v>49</v>
      </c>
    </row>
    <row r="16" spans="1:4" x14ac:dyDescent="0.35">
      <c r="C16" s="50"/>
    </row>
    <row r="17" spans="1:17" x14ac:dyDescent="0.35">
      <c r="A17" s="53" t="s">
        <v>50</v>
      </c>
      <c r="B17" s="57"/>
      <c r="C17" s="58">
        <f>C15*C13/3</f>
        <v>166830678</v>
      </c>
      <c r="D17" t="s">
        <v>51</v>
      </c>
    </row>
    <row r="18" spans="1:17" x14ac:dyDescent="0.35">
      <c r="C18" s="50"/>
    </row>
    <row r="19" spans="1:17" x14ac:dyDescent="0.35">
      <c r="B19" t="s">
        <v>92</v>
      </c>
      <c r="C19" s="58">
        <v>150000000</v>
      </c>
    </row>
    <row r="26" spans="1:17" x14ac:dyDescent="0.35">
      <c r="P26">
        <v>464982</v>
      </c>
      <c r="Q26">
        <v>883883</v>
      </c>
    </row>
    <row r="27" spans="1:17" x14ac:dyDescent="0.35">
      <c r="P27">
        <v>524826</v>
      </c>
    </row>
    <row r="28" spans="1:17" x14ac:dyDescent="0.35">
      <c r="P28">
        <v>509726</v>
      </c>
      <c r="Q28">
        <f>10177924-(945955+847117+730643+706550)</f>
        <v>6947659</v>
      </c>
    </row>
    <row r="29" spans="1:17" x14ac:dyDescent="0.35">
      <c r="P29">
        <v>451364</v>
      </c>
    </row>
    <row r="30" spans="1:17" x14ac:dyDescent="0.35">
      <c r="P30">
        <v>380792</v>
      </c>
      <c r="Q30">
        <f>10177924</f>
        <v>10177924</v>
      </c>
    </row>
    <row r="31" spans="1:17" x14ac:dyDescent="0.35">
      <c r="P31" s="72">
        <v>323266</v>
      </c>
      <c r="Q31">
        <f>Q30-Q28</f>
        <v>3230265</v>
      </c>
    </row>
    <row r="32" spans="1:17" x14ac:dyDescent="0.35">
      <c r="P32">
        <v>323266</v>
      </c>
      <c r="Q32" s="55">
        <f>Q28/Q30</f>
        <v>0.68262044401196154</v>
      </c>
    </row>
    <row r="33" spans="16:16" x14ac:dyDescent="0.35">
      <c r="P33" s="72">
        <v>267752</v>
      </c>
    </row>
    <row r="34" spans="16:16" x14ac:dyDescent="0.35">
      <c r="P34">
        <v>284080</v>
      </c>
    </row>
    <row r="35" spans="16:16" x14ac:dyDescent="0.35">
      <c r="P35">
        <v>375893</v>
      </c>
    </row>
    <row r="36" spans="16:16" x14ac:dyDescent="0.35">
      <c r="P36">
        <f>SUM(P28:P35)</f>
        <v>2916139</v>
      </c>
    </row>
    <row r="37" spans="16:16" x14ac:dyDescent="0.35">
      <c r="P37" s="52">
        <f>SUM(P27:P33)/10177924</f>
        <v>0.27323764649844112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Market</vt:lpstr>
      <vt:lpstr>Market Potency</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nbnfi</cp:lastModifiedBy>
  <cp:lastPrinted>2010-02-23T03:12:29Z</cp:lastPrinted>
  <dcterms:created xsi:type="dcterms:W3CDTF">2010-02-03T06:36:43Z</dcterms:created>
  <dcterms:modified xsi:type="dcterms:W3CDTF">2020-08-15T02:41:01Z</dcterms:modified>
</cp:coreProperties>
</file>