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0\"/>
    </mc:Choice>
  </mc:AlternateContent>
  <xr:revisionPtr revIDLastSave="0" documentId="13_ncr:1_{C97ED1EA-3BF9-4430-B1A7-A9EE3E48E2A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rket" sheetId="4" r:id="rId1"/>
    <sheet name="Market Potency" sheetId="3" r:id="rId2"/>
    <sheet name="Insight" sheetId="7" r:id="rId3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3" l="1"/>
  <c r="E9" i="4" l="1"/>
  <c r="E4" i="4"/>
  <c r="E5" i="4"/>
  <c r="E6" i="4"/>
  <c r="E7" i="4"/>
  <c r="E8" i="4"/>
  <c r="E3" i="4"/>
  <c r="D4" i="4"/>
  <c r="D5" i="4"/>
  <c r="D6" i="4"/>
  <c r="D7" i="4"/>
  <c r="D8" i="4"/>
  <c r="D3" i="4"/>
  <c r="B5" i="4"/>
  <c r="C10" i="3" l="1"/>
  <c r="C13" i="3" s="1"/>
  <c r="P37" i="3" l="1"/>
  <c r="E10" i="4" l="1"/>
  <c r="Q28" i="3"/>
  <c r="Q32" i="3" s="1"/>
  <c r="Q30" i="3"/>
  <c r="Q31" i="3" l="1"/>
  <c r="C17" i="3" l="1"/>
  <c r="P3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770CEA0D-7E3A-47DD-AD48-5F6CFB835319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</commentList>
</comments>
</file>

<file path=xl/sharedStrings.xml><?xml version="1.0" encoding="utf-8"?>
<sst xmlns="http://schemas.openxmlformats.org/spreadsheetml/2006/main" count="39" uniqueCount="37">
  <si>
    <t>Indonesian population</t>
  </si>
  <si>
    <t>persons</t>
  </si>
  <si>
    <t>portion</t>
  </si>
  <si>
    <t>per portion</t>
  </si>
  <si>
    <t>Sales potency</t>
  </si>
  <si>
    <t>per month</t>
  </si>
  <si>
    <t xml:space="preserve">Target market TS </t>
  </si>
  <si>
    <t xml:space="preserve">Choose Tropicana Slim </t>
  </si>
  <si>
    <t>Consume TS</t>
  </si>
  <si>
    <t xml:space="preserve">Price TS  </t>
  </si>
  <si>
    <t>Merk</t>
  </si>
  <si>
    <t>Harga</t>
  </si>
  <si>
    <t>HET Avg</t>
  </si>
  <si>
    <t>Price List</t>
  </si>
  <si>
    <t>Bulatkan</t>
  </si>
  <si>
    <t>SES SU, U12</t>
  </si>
  <si>
    <t>Jumlah penduduk Indonesia</t>
  </si>
  <si>
    <t>gram</t>
  </si>
  <si>
    <t>Harga/gram</t>
  </si>
  <si>
    <t>- 1 pack per bulan</t>
  </si>
  <si>
    <t xml:space="preserve">                Suka Memasak</t>
  </si>
  <si>
    <t>F, 25-50</t>
  </si>
  <si>
    <t xml:space="preserve">                              Healthy Concern</t>
  </si>
  <si>
    <t xml:space="preserve">                    Memasak menggunakan bumbu instan</t>
  </si>
  <si>
    <t>*based on survey Jakpat Jun 2020</t>
  </si>
  <si>
    <t>JAKPAT Survey Report: Bumbu Masak, Kecap, Sambal, Saus Juni 2020</t>
  </si>
  <si>
    <t xml:space="preserve">                          Menggunakan bumbu rendang</t>
  </si>
  <si>
    <t>*TTB survey Jakpat sangat ingin membeli bumbu rendang 33,97% &amp; 35,26%</t>
  </si>
  <si>
    <t>Bumbu Rendang</t>
  </si>
  <si>
    <t>Indofood Rendang 50 g</t>
  </si>
  <si>
    <t>Munik Bumbu Rendang 115 g</t>
  </si>
  <si>
    <t>Mamasuka Bumbu Rendang 25 g</t>
  </si>
  <si>
    <t>Kokita Bumbu Rendang 60 g</t>
  </si>
  <si>
    <t>Bamboe Bumbu Rendang 35 gr</t>
  </si>
  <si>
    <t>Sasa Bumbu Rendang 36 gr</t>
  </si>
  <si>
    <t>Harga per 50 gr</t>
  </si>
  <si>
    <t>Pembulatan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</si>
</sst>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_(* #,##0.00_);_(* \(#,##0.00\);_(* &quot;-&quot;??_);_(@_)"/>
    <numFmt numFmtId="168" formatCode="_(* #,##0_);_(* \(#,##0\);_(* &quot;-&quot;??_);_(@_)"/>
    <numFmt numFmtId="169" formatCode="0.0%"/>
    <numFmt numFmtId="170" formatCode="[$IDR]\ #,##0_);\([$IDR]\ #,##0\)"/>
    <numFmt numFmtId="171" formatCode="&quot;Rp&quot;#,##0"/>
    <numFmt numFmtId="172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168" fontId="0" fillId="0" borderId="0" xfId="1" applyNumberFormat="1" applyFont="1"/>
    <xf numFmtId="9" fontId="0" fillId="0" borderId="0" xfId="0" applyNumberFormat="1"/>
    <xf numFmtId="169" fontId="0" fillId="0" borderId="0" xfId="2" applyNumberFormat="1" applyFont="1"/>
    <xf numFmtId="0" fontId="0" fillId="0" borderId="0" xfId="0" quotePrefix="1"/>
    <xf numFmtId="0" fontId="6" fillId="0" borderId="0" xfId="0" applyFont="1"/>
    <xf numFmtId="9" fontId="0" fillId="0" borderId="0" xfId="2" applyFont="1"/>
    <xf numFmtId="170" fontId="0" fillId="0" borderId="0" xfId="1" applyNumberFormat="1" applyFont="1"/>
    <xf numFmtId="9" fontId="1" fillId="0" borderId="0" xfId="0" applyNumberFormat="1" applyFont="1"/>
    <xf numFmtId="170" fontId="7" fillId="2" borderId="0" xfId="1" applyNumberFormat="1" applyFont="1" applyFill="1"/>
    <xf numFmtId="0" fontId="1" fillId="0" borderId="0" xfId="0" applyFont="1"/>
    <xf numFmtId="171" fontId="0" fillId="0" borderId="0" xfId="0" applyNumberFormat="1"/>
    <xf numFmtId="171" fontId="1" fillId="0" borderId="0" xfId="0" applyNumberFormat="1" applyFont="1"/>
    <xf numFmtId="0" fontId="0" fillId="0" borderId="1" xfId="0" applyBorder="1"/>
    <xf numFmtId="171" fontId="0" fillId="0" borderId="1" xfId="0" applyNumberFormat="1" applyBorder="1"/>
    <xf numFmtId="172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0" fontId="0" fillId="0" borderId="1" xfId="0" applyFont="1" applyBorder="1"/>
    <xf numFmtId="0" fontId="8" fillId="0" borderId="0" xfId="0" applyFont="1"/>
    <xf numFmtId="0" fontId="9" fillId="0" borderId="0" xfId="0" applyFont="1"/>
    <xf numFmtId="0" fontId="2" fillId="3" borderId="0" xfId="0" applyFont="1" applyFill="1"/>
    <xf numFmtId="0" fontId="0" fillId="0" borderId="1" xfId="0" applyFont="1" applyFill="1" applyBorder="1"/>
  </cellXfs>
  <cellStyles count="5">
    <cellStyle name="Comma" xfId="1" builtinId="3"/>
    <cellStyle name="Comma 2" xfId="4" xr:uid="{E54C141A-1F0B-4801-9EE6-6173B957D553}"/>
    <cellStyle name="Normal" xfId="0" builtinId="0"/>
    <cellStyle name="Normal 111 2 2" xfId="3" xr:uid="{00000000-0005-0000-0000-000003000000}"/>
    <cellStyle name="Percent" xfId="2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372200</xdr:colOff>
      <xdr:row>10</xdr:row>
      <xdr:rowOff>143774</xdr:rowOff>
    </xdr:from>
    <xdr:to>
      <xdr:col>0</xdr:col>
      <xdr:colOff>2556848</xdr:colOff>
      <xdr:row>27</xdr:row>
      <xdr:rowOff>104222</xdr:rowOff>
    </xdr:to>
    <xdr:pic>
      <xdr:nvPicPr>
        <xdr:cNvPr id="5" name="Picture 4" descr="Indofood Bumbu Rendang Instan 45 GR | Shopee Indonesia">
          <a:extLst>
            <a:ext uri="{FF2B5EF4-FFF2-40B4-BE49-F238E27FC236}">
              <a16:creationId xmlns:a16="http://schemas.microsoft.com/office/drawing/2014/main" id="{77AB313A-52C4-49EA-B884-610BD79F7D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47" r="14659"/>
        <a:stretch/>
      </xdr:blipFill>
      <xdr:spPr bwMode="auto">
        <a:xfrm>
          <a:off x="372200" y="1401793"/>
          <a:ext cx="2184648" cy="301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2779623</xdr:colOff>
      <xdr:row>10</xdr:row>
      <xdr:rowOff>11982</xdr:rowOff>
    </xdr:from>
    <xdr:to>
      <xdr:col>2</xdr:col>
      <xdr:colOff>500355</xdr:colOff>
      <xdr:row>27</xdr:row>
      <xdr:rowOff>155755</xdr:rowOff>
    </xdr:to>
    <xdr:pic>
      <xdr:nvPicPr>
        <xdr:cNvPr id="6" name="Picture 5" descr="Ingin Masak Rendang yang Lezat? Ini 10 Rekomendasi Bumbu Instan Rendang  yang Praktis dan Siap Pakai (2020)">
          <a:extLst>
            <a:ext uri="{FF2B5EF4-FFF2-40B4-BE49-F238E27FC236}">
              <a16:creationId xmlns:a16="http://schemas.microsoft.com/office/drawing/2014/main" id="{D316890C-5DBD-4382-9947-9728DC4193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41" r="18928" b="7213"/>
        <a:stretch/>
      </xdr:blipFill>
      <xdr:spPr bwMode="auto">
        <a:xfrm>
          <a:off x="2779623" y="1270001"/>
          <a:ext cx="2081864" cy="3198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2180566</xdr:colOff>
      <xdr:row>27</xdr:row>
      <xdr:rowOff>155755</xdr:rowOff>
    </xdr:from>
    <xdr:to>
      <xdr:col>3</xdr:col>
      <xdr:colOff>347453</xdr:colOff>
      <xdr:row>44</xdr:row>
      <xdr:rowOff>157221</xdr:rowOff>
    </xdr:to>
    <xdr:pic>
      <xdr:nvPicPr>
        <xdr:cNvPr id="7" name="Picture 6" descr="Bumbu Instan / Bumbu Masak / Bamboe Bumbu Rendang 35gr | Lazada Indonesia">
          <a:extLst>
            <a:ext uri="{FF2B5EF4-FFF2-40B4-BE49-F238E27FC236}">
              <a16:creationId xmlns:a16="http://schemas.microsoft.com/office/drawing/2014/main" id="{585835DF-0545-4E3E-B2BE-0E625EDFF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0566" y="4468963"/>
          <a:ext cx="3139057" cy="3056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148069</xdr:colOff>
      <xdr:row>11</xdr:row>
      <xdr:rowOff>73134</xdr:rowOff>
    </xdr:from>
    <xdr:to>
      <xdr:col>5</xdr:col>
      <xdr:colOff>87611</xdr:colOff>
      <xdr:row>27</xdr:row>
      <xdr:rowOff>22987</xdr:rowOff>
    </xdr:to>
    <xdr:pic>
      <xdr:nvPicPr>
        <xdr:cNvPr id="8" name="Picture 7" descr="Mamasuka | Bumbu Rendang MamaSuka">
          <a:extLst>
            <a:ext uri="{FF2B5EF4-FFF2-40B4-BE49-F238E27FC236}">
              <a16:creationId xmlns:a16="http://schemas.microsoft.com/office/drawing/2014/main" id="{B58F5DEA-AE83-49EA-9550-0F4D50BA9A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83" t="7249" r="20149" b="8992"/>
        <a:stretch/>
      </xdr:blipFill>
      <xdr:spPr bwMode="auto">
        <a:xfrm>
          <a:off x="5109007" y="1554801"/>
          <a:ext cx="2109125" cy="2913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407359</xdr:colOff>
      <xdr:row>28</xdr:row>
      <xdr:rowOff>78484</xdr:rowOff>
    </xdr:from>
    <xdr:to>
      <xdr:col>0</xdr:col>
      <xdr:colOff>2444151</xdr:colOff>
      <xdr:row>45</xdr:row>
      <xdr:rowOff>128437</xdr:rowOff>
    </xdr:to>
    <xdr:pic>
      <xdr:nvPicPr>
        <xdr:cNvPr id="9" name="Picture 8" descr="Ingin Masak Rendang yang Lezat? Ini 10 Rekomendasi Bumbu Instan Rendang  yang Praktis dan Siap Pakai (2020)">
          <a:extLst>
            <a:ext uri="{FF2B5EF4-FFF2-40B4-BE49-F238E27FC236}">
              <a16:creationId xmlns:a16="http://schemas.microsoft.com/office/drawing/2014/main" id="{76A4269E-E860-46E2-A0C0-C1973DA7D0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1" r="15363"/>
        <a:stretch/>
      </xdr:blipFill>
      <xdr:spPr bwMode="auto">
        <a:xfrm>
          <a:off x="407359" y="4571409"/>
          <a:ext cx="2036792" cy="3105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100840</xdr:colOff>
      <xdr:row>28</xdr:row>
      <xdr:rowOff>147517</xdr:rowOff>
    </xdr:from>
    <xdr:to>
      <xdr:col>5</xdr:col>
      <xdr:colOff>635001</xdr:colOff>
      <xdr:row>45</xdr:row>
      <xdr:rowOff>13856</xdr:rowOff>
    </xdr:to>
    <xdr:pic>
      <xdr:nvPicPr>
        <xdr:cNvPr id="11" name="Picture 10" descr="BUMBU RENDANG SASA 90GR LEZAT ORIGINAL | Shopee Indonesia">
          <a:extLst>
            <a:ext uri="{FF2B5EF4-FFF2-40B4-BE49-F238E27FC236}">
              <a16:creationId xmlns:a16="http://schemas.microsoft.com/office/drawing/2014/main" id="{FEBA5659-08F9-4C19-97E1-CDD6CF8A0C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00" t="8376" r="13364" b="8299"/>
        <a:stretch/>
      </xdr:blipFill>
      <xdr:spPr bwMode="auto">
        <a:xfrm>
          <a:off x="5061778" y="4777725"/>
          <a:ext cx="2703744" cy="3014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171004</xdr:colOff>
      <xdr:row>17</xdr:row>
      <xdr:rowOff>0</xdr:rowOff>
    </xdr:from>
    <xdr:to>
      <xdr:col>14</xdr:col>
      <xdr:colOff>169718</xdr:colOff>
      <xdr:row>38</xdr:row>
      <xdr:rowOff>93543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7D1D1-9955-424E-BA18-F040D5225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7604" y="3203136"/>
          <a:ext cx="4265914" cy="41003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38100</xdr:rowOff>
    </xdr:from>
    <xdr:to>
      <xdr:col>17</xdr:col>
      <xdr:colOff>190231</xdr:colOff>
      <xdr:row>60</xdr:row>
      <xdr:rowOff>47067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F6A4-0C04-4C2B-ABCF-6DFD22D0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7658100"/>
          <a:ext cx="6286231" cy="3818967"/>
        </a:xfrm>
        <a:prstGeom prst="rect">
          <a:avLst/>
        </a:prstGeom>
      </xdr:spPr>
    </xdr:pic>
    <xdr:clientData/>
  </xdr:twoCellAnchor>
  <xdr:twoCellAnchor editAs="oneCell">
    <xdr:from>
      <xdr:col>18</xdr:col>
      <xdr:colOff>29225</xdr:colOff>
      <xdr:row>40</xdr:row>
      <xdr:rowOff>0</xdr:rowOff>
    </xdr:from>
    <xdr:to>
      <xdr:col>23</xdr:col>
      <xdr:colOff>85987</xdr:colOff>
      <xdr:row>57</xdr:row>
      <xdr:rowOff>85309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D8159B-20DF-42B9-89AE-3E98AFC8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1425" y="7620000"/>
          <a:ext cx="3104762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320967</xdr:colOff>
      <xdr:row>88</xdr:row>
      <xdr:rowOff>125790</xdr:rowOff>
    </xdr:from>
    <xdr:to>
      <xdr:col>18</xdr:col>
      <xdr:colOff>292100</xdr:colOff>
      <xdr:row>173</xdr:row>
      <xdr:rowOff>11990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F5CD10-AA45-408A-B186-9F8B5E1B0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67" y="16940590"/>
          <a:ext cx="10943933" cy="16078700"/>
        </a:xfrm>
        <a:prstGeom prst="rect">
          <a:avLst/>
        </a:prstGeom>
      </xdr:spPr>
    </xdr:pic>
    <xdr:clientData/>
  </xdr:twoCellAnchor>
  <xdr:twoCellAnchor editAs="oneCell">
    <xdr:from>
      <xdr:col>0</xdr:col>
      <xdr:colOff>221044</xdr:colOff>
      <xdr:row>173</xdr:row>
      <xdr:rowOff>147056</xdr:rowOff>
    </xdr:from>
    <xdr:to>
      <xdr:col>17</xdr:col>
      <xdr:colOff>509251</xdr:colOff>
      <xdr:row>196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8BA085-2467-4B10-8B4E-944B08A31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44" y="33154356"/>
          <a:ext cx="10651407" cy="4234444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70</xdr:row>
      <xdr:rowOff>139700</xdr:rowOff>
    </xdr:from>
    <xdr:to>
      <xdr:col>20</xdr:col>
      <xdr:colOff>471426</xdr:colOff>
      <xdr:row>88</xdr:row>
      <xdr:rowOff>10723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09FCB4-5097-4FF9-B915-AC359386C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00" y="13525500"/>
          <a:ext cx="12371326" cy="3300023"/>
        </a:xfrm>
        <a:prstGeom prst="rect">
          <a:avLst/>
        </a:prstGeom>
      </xdr:spPr>
    </xdr:pic>
    <xdr:clientData/>
  </xdr:twoCellAnchor>
  <xdr:twoCellAnchor editAs="oneCell">
    <xdr:from>
      <xdr:col>0</xdr:col>
      <xdr:colOff>279400</xdr:colOff>
      <xdr:row>50</xdr:row>
      <xdr:rowOff>38100</xdr:rowOff>
    </xdr:from>
    <xdr:to>
      <xdr:col>20</xdr:col>
      <xdr:colOff>458726</xdr:colOff>
      <xdr:row>69</xdr:row>
      <xdr:rowOff>102557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57483E-3D57-4639-8625-D362D6072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9400" y="9211823"/>
          <a:ext cx="12338900" cy="3529936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20</xdr:row>
      <xdr:rowOff>63500</xdr:rowOff>
    </xdr:from>
    <xdr:to>
      <xdr:col>17</xdr:col>
      <xdr:colOff>355600</xdr:colOff>
      <xdr:row>49</xdr:row>
      <xdr:rowOff>94545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35ECBC-9FE6-4E03-8587-FB3D0C0C8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3765415"/>
          <a:ext cx="10424538" cy="5320460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1</xdr:row>
      <xdr:rowOff>152400</xdr:rowOff>
    </xdr:from>
    <xdr:to>
      <xdr:col>17</xdr:col>
      <xdr:colOff>266700</xdr:colOff>
      <xdr:row>19</xdr:row>
      <xdr:rowOff>144459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75E3B17-5E17-4D77-A650-A2A8E9F30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1300" y="393700"/>
          <a:ext cx="10388600" cy="3421059"/>
        </a:xfrm>
        <a:prstGeom prst="rect">
          <a:avLst/>
        </a:prstGeom>
      </xdr:spPr>
    </xdr:pic>
    <xdr:clientData/>
  </xdr:twoCellAnchor>
  <xdr:twoCellAnchor>
    <xdr:from>
      <xdr:col>1</xdr:col>
      <xdr:colOff>60822</xdr:colOff>
      <xdr:row>24</xdr:row>
      <xdr:rowOff>88910</xdr:rowOff>
    </xdr:from>
    <xdr:to>
      <xdr:col>15</xdr:col>
      <xdr:colOff>425043</xdr:colOff>
      <xdr:row>29</xdr:row>
      <xdr:rowOff>148617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E2895B2-2DB4-41BA-A73C-A11CF2920AA1}"/>
            </a:ext>
          </a:extLst>
        </xdr:cNvPr>
        <xdr:cNvSpPr/>
      </xdr:nvSpPr>
      <xdr:spPr>
        <a:xfrm>
          <a:off x="668801" y="4520399"/>
          <a:ext cx="8875923" cy="971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69199</xdr:colOff>
      <xdr:row>13</xdr:row>
      <xdr:rowOff>103230</xdr:rowOff>
    </xdr:from>
    <xdr:to>
      <xdr:col>15</xdr:col>
      <xdr:colOff>433420</xdr:colOff>
      <xdr:row>16</xdr:row>
      <xdr:rowOff>8647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BBC543B-0B9E-49C8-A996-EFA86B203B53}"/>
            </a:ext>
          </a:extLst>
        </xdr:cNvPr>
        <xdr:cNvSpPr/>
      </xdr:nvSpPr>
      <xdr:spPr>
        <a:xfrm>
          <a:off x="677178" y="2528390"/>
          <a:ext cx="8875923" cy="45259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280776</xdr:colOff>
      <xdr:row>54</xdr:row>
      <xdr:rowOff>121596</xdr:rowOff>
    </xdr:from>
    <xdr:to>
      <xdr:col>17</xdr:col>
      <xdr:colOff>398564</xdr:colOff>
      <xdr:row>56</xdr:row>
      <xdr:rowOff>168883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518B5F-DBE8-4100-A44E-EBD1B6E31DFD}"/>
            </a:ext>
          </a:extLst>
        </xdr:cNvPr>
        <xdr:cNvSpPr/>
      </xdr:nvSpPr>
      <xdr:spPr>
        <a:xfrm>
          <a:off x="888755" y="10024894"/>
          <a:ext cx="9845447" cy="4120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351277</xdr:colOff>
      <xdr:row>65</xdr:row>
      <xdr:rowOff>78091</xdr:rowOff>
    </xdr:from>
    <xdr:to>
      <xdr:col>18</xdr:col>
      <xdr:colOff>553936</xdr:colOff>
      <xdr:row>66</xdr:row>
      <xdr:rowOff>162128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A0FC531-C5E6-446E-B4CC-84971BCACB80}"/>
            </a:ext>
          </a:extLst>
        </xdr:cNvPr>
        <xdr:cNvSpPr/>
      </xdr:nvSpPr>
      <xdr:spPr>
        <a:xfrm>
          <a:off x="6431064" y="11987719"/>
          <a:ext cx="5066489" cy="2664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463145</xdr:colOff>
      <xdr:row>47</xdr:row>
      <xdr:rowOff>162938</xdr:rowOff>
    </xdr:from>
    <xdr:to>
      <xdr:col>11</xdr:col>
      <xdr:colOff>216171</xdr:colOff>
      <xdr:row>49</xdr:row>
      <xdr:rowOff>33776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2F578A8-020E-4D9D-879C-A62FAA82155C}"/>
            </a:ext>
          </a:extLst>
        </xdr:cNvPr>
        <xdr:cNvSpPr/>
      </xdr:nvSpPr>
      <xdr:spPr>
        <a:xfrm>
          <a:off x="5326975" y="8789481"/>
          <a:ext cx="1576962" cy="235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304800</xdr:colOff>
      <xdr:row>83</xdr:row>
      <xdr:rowOff>65391</xdr:rowOff>
    </xdr:from>
    <xdr:to>
      <xdr:col>20</xdr:col>
      <xdr:colOff>60797</xdr:colOff>
      <xdr:row>85</xdr:row>
      <xdr:rowOff>121596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7482A8E-23D3-41FB-8DC4-BA0F0CECCB18}"/>
            </a:ext>
          </a:extLst>
        </xdr:cNvPr>
        <xdr:cNvSpPr/>
      </xdr:nvSpPr>
      <xdr:spPr>
        <a:xfrm>
          <a:off x="304800" y="15258104"/>
          <a:ext cx="11915571" cy="42099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510116</xdr:colOff>
      <xdr:row>165</xdr:row>
      <xdr:rowOff>106335</xdr:rowOff>
    </xdr:from>
    <xdr:to>
      <xdr:col>14</xdr:col>
      <xdr:colOff>74309</xdr:colOff>
      <xdr:row>169</xdr:row>
      <xdr:rowOff>141862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0BB30FD-85FC-44F1-9F16-98EF8EA6F7AF}"/>
            </a:ext>
          </a:extLst>
        </xdr:cNvPr>
        <xdr:cNvSpPr/>
      </xdr:nvSpPr>
      <xdr:spPr>
        <a:xfrm>
          <a:off x="510116" y="30255324"/>
          <a:ext cx="8075895" cy="7651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67554</xdr:colOff>
      <xdr:row>189</xdr:row>
      <xdr:rowOff>121595</xdr:rowOff>
    </xdr:from>
    <xdr:to>
      <xdr:col>16</xdr:col>
      <xdr:colOff>270212</xdr:colOff>
      <xdr:row>194</xdr:row>
      <xdr:rowOff>33777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921D103-11A2-4384-90A4-56ECCF06CC25}"/>
            </a:ext>
          </a:extLst>
        </xdr:cNvPr>
        <xdr:cNvSpPr/>
      </xdr:nvSpPr>
      <xdr:spPr>
        <a:xfrm>
          <a:off x="1283511" y="34648031"/>
          <a:ext cx="8714361" cy="824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F11"/>
  <sheetViews>
    <sheetView tabSelected="1" zoomScale="104" workbookViewId="0">
      <selection activeCell="E11" sqref="E11"/>
    </sheetView>
  </sheetViews>
  <sheetFormatPr defaultRowHeight="14.5" x14ac:dyDescent="0.35"/>
  <cols>
    <col min="1" max="1" width="52.81640625" bestFit="1" customWidth="1"/>
    <col min="2" max="2" width="9.54296875" bestFit="1" customWidth="1"/>
    <col min="4" max="4" width="14.90625" customWidth="1"/>
    <col min="5" max="5" width="16.1796875" customWidth="1"/>
    <col min="6" max="6" width="11.08984375" bestFit="1" customWidth="1"/>
  </cols>
  <sheetData>
    <row r="1" spans="1:6" x14ac:dyDescent="0.35">
      <c r="A1" s="19" t="s">
        <v>28</v>
      </c>
    </row>
    <row r="2" spans="1:6" x14ac:dyDescent="0.35">
      <c r="A2" s="16" t="s">
        <v>10</v>
      </c>
      <c r="B2" s="16" t="s">
        <v>11</v>
      </c>
      <c r="C2" s="16" t="s">
        <v>17</v>
      </c>
      <c r="D2" s="16" t="s">
        <v>18</v>
      </c>
      <c r="E2" s="16" t="s">
        <v>35</v>
      </c>
    </row>
    <row r="3" spans="1:6" x14ac:dyDescent="0.35">
      <c r="A3" s="18" t="s">
        <v>29</v>
      </c>
      <c r="B3" s="14">
        <v>5300</v>
      </c>
      <c r="C3" s="13">
        <v>50</v>
      </c>
      <c r="D3" s="15">
        <f>B3/C3</f>
        <v>106</v>
      </c>
      <c r="E3" s="14">
        <f>D3*50</f>
        <v>5300</v>
      </c>
    </row>
    <row r="4" spans="1:6" x14ac:dyDescent="0.35">
      <c r="A4" s="18" t="s">
        <v>30</v>
      </c>
      <c r="B4" s="14">
        <v>36500</v>
      </c>
      <c r="C4" s="13">
        <v>115</v>
      </c>
      <c r="D4" s="15">
        <f t="shared" ref="D4:D8" si="0">B4/C4</f>
        <v>317.39130434782606</v>
      </c>
      <c r="E4" s="14">
        <f t="shared" ref="E4:E8" si="1">D4*50</f>
        <v>15869.565217391304</v>
      </c>
    </row>
    <row r="5" spans="1:6" x14ac:dyDescent="0.35">
      <c r="A5" s="18" t="s">
        <v>31</v>
      </c>
      <c r="B5" s="14">
        <f>20300/6</f>
        <v>3383.3333333333335</v>
      </c>
      <c r="C5" s="13">
        <v>25</v>
      </c>
      <c r="D5" s="15">
        <f t="shared" si="0"/>
        <v>135.33333333333334</v>
      </c>
      <c r="E5" s="14">
        <f t="shared" si="1"/>
        <v>6766.666666666667</v>
      </c>
      <c r="F5" s="11"/>
    </row>
    <row r="6" spans="1:6" x14ac:dyDescent="0.35">
      <c r="A6" s="22" t="s">
        <v>32</v>
      </c>
      <c r="B6" s="14">
        <v>7390</v>
      </c>
      <c r="C6" s="13">
        <v>60</v>
      </c>
      <c r="D6" s="15">
        <f t="shared" si="0"/>
        <v>123.16666666666667</v>
      </c>
      <c r="E6" s="14">
        <f t="shared" si="1"/>
        <v>6158.3333333333339</v>
      </c>
      <c r="F6" s="11"/>
    </row>
    <row r="7" spans="1:6" x14ac:dyDescent="0.35">
      <c r="A7" s="22" t="s">
        <v>33</v>
      </c>
      <c r="B7" s="14">
        <v>6000</v>
      </c>
      <c r="C7" s="13">
        <v>35</v>
      </c>
      <c r="D7" s="15">
        <f t="shared" si="0"/>
        <v>171.42857142857142</v>
      </c>
      <c r="E7" s="14">
        <f t="shared" si="1"/>
        <v>8571.4285714285706</v>
      </c>
      <c r="F7" s="11"/>
    </row>
    <row r="8" spans="1:6" x14ac:dyDescent="0.35">
      <c r="A8" s="22" t="s">
        <v>34</v>
      </c>
      <c r="B8" s="14">
        <v>5900</v>
      </c>
      <c r="C8" s="13">
        <v>36</v>
      </c>
      <c r="D8" s="15">
        <f t="shared" si="0"/>
        <v>163.88888888888889</v>
      </c>
      <c r="E8" s="14">
        <f t="shared" si="1"/>
        <v>8194.4444444444434</v>
      </c>
      <c r="F8" s="11"/>
    </row>
    <row r="9" spans="1:6" x14ac:dyDescent="0.35">
      <c r="D9" t="s">
        <v>12</v>
      </c>
      <c r="E9" s="11">
        <f>AVERAGE(E3:E8)</f>
        <v>8476.7397055440542</v>
      </c>
    </row>
    <row r="10" spans="1:6" x14ac:dyDescent="0.35">
      <c r="D10" t="s">
        <v>13</v>
      </c>
      <c r="E10" s="11">
        <f>E9/1.25</f>
        <v>6781.3917644352432</v>
      </c>
    </row>
    <row r="11" spans="1:6" x14ac:dyDescent="0.35">
      <c r="D11" s="10" t="s">
        <v>14</v>
      </c>
      <c r="E11" s="12">
        <v>7000</v>
      </c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topLeftCell="A4" workbookViewId="0">
      <selection activeCell="C16" sqref="C16"/>
    </sheetView>
  </sheetViews>
  <sheetFormatPr defaultRowHeight="14.5" x14ac:dyDescent="0.35"/>
  <cols>
    <col min="1" max="1" width="43.54296875" bestFit="1" customWidth="1"/>
    <col min="3" max="3" width="17" customWidth="1"/>
  </cols>
  <sheetData>
    <row r="1" spans="1:4" x14ac:dyDescent="0.35">
      <c r="A1" t="s">
        <v>16</v>
      </c>
      <c r="C1" s="1">
        <v>267000000</v>
      </c>
    </row>
    <row r="2" spans="1:4" x14ac:dyDescent="0.35">
      <c r="A2" t="s">
        <v>15</v>
      </c>
      <c r="B2" s="2"/>
      <c r="C2" s="6">
        <v>0.3</v>
      </c>
      <c r="D2" t="s">
        <v>0</v>
      </c>
    </row>
    <row r="3" spans="1:4" x14ac:dyDescent="0.35">
      <c r="A3" t="s">
        <v>21</v>
      </c>
      <c r="B3" s="2"/>
      <c r="C3" s="6">
        <v>0.38</v>
      </c>
      <c r="D3" t="s">
        <v>0</v>
      </c>
    </row>
    <row r="4" spans="1:4" x14ac:dyDescent="0.35">
      <c r="A4" t="s">
        <v>20</v>
      </c>
      <c r="C4" s="2">
        <v>0.87</v>
      </c>
    </row>
    <row r="5" spans="1:4" x14ac:dyDescent="0.35">
      <c r="A5" t="s">
        <v>23</v>
      </c>
      <c r="C5" s="2">
        <v>0.7</v>
      </c>
      <c r="D5" s="20" t="s">
        <v>24</v>
      </c>
    </row>
    <row r="6" spans="1:4" x14ac:dyDescent="0.35">
      <c r="A6" t="s">
        <v>26</v>
      </c>
      <c r="C6" s="2">
        <v>0.7</v>
      </c>
      <c r="D6" t="s">
        <v>27</v>
      </c>
    </row>
    <row r="7" spans="1:4" x14ac:dyDescent="0.35">
      <c r="A7" t="s">
        <v>22</v>
      </c>
      <c r="C7" s="2">
        <v>0.1</v>
      </c>
    </row>
    <row r="8" spans="1:4" x14ac:dyDescent="0.35">
      <c r="A8" t="s">
        <v>7</v>
      </c>
      <c r="B8" s="2"/>
      <c r="C8" s="6">
        <v>0.05</v>
      </c>
    </row>
    <row r="9" spans="1:4" x14ac:dyDescent="0.35">
      <c r="B9" s="2"/>
      <c r="C9" s="3"/>
    </row>
    <row r="10" spans="1:4" x14ac:dyDescent="0.35">
      <c r="A10" t="s">
        <v>6</v>
      </c>
      <c r="B10" s="2"/>
      <c r="C10" s="1">
        <f>C1*C2*C3*C4*C5*C6*C7*C8</f>
        <v>64878.597000000002</v>
      </c>
      <c r="D10" t="s">
        <v>1</v>
      </c>
    </row>
    <row r="11" spans="1:4" x14ac:dyDescent="0.35">
      <c r="B11" s="2"/>
      <c r="C11" s="1"/>
    </row>
    <row r="12" spans="1:4" x14ac:dyDescent="0.35">
      <c r="A12" t="s">
        <v>8</v>
      </c>
      <c r="B12" s="2"/>
      <c r="C12" s="3"/>
    </row>
    <row r="13" spans="1:4" x14ac:dyDescent="0.35">
      <c r="A13" s="4" t="s">
        <v>19</v>
      </c>
      <c r="B13" s="2"/>
      <c r="C13" s="1">
        <f>C10</f>
        <v>64878.597000000002</v>
      </c>
      <c r="D13" t="s">
        <v>2</v>
      </c>
    </row>
    <row r="14" spans="1:4" x14ac:dyDescent="0.35">
      <c r="A14" s="5"/>
      <c r="B14" s="2"/>
      <c r="C14" s="6"/>
    </row>
    <row r="15" spans="1:4" x14ac:dyDescent="0.35">
      <c r="A15" t="s">
        <v>9</v>
      </c>
      <c r="B15" s="2"/>
      <c r="C15" s="7">
        <v>7000</v>
      </c>
      <c r="D15" t="s">
        <v>3</v>
      </c>
    </row>
    <row r="16" spans="1:4" x14ac:dyDescent="0.35">
      <c r="C16" s="1"/>
    </row>
    <row r="17" spans="1:17" x14ac:dyDescent="0.35">
      <c r="A17" s="4" t="s">
        <v>4</v>
      </c>
      <c r="B17" s="8"/>
      <c r="C17" s="9">
        <f>C15*C13/3</f>
        <v>151383393</v>
      </c>
      <c r="D17" t="s">
        <v>5</v>
      </c>
    </row>
    <row r="18" spans="1:17" x14ac:dyDescent="0.35">
      <c r="C18" s="1"/>
    </row>
    <row r="19" spans="1:17" x14ac:dyDescent="0.35">
      <c r="A19" t="s">
        <v>36</v>
      </c>
      <c r="C19" s="1">
        <f>150000000</f>
        <v>150000000</v>
      </c>
      <c r="D19" t="s">
        <v>5</v>
      </c>
    </row>
    <row r="26" spans="1:17" x14ac:dyDescent="0.35">
      <c r="P26">
        <v>464982</v>
      </c>
      <c r="Q26">
        <v>883883</v>
      </c>
    </row>
    <row r="27" spans="1:17" x14ac:dyDescent="0.35">
      <c r="P27">
        <v>524826</v>
      </c>
    </row>
    <row r="28" spans="1:17" x14ac:dyDescent="0.35">
      <c r="P28">
        <v>509726</v>
      </c>
      <c r="Q28">
        <f>10177924-(945955+847117+730643+706550)</f>
        <v>6947659</v>
      </c>
    </row>
    <row r="29" spans="1:17" x14ac:dyDescent="0.35">
      <c r="P29">
        <v>451364</v>
      </c>
    </row>
    <row r="30" spans="1:17" x14ac:dyDescent="0.35">
      <c r="P30">
        <v>380792</v>
      </c>
      <c r="Q30">
        <f>10177924</f>
        <v>10177924</v>
      </c>
    </row>
    <row r="31" spans="1:17" x14ac:dyDescent="0.35">
      <c r="P31" s="17">
        <v>323266</v>
      </c>
      <c r="Q31">
        <f>Q30-Q28</f>
        <v>3230265</v>
      </c>
    </row>
    <row r="32" spans="1:17" x14ac:dyDescent="0.35">
      <c r="P32">
        <v>323266</v>
      </c>
      <c r="Q32" s="6">
        <f>Q28/Q30</f>
        <v>0.68262044401196154</v>
      </c>
    </row>
    <row r="33" spans="16:16" x14ac:dyDescent="0.35">
      <c r="P33" s="17">
        <v>267752</v>
      </c>
    </row>
    <row r="34" spans="16:16" x14ac:dyDescent="0.35">
      <c r="P34">
        <v>284080</v>
      </c>
    </row>
    <row r="35" spans="16:16" x14ac:dyDescent="0.35">
      <c r="P35">
        <v>375893</v>
      </c>
    </row>
    <row r="36" spans="16:16" x14ac:dyDescent="0.35">
      <c r="P36">
        <f>SUM(P28:P35)</f>
        <v>2916139</v>
      </c>
    </row>
    <row r="37" spans="16:16" x14ac:dyDescent="0.35">
      <c r="P37" s="3">
        <f>SUM(P27:P33)/10177924</f>
        <v>0.27323764649844112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B5D4-5BCC-4407-9FFE-32DEF241667E}">
  <dimension ref="A1"/>
  <sheetViews>
    <sheetView topLeftCell="A158" zoomScale="94" workbookViewId="0">
      <selection activeCell="V195" sqref="V195"/>
    </sheetView>
  </sheetViews>
  <sheetFormatPr defaultRowHeight="14.5" x14ac:dyDescent="0.35"/>
  <sheetData>
    <row r="1" spans="1:1" s="21" customFormat="1" ht="18.5" x14ac:dyDescent="0.45">
      <c r="A1" s="21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Market Potency</vt:lpstr>
      <vt:lpstr>Insight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2020-08-18T08:40:10Z</dcterms:modified>
</cp:coreProperties>
</file>