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ssa.lungkat\Documents\"/>
    </mc:Choice>
  </mc:AlternateContent>
  <xr:revisionPtr revIDLastSave="0" documentId="8_{52D49B7D-E1D6-4625-B3B8-0C6BCB9C96B4}" xr6:coauthVersionLast="47" xr6:coauthVersionMax="47" xr10:uidLastSave="{00000000-0000-0000-0000-000000000000}"/>
  <bookViews>
    <workbookView xWindow="3830" yWindow="2800" windowWidth="14400" windowHeight="7360" xr2:uid="{00000000-000D-0000-FFFF-FFFF00000000}"/>
  </bookViews>
  <sheets>
    <sheet name="Product" sheetId="1" r:id="rId1"/>
    <sheet name="Market" sheetId="8" r:id="rId2"/>
    <sheet name="Market Potency" sheetId="7" r:id="rId3"/>
  </sheets>
  <definedNames>
    <definedName name="_xlnm._FilterDatabase" localSheetId="1" hidden="1">Market!$A$2:$E$2</definedName>
    <definedName name="_xlnm.Print_Area" localSheetId="0">Product!#REF!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7" l="1"/>
  <c r="D3" i="8"/>
  <c r="D4" i="8"/>
  <c r="E4" i="8" s="1"/>
  <c r="E7" i="8" s="1"/>
  <c r="E3" i="8"/>
  <c r="D5" i="8"/>
  <c r="E5" i="8" s="1"/>
  <c r="D6" i="8"/>
  <c r="E6" i="8" s="1"/>
  <c r="E9" i="8" l="1"/>
  <c r="C11" i="7" l="1"/>
  <c r="C14" i="7" s="1"/>
  <c r="C18" i="7" s="1"/>
  <c r="Q29" i="7" l="1"/>
  <c r="Q33" i="7" s="1"/>
  <c r="Q31" i="7"/>
  <c r="P37" i="7"/>
  <c r="P38" i="7"/>
  <c r="Q3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<sst xmlns="http://schemas.openxmlformats.org/spreadsheetml/2006/main" count="39" uniqueCount="38">
  <si>
    <t>Jumlah penduduk Indonesia</t>
  </si>
  <si>
    <t>SES SU, U12</t>
  </si>
  <si>
    <t>Indonesian population</t>
  </si>
  <si>
    <t>F, 25-50</t>
  </si>
  <si>
    <t xml:space="preserve">                Suka Memasak</t>
  </si>
  <si>
    <t xml:space="preserve">Choose Tropicana Slim </t>
  </si>
  <si>
    <t xml:space="preserve">Target market TS </t>
  </si>
  <si>
    <t>persons</t>
  </si>
  <si>
    <t xml:space="preserve">Price TS  </t>
  </si>
  <si>
    <t>Sales potency</t>
  </si>
  <si>
    <t>per month</t>
  </si>
  <si>
    <t>Pembulatan</t>
  </si>
  <si>
    <t xml:space="preserve">                              Healthy Concern</t>
  </si>
  <si>
    <t>Beli TS</t>
  </si>
  <si>
    <t>porsi</t>
  </si>
  <si>
    <t>per porsi</t>
  </si>
  <si>
    <t xml:space="preserve">                     Memilih memasak praktis</t>
  </si>
  <si>
    <t xml:space="preserve">                         Memilih RTE Produk</t>
  </si>
  <si>
    <t xml:space="preserve">                            Vegan / Prefer Plant base product</t>
  </si>
  <si>
    <t>Price List</t>
  </si>
  <si>
    <t>Preferred Price</t>
  </si>
  <si>
    <t>HET Avg</t>
  </si>
  <si>
    <t>Harga per 250</t>
  </si>
  <si>
    <t>Harga</t>
  </si>
  <si>
    <t>Merk</t>
  </si>
  <si>
    <t>gr</t>
  </si>
  <si>
    <t>https://www.gnpd.com/sinatra/recordpage/8349829/from_search/492jsKrg99/?page=1</t>
  </si>
  <si>
    <t>https://www.gnpd.com/sinatra/recordpage/8349827/from_search/492jsKrg99/?page=1</t>
  </si>
  <si>
    <t>Naturli Plant Based Burger</t>
  </si>
  <si>
    <t>Naturli Plant Based Minced</t>
  </si>
  <si>
    <t>Rodeo Daging Analog</t>
  </si>
  <si>
    <t>https://www.gnpd.com/sinatra/recordpage/7052345/from_search/492jsKrg99/?page=1</t>
  </si>
  <si>
    <t>https://www.gnpd.com/sinatra/recordpage/8029109/from_search/492jsKrg99/?page=1</t>
  </si>
  <si>
    <t>Plant Base Meat yang ada di Indo</t>
  </si>
  <si>
    <t>Harga/gr</t>
  </si>
  <si>
    <t>refer ke burgreens</t>
  </si>
  <si>
    <t>Burgreens Vegan Sausage</t>
  </si>
  <si>
    <t>1 pack per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</si>
</sst>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_);_(@_)"/>
    <numFmt numFmtId="167" formatCode="&quot;Rp&quot;#,##0"/>
    <numFmt numFmtId="168" formatCode="_(* #,##0.00_);_(* \(#,##0.00\);_(* &quot;-&quot;??_);_(@_)"/>
    <numFmt numFmtId="169" formatCode="_(* #,##0_);_(* \(#,##0\);_(* &quot;-&quot;??_);_(@_)"/>
    <numFmt numFmtId="170" formatCode="0.0%"/>
    <numFmt numFmtId="171" formatCode="[$IDR]\ #,##0_);\([$IDR]\ #,##0\)"/>
    <numFmt numFmtId="172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169" fontId="0" fillId="0" borderId="0" xfId="5" applyNumberFormat="1" applyFont="1"/>
    <xf numFmtId="9" fontId="0" fillId="0" borderId="0" xfId="0" applyNumberFormat="1"/>
    <xf numFmtId="9" fontId="0" fillId="0" borderId="0" xfId="4" applyFont="1"/>
    <xf numFmtId="170" fontId="0" fillId="0" borderId="0" xfId="4" applyNumberFormat="1" applyFont="1"/>
    <xf numFmtId="0" fontId="0" fillId="0" borderId="0" xfId="0" quotePrefix="1"/>
    <xf numFmtId="0" fontId="5" fillId="0" borderId="0" xfId="0" applyFont="1"/>
    <xf numFmtId="171" fontId="0" fillId="0" borderId="0" xfId="5" applyNumberFormat="1" applyFont="1"/>
    <xf numFmtId="9" fontId="1" fillId="0" borderId="0" xfId="0" applyNumberFormat="1" applyFont="1"/>
    <xf numFmtId="0" fontId="0" fillId="4" borderId="0" xfId="0" applyFill="1"/>
    <xf numFmtId="0" fontId="7" fillId="0" borderId="0" xfId="0" applyFont="1"/>
    <xf numFmtId="171" fontId="0" fillId="0" borderId="0" xfId="0" applyNumberFormat="1"/>
    <xf numFmtId="16" fontId="0" fillId="0" borderId="0" xfId="0" applyNumberFormat="1"/>
    <xf numFmtId="164" fontId="6" fillId="4" borderId="0" xfId="2" applyFont="1" applyFill="1"/>
    <xf numFmtId="164" fontId="0" fillId="0" borderId="0" xfId="2" applyNumberFormat="1" applyFont="1"/>
    <xf numFmtId="167" fontId="1" fillId="0" borderId="0" xfId="0" applyNumberFormat="1" applyFont="1"/>
    <xf numFmtId="0" fontId="1" fillId="0" borderId="0" xfId="0" applyFont="1"/>
    <xf numFmtId="167" fontId="0" fillId="0" borderId="0" xfId="0" applyNumberFormat="1"/>
    <xf numFmtId="167" fontId="0" fillId="0" borderId="1" xfId="0" applyNumberFormat="1" applyBorder="1"/>
    <xf numFmtId="17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8" fillId="0" borderId="0" xfId="0" applyFont="1"/>
    <xf numFmtId="167" fontId="9" fillId="0" borderId="0" xfId="6" applyNumberFormat="1"/>
    <xf numFmtId="167" fontId="0" fillId="0" borderId="1" xfId="0" applyNumberFormat="1" applyFill="1" applyBorder="1"/>
  </cellXfs>
  <cellStyles count="7">
    <cellStyle name="Comma [0]" xfId="2" builtinId="6"/>
    <cellStyle name="Comma 2" xfId="3" xr:uid="{E54C141A-1F0B-4801-9EE6-6173B957D553}"/>
    <cellStyle name="Comma 3" xfId="5" xr:uid="{E7BEE41F-1D85-460A-9FDF-34CE7F4A1C0E}"/>
    <cellStyle name="Hyperlink" xfId="6" builtinId="8"/>
    <cellStyle name="Normal" xfId="0" builtinId="0"/>
    <cellStyle name="Normal 111 2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561377</xdr:colOff>
      <xdr:row>5</xdr:row>
      <xdr:rowOff>64420</xdr:rowOff>
    </xdr:from>
    <xdr:to>
      <xdr:col>9</xdr:col>
      <xdr:colOff>395725</xdr:colOff>
      <xdr:row>6</xdr:row>
      <xdr:rowOff>386522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5A1B65-D386-4505-BCC4-8FC13BDBCDDF}"/>
            </a:ext>
          </a:extLst>
        </xdr:cNvPr>
        <xdr:cNvSpPr/>
      </xdr:nvSpPr>
      <xdr:spPr>
        <a:xfrm>
          <a:off x="12138623" y="6626087"/>
          <a:ext cx="3055363" cy="74543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0</xdr:col>
      <xdr:colOff>79375</xdr:colOff>
      <xdr:row>0</xdr:row>
      <xdr:rowOff>0</xdr:rowOff>
    </xdr:from>
    <xdr:to>
      <xdr:col>12</xdr:col>
      <xdr:colOff>617313</xdr:colOff>
      <xdr:row>13</xdr:row>
      <xdr:rowOff>212690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7C97F2A-955F-4350-9613-5A83CD89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5566170"/>
          <a:ext cx="8296844" cy="3145235"/>
        </a:xfrm>
        <a:prstGeom prst="rect">
          <a:avLst/>
        </a:prstGeom>
      </xdr:spPr>
    </xdr:pic>
    <xdr:clientData/>
  </xdr:twoCellAnchor>
  <xdr:twoCellAnchor editAs="oneCell">
    <xdr:from>
      <xdr:col>5</xdr:col>
      <xdr:colOff>168671</xdr:colOff>
      <xdr:row>14</xdr:row>
      <xdr:rowOff>0</xdr:rowOff>
    </xdr:from>
    <xdr:to>
      <xdr:col>9</xdr:col>
      <xdr:colOff>456008</xdr:colOff>
      <xdr:row>21</xdr:row>
      <xdr:rowOff>68732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1AD0D-7348-4472-9C39-80405D77B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499" y="9088438"/>
          <a:ext cx="2867025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297656</xdr:colOff>
      <xdr:row>13</xdr:row>
      <xdr:rowOff>416719</xdr:rowOff>
    </xdr:from>
    <xdr:to>
      <xdr:col>4</xdr:col>
      <xdr:colOff>582611</xdr:colOff>
      <xdr:row>23</xdr:row>
      <xdr:rowOff>261396</xdr:rowOff>
    </xdr:to>
    <xdr:pic>
      <xdr:nvPicPr>
        <xdr:cNvPr id="18" name="Picture 17" descr="Veggie Balls">
          <a:extLst>
            <a:ext uri="{FF2B5EF4-FFF2-40B4-BE49-F238E27FC236}">
              <a16:creationId xmlns:a16="http://schemas.microsoft.com/office/drawing/2014/main" id="{3C819A7C-6BBC-442A-9157-C833036E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031" y="8989219"/>
          <a:ext cx="2884487" cy="2184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386953</xdr:colOff>
      <xdr:row>13</xdr:row>
      <xdr:rowOff>168673</xdr:rowOff>
    </xdr:from>
    <xdr:to>
      <xdr:col>13</xdr:col>
      <xdr:colOff>169465</xdr:colOff>
      <xdr:row>23</xdr:row>
      <xdr:rowOff>695578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B3EDA-FF8D-40AE-A103-888EA4FB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80469" y="8741173"/>
          <a:ext cx="23622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89298</xdr:colOff>
      <xdr:row>23</xdr:row>
      <xdr:rowOff>138906</xdr:rowOff>
    </xdr:from>
    <xdr:to>
      <xdr:col>4</xdr:col>
      <xdr:colOff>183753</xdr:colOff>
      <xdr:row>36</xdr:row>
      <xdr:rowOff>7542</xdr:rowOff>
    </xdr:to>
    <xdr:pic>
      <xdr:nvPicPr>
        <xdr:cNvPr id="19" name="Picture 18" descr="Plant-Based Mince">
          <a:extLst>
            <a:ext uri="{FF2B5EF4-FFF2-40B4-BE49-F238E27FC236}">
              <a16:creationId xmlns:a16="http://schemas.microsoft.com/office/drawing/2014/main" id="{3BF167FA-78B6-4D9D-BCE5-CBF36815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673" y="11132344"/>
          <a:ext cx="2693987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10</xdr:row>
      <xdr:rowOff>148167</xdr:rowOff>
    </xdr:from>
    <xdr:to>
      <xdr:col>0</xdr:col>
      <xdr:colOff>3460138</xdr:colOff>
      <xdr:row>24</xdr:row>
      <xdr:rowOff>1</xdr:rowOff>
    </xdr:to>
    <xdr:pic>
      <xdr:nvPicPr>
        <xdr:cNvPr id="7" name="Picture 6" descr="Plant-Based Mince">
          <a:extLst>
            <a:ext uri="{FF2B5EF4-FFF2-40B4-BE49-F238E27FC236}">
              <a16:creationId xmlns:a16="http://schemas.microsoft.com/office/drawing/2014/main" id="{49261AEB-25A0-40DB-8977-A198F1E9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127250"/>
          <a:ext cx="3333138" cy="2370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3545416</xdr:colOff>
      <xdr:row>11</xdr:row>
      <xdr:rowOff>42333</xdr:rowOff>
    </xdr:from>
    <xdr:to>
      <xdr:col>4</xdr:col>
      <xdr:colOff>385233</xdr:colOff>
      <xdr:row>23</xdr:row>
      <xdr:rowOff>80433</xdr:rowOff>
    </xdr:to>
    <xdr:pic>
      <xdr:nvPicPr>
        <xdr:cNvPr id="8" name="Picture 7" descr="The Plant-Based Burgers">
          <a:extLst>
            <a:ext uri="{FF2B5EF4-FFF2-40B4-BE49-F238E27FC236}">
              <a16:creationId xmlns:a16="http://schemas.microsoft.com/office/drawing/2014/main" id="{EF10A952-46BA-42E5-ACAE-8FD2EA04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5416" y="2201333"/>
          <a:ext cx="2872317" cy="219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317499</xdr:colOff>
      <xdr:row>11</xdr:row>
      <xdr:rowOff>84666</xdr:rowOff>
    </xdr:from>
    <xdr:to>
      <xdr:col>6</xdr:col>
      <xdr:colOff>406399</xdr:colOff>
      <xdr:row>27</xdr:row>
      <xdr:rowOff>12699</xdr:rowOff>
    </xdr:to>
    <xdr:pic>
      <xdr:nvPicPr>
        <xdr:cNvPr id="9" name="Picture 8" descr="Analogue Meat Vegetable Protein">
          <a:extLst>
            <a:ext uri="{FF2B5EF4-FFF2-40B4-BE49-F238E27FC236}">
              <a16:creationId xmlns:a16="http://schemas.microsoft.com/office/drawing/2014/main" id="{D44B6262-489D-4848-947F-0306F457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999" y="2063749"/>
          <a:ext cx="1993900" cy="280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296333</xdr:colOff>
      <xdr:row>23</xdr:row>
      <xdr:rowOff>21166</xdr:rowOff>
    </xdr:from>
    <xdr:to>
      <xdr:col>0</xdr:col>
      <xdr:colOff>3054350</xdr:colOff>
      <xdr:row>38</xdr:row>
      <xdr:rowOff>129116</xdr:rowOff>
    </xdr:to>
    <xdr:pic>
      <xdr:nvPicPr>
        <xdr:cNvPr id="10" name="Picture 9" descr="Vegan Sausage">
          <a:extLst>
            <a:ext uri="{FF2B5EF4-FFF2-40B4-BE49-F238E27FC236}">
              <a16:creationId xmlns:a16="http://schemas.microsoft.com/office/drawing/2014/main" id="{5637A55B-1B74-4D3B-88F0-A02D25B14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4339166"/>
          <a:ext cx="2758017" cy="280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171004</xdr:colOff>
      <xdr:row>18</xdr:row>
      <xdr:rowOff>0</xdr:rowOff>
    </xdr:from>
    <xdr:ext cx="4265914" cy="3960693"/>
    <xdr:pic>
      <xdr:nvPicPr>
        <xdr:cNvPr id="2" name="Picture 1">
          <a:extLst>
            <a:ext uri="{FF2B5EF4-FFF2-40B4-BE49-F238E27FC236}">
              <a16:creationId xmlns:a16="http://schemas.microsoft.com/office/drawing/2014/main" id="{2FB1C757-C2B3-4E48-B968-05034DC6B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204" y="3130550"/>
          <a:ext cx="4265914" cy="39606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41</xdr:row>
      <xdr:rowOff>38100</xdr:rowOff>
    </xdr:from>
    <xdr:ext cx="6286231" cy="3691967"/>
    <xdr:pic>
      <xdr:nvPicPr>
        <xdr:cNvPr id="3" name="Picture 2">
          <a:extLst>
            <a:ext uri="{FF2B5EF4-FFF2-40B4-BE49-F238E27FC236}">
              <a16:creationId xmlns:a16="http://schemas.microsoft.com/office/drawing/2014/main" id="{388520E0-334C-4E95-B3EC-8A1D3082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7404100"/>
          <a:ext cx="6286231" cy="3691967"/>
        </a:xfrm>
        <a:prstGeom prst="rect">
          <a:avLst/>
        </a:prstGeom>
      </xdr:spPr>
    </xdr:pic>
    <xdr:clientData/>
  </xdr:oneCellAnchor>
  <xdr:oneCellAnchor>
    <xdr:from>
      <xdr:col>18</xdr:col>
      <xdr:colOff>29225</xdr:colOff>
      <xdr:row>41</xdr:row>
      <xdr:rowOff>0</xdr:rowOff>
    </xdr:from>
    <xdr:ext cx="3104762" cy="3215859"/>
    <xdr:pic>
      <xdr:nvPicPr>
        <xdr:cNvPr id="4" name="Picture 3">
          <a:extLst>
            <a:ext uri="{FF2B5EF4-FFF2-40B4-BE49-F238E27FC236}">
              <a16:creationId xmlns:a16="http://schemas.microsoft.com/office/drawing/2014/main" id="{4D27B908-D205-447A-A4C0-772A900E1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2025" y="7366000"/>
          <a:ext cx="3104762" cy="3215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npd.com/sinatra/recordpage/8029109/from_search/492jsKrg99/?page=1" TargetMode="External"/><Relationship Id="rId1" Type="http://schemas.openxmlformats.org/officeDocument/2006/relationships/hyperlink" Target="https://www.gnpd.com/sinatra/recordpage/7052345/from_search/492jsKrg99/?page=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GR246"/>
  <sheetViews>
    <sheetView showGridLines="0" tabSelected="1" zoomScale="55" zoomScaleNormal="55" zoomScaleSheetLayoutView="100" workbookViewId="0">
      <selection activeCell="N6" sqref="N6"/>
    </sheetView>
  </sheetViews>
  <sheetFormatPr defaultColWidth="9.1796875" defaultRowHeight="14.5" x14ac:dyDescent="0.35"/>
  <cols>
    <col min="1" max="1" width="9.54296875" style="2" bestFit="1" customWidth="1"/>
    <col min="2" max="200" width="9.1796875" style="4"/>
    <col min="201" max="16384" width="9.1796875" style="1"/>
  </cols>
  <sheetData>
    <row r="1" spans="1:200" ht="16.5" customHeight="1" x14ac:dyDescent="0.35">
      <c r="A1" s="4"/>
    </row>
    <row r="2" spans="1:200" x14ac:dyDescent="0.35">
      <c r="A2" s="4"/>
    </row>
    <row r="3" spans="1:200" x14ac:dyDescent="0.35">
      <c r="A3" s="4"/>
    </row>
    <row r="4" spans="1:200" x14ac:dyDescent="0.35">
      <c r="A4" s="4"/>
    </row>
    <row r="5" spans="1:200" x14ac:dyDescent="0.35">
      <c r="A5" s="4"/>
    </row>
    <row r="6" spans="1:200" ht="33.75" customHeight="1" x14ac:dyDescent="0.35">
      <c r="A6" s="4"/>
    </row>
    <row r="7" spans="1:200" ht="34.5" customHeight="1" x14ac:dyDescent="0.35">
      <c r="A7" s="4"/>
      <c r="H7"/>
    </row>
    <row r="8" spans="1:200" x14ac:dyDescent="0.35">
      <c r="A8" s="4"/>
      <c r="D8"/>
    </row>
    <row r="9" spans="1:200" x14ac:dyDescent="0.35">
      <c r="A9" s="4"/>
    </row>
    <row r="10" spans="1:200" ht="16.5" customHeight="1" x14ac:dyDescent="0.35">
      <c r="A10" s="4"/>
    </row>
    <row r="11" spans="1:200" ht="13.5" customHeight="1" x14ac:dyDescent="0.35">
      <c r="A11" s="4"/>
      <c r="C11"/>
    </row>
    <row r="12" spans="1:200" ht="13.5" customHeight="1" x14ac:dyDescent="0.35">
      <c r="A12" s="4"/>
    </row>
    <row r="13" spans="1:200" x14ac:dyDescent="0.35">
      <c r="A13" s="4"/>
    </row>
    <row r="14" spans="1:200" ht="40.5" customHeight="1" x14ac:dyDescent="0.35">
      <c r="A14" s="4"/>
    </row>
    <row r="15" spans="1:200" ht="27" customHeight="1" x14ac:dyDescent="0.35">
      <c r="A15" s="4"/>
    </row>
    <row r="16" spans="1:200" s="2" customForma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</row>
    <row r="17" spans="1:200" s="2" customFormat="1" x14ac:dyDescent="0.35">
      <c r="A17" s="4"/>
      <c r="B17" s="4"/>
      <c r="C17" s="4"/>
      <c r="D17" s="4"/>
      <c r="E17" s="4"/>
      <c r="F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</row>
    <row r="18" spans="1:200" x14ac:dyDescent="0.35">
      <c r="A18" s="4"/>
    </row>
    <row r="19" spans="1:200" x14ac:dyDescent="0.35">
      <c r="A19" s="4"/>
    </row>
    <row r="20" spans="1:200" x14ac:dyDescent="0.35">
      <c r="A20" s="4"/>
    </row>
    <row r="21" spans="1:200" s="3" customForma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</row>
    <row r="22" spans="1:200" s="3" customFormat="1" x14ac:dyDescent="0.35">
      <c r="A22" s="5"/>
      <c r="B22" s="5"/>
      <c r="C22" s="5"/>
      <c r="D22" s="5"/>
      <c r="E22" s="5"/>
      <c r="F22" s="5"/>
      <c r="G22" s="5"/>
      <c r="H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</row>
    <row r="23" spans="1:200" s="2" customForma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</row>
    <row r="24" spans="1:200" s="2" customFormat="1" ht="72.75" customHeight="1" x14ac:dyDescent="0.35">
      <c r="A24" s="4"/>
      <c r="B24" s="4"/>
      <c r="C2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</row>
    <row r="25" spans="1:200" s="2" customFormat="1" ht="4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</row>
    <row r="26" spans="1:200" s="4" customFormat="1" x14ac:dyDescent="0.35"/>
    <row r="27" spans="1:200" s="4" customFormat="1" x14ac:dyDescent="0.35"/>
    <row r="28" spans="1:200" s="4" customFormat="1" x14ac:dyDescent="0.35"/>
    <row r="29" spans="1:200" s="4" customFormat="1" x14ac:dyDescent="0.35"/>
    <row r="30" spans="1:200" s="4" customFormat="1" x14ac:dyDescent="0.35"/>
    <row r="31" spans="1:200" s="4" customFormat="1" x14ac:dyDescent="0.35"/>
    <row r="32" spans="1:200" s="4" customFormat="1" x14ac:dyDescent="0.35"/>
    <row r="33" spans="11:11" s="4" customFormat="1" x14ac:dyDescent="0.35">
      <c r="K33"/>
    </row>
    <row r="34" spans="11:11" s="4" customFormat="1" x14ac:dyDescent="0.35"/>
    <row r="35" spans="11:11" s="4" customFormat="1" x14ac:dyDescent="0.35"/>
    <row r="36" spans="11:11" s="4" customFormat="1" x14ac:dyDescent="0.35"/>
    <row r="37" spans="11:11" s="4" customFormat="1" x14ac:dyDescent="0.35"/>
    <row r="38" spans="11:11" s="4" customFormat="1" x14ac:dyDescent="0.35"/>
    <row r="39" spans="11:11" s="4" customFormat="1" x14ac:dyDescent="0.35"/>
    <row r="40" spans="11:11" s="4" customFormat="1" x14ac:dyDescent="0.35"/>
    <row r="41" spans="11:11" s="4" customFormat="1" x14ac:dyDescent="0.35"/>
    <row r="42" spans="11:11" s="4" customFormat="1" x14ac:dyDescent="0.35"/>
    <row r="43" spans="11:11" s="4" customFormat="1" x14ac:dyDescent="0.35"/>
    <row r="44" spans="11:11" s="4" customFormat="1" x14ac:dyDescent="0.35"/>
    <row r="45" spans="11:11" s="4" customFormat="1" x14ac:dyDescent="0.35"/>
    <row r="46" spans="11:11" s="4" customFormat="1" x14ac:dyDescent="0.35"/>
    <row r="47" spans="11:11" s="4" customFormat="1" x14ac:dyDescent="0.35"/>
    <row r="48" spans="11:11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  <row r="153" s="4" customFormat="1" x14ac:dyDescent="0.35"/>
    <row r="154" s="4" customFormat="1" x14ac:dyDescent="0.35"/>
    <row r="155" s="4" customFormat="1" x14ac:dyDescent="0.35"/>
    <row r="156" s="4" customFormat="1" x14ac:dyDescent="0.35"/>
    <row r="157" s="4" customFormat="1" x14ac:dyDescent="0.35"/>
    <row r="158" s="4" customFormat="1" x14ac:dyDescent="0.35"/>
    <row r="159" s="4" customFormat="1" x14ac:dyDescent="0.35"/>
    <row r="160" s="4" customFormat="1" x14ac:dyDescent="0.35"/>
    <row r="161" s="4" customFormat="1" x14ac:dyDescent="0.35"/>
    <row r="162" s="4" customFormat="1" x14ac:dyDescent="0.35"/>
    <row r="163" s="4" customFormat="1" x14ac:dyDescent="0.35"/>
    <row r="164" s="4" customFormat="1" x14ac:dyDescent="0.35"/>
    <row r="165" s="4" customFormat="1" x14ac:dyDescent="0.35"/>
    <row r="166" s="4" customFormat="1" x14ac:dyDescent="0.35"/>
    <row r="167" s="4" customFormat="1" x14ac:dyDescent="0.35"/>
    <row r="168" s="4" customFormat="1" x14ac:dyDescent="0.35"/>
    <row r="169" s="4" customFormat="1" x14ac:dyDescent="0.35"/>
    <row r="170" s="4" customFormat="1" x14ac:dyDescent="0.35"/>
    <row r="171" s="4" customFormat="1" x14ac:dyDescent="0.35"/>
    <row r="172" s="4" customFormat="1" x14ac:dyDescent="0.35"/>
    <row r="173" s="4" customFormat="1" x14ac:dyDescent="0.35"/>
    <row r="174" s="4" customFormat="1" x14ac:dyDescent="0.35"/>
    <row r="175" s="4" customFormat="1" x14ac:dyDescent="0.35"/>
    <row r="176" s="4" customFormat="1" x14ac:dyDescent="0.35"/>
    <row r="177" s="4" customFormat="1" x14ac:dyDescent="0.35"/>
    <row r="178" s="4" customFormat="1" x14ac:dyDescent="0.35"/>
    <row r="179" s="4" customFormat="1" x14ac:dyDescent="0.35"/>
    <row r="180" s="4" customFormat="1" x14ac:dyDescent="0.35"/>
    <row r="181" s="4" customFormat="1" x14ac:dyDescent="0.35"/>
    <row r="182" s="4" customFormat="1" x14ac:dyDescent="0.35"/>
    <row r="183" s="4" customFormat="1" x14ac:dyDescent="0.35"/>
    <row r="184" s="4" customFormat="1" x14ac:dyDescent="0.35"/>
    <row r="185" s="4" customFormat="1" x14ac:dyDescent="0.35"/>
    <row r="186" s="4" customFormat="1" x14ac:dyDescent="0.35"/>
    <row r="187" s="4" customFormat="1" x14ac:dyDescent="0.35"/>
    <row r="188" s="4" customFormat="1" x14ac:dyDescent="0.35"/>
    <row r="189" s="4" customFormat="1" x14ac:dyDescent="0.35"/>
    <row r="190" s="4" customFormat="1" x14ac:dyDescent="0.35"/>
    <row r="191" s="4" customFormat="1" x14ac:dyDescent="0.35"/>
    <row r="192" s="4" customFormat="1" x14ac:dyDescent="0.35"/>
    <row r="193" s="4" customFormat="1" x14ac:dyDescent="0.35"/>
    <row r="194" s="4" customFormat="1" x14ac:dyDescent="0.35"/>
    <row r="195" s="4" customFormat="1" x14ac:dyDescent="0.35"/>
    <row r="196" s="4" customFormat="1" x14ac:dyDescent="0.35"/>
    <row r="197" s="4" customFormat="1" x14ac:dyDescent="0.35"/>
    <row r="198" s="4" customFormat="1" x14ac:dyDescent="0.35"/>
    <row r="199" s="4" customFormat="1" x14ac:dyDescent="0.35"/>
    <row r="200" s="4" customFormat="1" x14ac:dyDescent="0.35"/>
    <row r="201" s="4" customFormat="1" x14ac:dyDescent="0.35"/>
    <row r="202" s="4" customFormat="1" x14ac:dyDescent="0.35"/>
    <row r="203" s="4" customFormat="1" x14ac:dyDescent="0.35"/>
    <row r="204" s="4" customFormat="1" x14ac:dyDescent="0.35"/>
    <row r="205" s="4" customFormat="1" x14ac:dyDescent="0.35"/>
    <row r="206" s="4" customFormat="1" x14ac:dyDescent="0.35"/>
    <row r="207" s="4" customFormat="1" x14ac:dyDescent="0.35"/>
    <row r="208" s="4" customFormat="1" x14ac:dyDescent="0.35"/>
    <row r="209" s="4" customFormat="1" x14ac:dyDescent="0.35"/>
    <row r="210" s="4" customFormat="1" x14ac:dyDescent="0.35"/>
    <row r="211" s="4" customFormat="1" x14ac:dyDescent="0.35"/>
    <row r="212" s="4" customFormat="1" x14ac:dyDescent="0.35"/>
    <row r="213" s="4" customFormat="1" x14ac:dyDescent="0.35"/>
    <row r="214" s="4" customFormat="1" x14ac:dyDescent="0.35"/>
    <row r="215" s="4" customFormat="1" x14ac:dyDescent="0.35"/>
    <row r="216" s="4" customFormat="1" x14ac:dyDescent="0.35"/>
    <row r="217" s="4" customFormat="1" x14ac:dyDescent="0.35"/>
    <row r="218" s="4" customFormat="1" x14ac:dyDescent="0.35"/>
    <row r="219" s="4" customFormat="1" x14ac:dyDescent="0.35"/>
    <row r="220" s="4" customFormat="1" x14ac:dyDescent="0.35"/>
    <row r="221" s="4" customFormat="1" x14ac:dyDescent="0.35"/>
    <row r="222" s="4" customFormat="1" x14ac:dyDescent="0.35"/>
    <row r="223" s="4" customFormat="1" x14ac:dyDescent="0.35"/>
    <row r="224" s="4" customFormat="1" x14ac:dyDescent="0.35"/>
    <row r="225" s="4" customFormat="1" x14ac:dyDescent="0.35"/>
    <row r="226" s="4" customFormat="1" x14ac:dyDescent="0.35"/>
    <row r="227" s="4" customFormat="1" x14ac:dyDescent="0.35"/>
    <row r="228" s="4" customFormat="1" x14ac:dyDescent="0.35"/>
    <row r="229" s="4" customFormat="1" x14ac:dyDescent="0.35"/>
    <row r="230" s="4" customFormat="1" x14ac:dyDescent="0.35"/>
    <row r="231" s="4" customFormat="1" x14ac:dyDescent="0.35"/>
    <row r="232" s="4" customFormat="1" x14ac:dyDescent="0.35"/>
    <row r="233" s="4" customFormat="1" x14ac:dyDescent="0.35"/>
    <row r="234" s="4" customFormat="1" x14ac:dyDescent="0.35"/>
    <row r="235" s="4" customFormat="1" x14ac:dyDescent="0.35"/>
    <row r="236" s="4" customFormat="1" x14ac:dyDescent="0.35"/>
    <row r="237" s="4" customFormat="1" x14ac:dyDescent="0.35"/>
    <row r="238" s="4" customFormat="1" x14ac:dyDescent="0.35"/>
    <row r="239" s="4" customFormat="1" x14ac:dyDescent="0.35"/>
    <row r="240" s="4" customFormat="1" x14ac:dyDescent="0.35"/>
    <row r="241" s="4" customFormat="1" x14ac:dyDescent="0.35"/>
    <row r="242" s="4" customFormat="1" x14ac:dyDescent="0.35"/>
    <row r="243" s="4" customFormat="1" x14ac:dyDescent="0.35"/>
    <row r="244" s="4" customFormat="1" x14ac:dyDescent="0.35"/>
    <row r="245" s="4" customFormat="1" x14ac:dyDescent="0.35"/>
    <row r="246" s="4" customFormat="1" x14ac:dyDescent="0.35"/>
  </sheetData>
  <pageMargins left="0.6" right="0.45" top="0.75" bottom="0.75" header="0.55000000000000004" footer="0.55000000000000004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DB9A-FFC9-44FD-B537-0BA833DA8D77}">
  <dimension ref="A1:F10"/>
  <sheetViews>
    <sheetView showGridLines="0" zoomScale="60" workbookViewId="0">
      <selection activeCell="J14" sqref="J14"/>
    </sheetView>
  </sheetViews>
  <sheetFormatPr defaultRowHeight="14.5" x14ac:dyDescent="0.35"/>
  <cols>
    <col min="1" max="1" width="52.81640625" bestFit="1" customWidth="1"/>
    <col min="2" max="2" width="9.9062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28" t="s">
        <v>33</v>
      </c>
    </row>
    <row r="2" spans="1:6" x14ac:dyDescent="0.35">
      <c r="A2" s="27" t="s">
        <v>24</v>
      </c>
      <c r="B2" s="27" t="s">
        <v>23</v>
      </c>
      <c r="C2" s="27" t="s">
        <v>25</v>
      </c>
      <c r="D2" s="27" t="s">
        <v>34</v>
      </c>
      <c r="E2" s="27" t="s">
        <v>22</v>
      </c>
    </row>
    <row r="3" spans="1:6" x14ac:dyDescent="0.35">
      <c r="A3" s="26" t="s">
        <v>29</v>
      </c>
      <c r="B3" s="23">
        <v>94300</v>
      </c>
      <c r="C3" s="25">
        <v>400</v>
      </c>
      <c r="D3" s="24">
        <f>B3/C3</f>
        <v>235.75</v>
      </c>
      <c r="E3" s="23">
        <f>D3*250</f>
        <v>58937.5</v>
      </c>
      <c r="F3" t="s">
        <v>26</v>
      </c>
    </row>
    <row r="4" spans="1:6" x14ac:dyDescent="0.35">
      <c r="A4" s="25" t="s">
        <v>28</v>
      </c>
      <c r="B4" s="23">
        <v>93000</v>
      </c>
      <c r="C4" s="25">
        <v>227</v>
      </c>
      <c r="D4" s="24">
        <f>B4/C4</f>
        <v>409.69162995594712</v>
      </c>
      <c r="E4" s="23">
        <f>D4*250</f>
        <v>102422.90748898678</v>
      </c>
      <c r="F4" t="s">
        <v>27</v>
      </c>
    </row>
    <row r="5" spans="1:6" x14ac:dyDescent="0.35">
      <c r="A5" s="26" t="s">
        <v>30</v>
      </c>
      <c r="B5" s="23">
        <v>11500</v>
      </c>
      <c r="C5" s="25">
        <v>100</v>
      </c>
      <c r="D5" s="24">
        <f>B5/C5</f>
        <v>115</v>
      </c>
      <c r="E5" s="23">
        <f>D5*250</f>
        <v>28750</v>
      </c>
      <c r="F5" s="29" t="s">
        <v>31</v>
      </c>
    </row>
    <row r="6" spans="1:6" x14ac:dyDescent="0.35">
      <c r="A6" s="25" t="s">
        <v>36</v>
      </c>
      <c r="B6" s="30">
        <v>82500</v>
      </c>
      <c r="C6" s="25">
        <v>500</v>
      </c>
      <c r="D6" s="24">
        <f>B6/C6</f>
        <v>165</v>
      </c>
      <c r="E6" s="23">
        <f>D6*250</f>
        <v>41250</v>
      </c>
      <c r="F6" s="29" t="s">
        <v>32</v>
      </c>
    </row>
    <row r="7" spans="1:6" x14ac:dyDescent="0.35">
      <c r="A7" s="25"/>
      <c r="B7" s="25"/>
      <c r="C7" s="25"/>
      <c r="D7" s="25" t="s">
        <v>21</v>
      </c>
      <c r="E7" s="23">
        <f>E4</f>
        <v>102422.90748898678</v>
      </c>
    </row>
    <row r="8" spans="1:6" x14ac:dyDescent="0.35">
      <c r="D8" t="s">
        <v>20</v>
      </c>
      <c r="E8" s="22">
        <v>40000</v>
      </c>
      <c r="F8" t="s">
        <v>35</v>
      </c>
    </row>
    <row r="9" spans="1:6" x14ac:dyDescent="0.35">
      <c r="D9" t="s">
        <v>19</v>
      </c>
      <c r="E9" s="22">
        <f>E8/1.3</f>
        <v>30769.23076923077</v>
      </c>
    </row>
    <row r="10" spans="1:6" x14ac:dyDescent="0.35">
      <c r="D10" s="21"/>
      <c r="E10" s="20"/>
    </row>
  </sheetData>
  <autoFilter ref="A2:E2" xr:uid="{0EFEB613-D326-4A32-A6D0-88C3AFF3F001}">
    <sortState xmlns:xlrd2="http://schemas.microsoft.com/office/spreadsheetml/2017/richdata2" ref="A3:E10">
      <sortCondition ref="D2"/>
    </sortState>
  </autoFilter>
  <hyperlinks>
    <hyperlink ref="F5" r:id="rId1" xr:uid="{F6FEA7F7-7281-4B51-B71B-B2521F109098}"/>
    <hyperlink ref="F6" r:id="rId2" xr:uid="{12811AD0-7952-4959-9B1B-825F6BD93389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FD9-9DBB-44DB-BEBC-28971621929B}">
  <dimension ref="A1:Q38"/>
  <sheetViews>
    <sheetView zoomScale="55" zoomScaleNormal="55" workbookViewId="0">
      <selection activeCell="C16" sqref="C16"/>
    </sheetView>
  </sheetViews>
  <sheetFormatPr defaultRowHeight="14.5" x14ac:dyDescent="0.35"/>
  <cols>
    <col min="1" max="1" width="43.54296875" bestFit="1" customWidth="1"/>
    <col min="2" max="2" width="17" customWidth="1"/>
    <col min="3" max="3" width="21.08984375" bestFit="1" customWidth="1"/>
    <col min="6" max="6" width="10.36328125" bestFit="1" customWidth="1"/>
  </cols>
  <sheetData>
    <row r="1" spans="1:6" x14ac:dyDescent="0.35">
      <c r="A1" t="s">
        <v>0</v>
      </c>
      <c r="C1" s="6">
        <v>267000000</v>
      </c>
    </row>
    <row r="2" spans="1:6" x14ac:dyDescent="0.35">
      <c r="A2" t="s">
        <v>1</v>
      </c>
      <c r="B2" s="7"/>
      <c r="C2" s="8">
        <v>0.3</v>
      </c>
      <c r="D2" t="s">
        <v>2</v>
      </c>
    </row>
    <row r="3" spans="1:6" x14ac:dyDescent="0.35">
      <c r="A3" t="s">
        <v>3</v>
      </c>
      <c r="B3" s="7"/>
      <c r="C3" s="8">
        <v>0.38</v>
      </c>
      <c r="D3" t="s">
        <v>2</v>
      </c>
    </row>
    <row r="4" spans="1:6" x14ac:dyDescent="0.35">
      <c r="A4" t="s">
        <v>4</v>
      </c>
      <c r="C4" s="7">
        <v>0.87</v>
      </c>
    </row>
    <row r="5" spans="1:6" x14ac:dyDescent="0.35">
      <c r="A5" t="s">
        <v>16</v>
      </c>
      <c r="C5" s="7">
        <v>0.5</v>
      </c>
      <c r="D5" s="15"/>
    </row>
    <row r="6" spans="1:6" x14ac:dyDescent="0.35">
      <c r="A6" t="s">
        <v>17</v>
      </c>
      <c r="C6" s="7">
        <v>0.2</v>
      </c>
      <c r="D6" s="15"/>
    </row>
    <row r="7" spans="1:6" x14ac:dyDescent="0.35">
      <c r="A7" t="s">
        <v>18</v>
      </c>
      <c r="C7" s="7">
        <v>0.1</v>
      </c>
      <c r="D7" s="15"/>
    </row>
    <row r="8" spans="1:6" x14ac:dyDescent="0.35">
      <c r="A8" t="s">
        <v>12</v>
      </c>
      <c r="C8" s="7">
        <v>0.7</v>
      </c>
    </row>
    <row r="9" spans="1:6" x14ac:dyDescent="0.35">
      <c r="A9" t="s">
        <v>5</v>
      </c>
      <c r="B9" s="7"/>
      <c r="C9" s="8">
        <v>0.05</v>
      </c>
    </row>
    <row r="10" spans="1:6" x14ac:dyDescent="0.35">
      <c r="B10" s="7"/>
      <c r="C10" s="9"/>
    </row>
    <row r="11" spans="1:6" x14ac:dyDescent="0.35">
      <c r="A11" t="s">
        <v>6</v>
      </c>
      <c r="B11" s="7"/>
      <c r="C11" s="6">
        <f>C1*C2*C3*C4*C5*C6*C7*C8*C9</f>
        <v>9268.371000000001</v>
      </c>
      <c r="D11" t="s">
        <v>7</v>
      </c>
    </row>
    <row r="12" spans="1:6" x14ac:dyDescent="0.35">
      <c r="B12" s="7"/>
      <c r="C12" s="6"/>
    </row>
    <row r="13" spans="1:6" x14ac:dyDescent="0.35">
      <c r="A13" t="s">
        <v>13</v>
      </c>
      <c r="B13" s="7"/>
      <c r="C13" s="9"/>
    </row>
    <row r="14" spans="1:6" x14ac:dyDescent="0.35">
      <c r="A14" s="10" t="s">
        <v>37</v>
      </c>
      <c r="B14" s="7"/>
      <c r="C14" s="19">
        <f>C11</f>
        <v>9268.371000000001</v>
      </c>
      <c r="D14" t="s">
        <v>14</v>
      </c>
      <c r="F14" s="17"/>
    </row>
    <row r="15" spans="1:6" x14ac:dyDescent="0.35">
      <c r="A15" s="11"/>
      <c r="B15" s="7"/>
      <c r="C15" s="8"/>
    </row>
    <row r="16" spans="1:6" x14ac:dyDescent="0.35">
      <c r="A16" t="s">
        <v>8</v>
      </c>
      <c r="B16" s="7"/>
      <c r="C16" s="12">
        <f>Market!E8</f>
        <v>40000</v>
      </c>
      <c r="D16" t="s">
        <v>15</v>
      </c>
    </row>
    <row r="17" spans="1:17" x14ac:dyDescent="0.35">
      <c r="C17" s="6"/>
    </row>
    <row r="18" spans="1:17" x14ac:dyDescent="0.35">
      <c r="A18" s="10" t="s">
        <v>9</v>
      </c>
      <c r="B18" s="13"/>
      <c r="C18" s="18">
        <f>C14*C16</f>
        <v>370734840.00000006</v>
      </c>
      <c r="D18" t="s">
        <v>10</v>
      </c>
      <c r="F18" s="16"/>
    </row>
    <row r="19" spans="1:17" x14ac:dyDescent="0.35">
      <c r="C19" s="6"/>
    </row>
    <row r="20" spans="1:17" x14ac:dyDescent="0.35">
      <c r="B20" t="s">
        <v>11</v>
      </c>
      <c r="C20" s="18">
        <v>200000000</v>
      </c>
    </row>
    <row r="27" spans="1:17" x14ac:dyDescent="0.35">
      <c r="P27">
        <v>464982</v>
      </c>
      <c r="Q27">
        <v>883883</v>
      </c>
    </row>
    <row r="28" spans="1:17" x14ac:dyDescent="0.35">
      <c r="P28">
        <v>524826</v>
      </c>
    </row>
    <row r="29" spans="1:17" x14ac:dyDescent="0.35">
      <c r="P29">
        <v>509726</v>
      </c>
      <c r="Q29">
        <f>10177924-(945955+847117+730643+706550)</f>
        <v>6947659</v>
      </c>
    </row>
    <row r="30" spans="1:17" x14ac:dyDescent="0.35">
      <c r="P30">
        <v>451364</v>
      </c>
    </row>
    <row r="31" spans="1:17" x14ac:dyDescent="0.35">
      <c r="P31">
        <v>380792</v>
      </c>
      <c r="Q31">
        <f>10177924</f>
        <v>10177924</v>
      </c>
    </row>
    <row r="32" spans="1:17" x14ac:dyDescent="0.35">
      <c r="P32" s="14">
        <v>323266</v>
      </c>
      <c r="Q32">
        <f>Q31-Q29</f>
        <v>3230265</v>
      </c>
    </row>
    <row r="33" spans="16:17" x14ac:dyDescent="0.35">
      <c r="P33">
        <v>323266</v>
      </c>
      <c r="Q33" s="8">
        <f>Q29/Q31</f>
        <v>0.68262044401196154</v>
      </c>
    </row>
    <row r="34" spans="16:17" x14ac:dyDescent="0.35">
      <c r="P34" s="14">
        <v>267752</v>
      </c>
    </row>
    <row r="35" spans="16:17" x14ac:dyDescent="0.35">
      <c r="P35">
        <v>284080</v>
      </c>
    </row>
    <row r="36" spans="16:17" x14ac:dyDescent="0.35">
      <c r="P36">
        <v>375893</v>
      </c>
    </row>
    <row r="37" spans="16:17" x14ac:dyDescent="0.35">
      <c r="P37">
        <f>SUM(P29:P36)</f>
        <v>2916139</v>
      </c>
    </row>
    <row r="38" spans="16:17" x14ac:dyDescent="0.35">
      <c r="P38" s="9">
        <f>SUM(P28:P34)/10177924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2021-08-27T12:15:40Z</dcterms:modified>
</cp:coreProperties>
</file>