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D:\00.Share\01. Brand\PKP\05.2020\"/>
    </mc:Choice>
  </mc:AlternateContent>
  <xr:revisionPtr revIDLastSave="0" documentId="13_ncr:1_{8FC03E25-7EC0-4E65-84E3-7EA2F0320BED}" xr6:coauthVersionLast="45" xr6:coauthVersionMax="45" xr10:uidLastSave="{00000000-0000-0000-0000-000000000000}"/>
  <bookViews>
    <workbookView xWindow="-110" yWindow="-110" windowWidth="19420" windowHeight="10420" activeTab="2" xr2:uid="{00000000-000D-0000-FFFF-FFFF00000000}"/>
  </bookViews>
  <sheets>
    <sheet name="Product" sheetId="1" r:id="rId1"/>
    <sheet name="Market Potency" sheetId="3" r:id="rId2"/>
    <sheet name="Price" sheetId="7" r:id="rId3"/>
  </sheets>
  <definedNames>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3" l="1"/>
  <c r="C21" i="1" l="1"/>
  <c r="C22" i="1" s="1"/>
  <c r="I6" i="7"/>
  <c r="I5" i="7"/>
  <c r="I4" i="7"/>
  <c r="I10" i="7" s="1"/>
  <c r="I3" i="7"/>
  <c r="E3" i="7"/>
  <c r="C19" i="1"/>
  <c r="B5" i="3"/>
  <c r="B4" i="3"/>
  <c r="O18" i="3" l="1"/>
  <c r="O1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<sst xmlns="http://schemas.openxmlformats.org/spreadsheetml/2006/main" count="87" uniqueCount="85">
  <si>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</si>
  <si>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</si>
  <si>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</si>
  <si>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</si>
  <si>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</si>
  <si>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</si>
  <si>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</si>
  <si>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</si>
  <si>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</si>
  <si>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</si>
  <si>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</si>
  <si>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</si>
  <si>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</si>
  <si>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</si>
  <si>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</si>
  <si>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</si>
  <si>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</si>
  <si>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</si>
  <si>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</si>
  <si>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</si>
  <si>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</si>
  <si>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</si>
  <si>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</si>
  <si>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</si>
  <si>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</si>
  <si>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</si>
  <si>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</si>
  <si>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</si>
  <si>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</si>
  <si>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</si>
  <si>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</si>
  <si>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</si>
  <si>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</si>
  <si>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</si>
  <si>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</si>
  <si>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</si>
  <si>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</si>
  <si>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</si>
  <si>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</si>
  <si>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</si>
  <si>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</si>
  <si>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Noviana</t>
  </si>
  <si>
    <t xml:space="preserve">Kategori Pangan (BPOM) </t>
  </si>
  <si>
    <t>Product Benefits</t>
  </si>
  <si>
    <t>Tropicana Slim</t>
  </si>
  <si>
    <t>Consumer Price Target</t>
  </si>
  <si>
    <t>NF Selling Price</t>
  </si>
  <si>
    <r>
      <t xml:space="preserve">weak - </t>
    </r>
    <r>
      <rPr>
        <u/>
        <sz val="11"/>
        <color theme="1"/>
        <rFont val="Calibri"/>
        <family val="2"/>
        <scheme val="minor"/>
      </rPr>
      <t>moderate</t>
    </r>
    <r>
      <rPr>
        <sz val="11"/>
        <color theme="1"/>
        <rFont val="Calibri"/>
        <family val="2"/>
        <scheme val="minor"/>
      </rPr>
      <t xml:space="preserve"> - strong</t>
    </r>
  </si>
  <si>
    <t>see sheet reference</t>
  </si>
  <si>
    <r>
      <rPr>
        <u/>
        <sz val="11"/>
        <color theme="1"/>
        <rFont val="Calibri"/>
        <family val="2"/>
        <scheme val="minor"/>
      </rPr>
      <t>niche</t>
    </r>
    <r>
      <rPr>
        <sz val="11"/>
        <color theme="1"/>
        <rFont val="Calibri"/>
        <family val="2"/>
        <scheme val="minor"/>
      </rPr>
      <t xml:space="preserve"> - in between - mass</t>
    </r>
  </si>
  <si>
    <t>Price List</t>
  </si>
  <si>
    <t xml:space="preserve">TBN </t>
  </si>
  <si>
    <t>Thick liquid</t>
  </si>
  <si>
    <t>Coir (Comil Cair)</t>
  </si>
  <si>
    <t>Tropicana Slim Santan Less Fat Cair</t>
  </si>
  <si>
    <t>Optimalize Sentul Plant's capacity and grab bigger market opportunity for liquid santan (4x bigger than powder santan)</t>
  </si>
  <si>
    <t>Besides Sasa, Sun Kara, Klatu Cair 200 ml</t>
  </si>
  <si>
    <t>TS Santan Cair : TS Santan Powder</t>
  </si>
  <si>
    <t>cair</t>
  </si>
  <si>
    <t>powder</t>
  </si>
  <si>
    <t>Omzet TS Santan Powder (MT)</t>
  </si>
  <si>
    <t xml:space="preserve">Omzet TS Santan Cair (MT) : Powder (MT) </t>
  </si>
  <si>
    <t>Santan Cair</t>
  </si>
  <si>
    <t>Volume (ml)</t>
  </si>
  <si>
    <t>Harga online</t>
  </si>
  <si>
    <t>Harga Hypermart</t>
  </si>
  <si>
    <t>Harga IDM</t>
  </si>
  <si>
    <t>Harga Alfamart</t>
  </si>
  <si>
    <t>Harga Alfamidi</t>
  </si>
  <si>
    <t>Harga Tiptop</t>
  </si>
  <si>
    <t>Harga Average</t>
  </si>
  <si>
    <t>Sasa</t>
  </si>
  <si>
    <t>Klatu</t>
  </si>
  <si>
    <t>Sun Kara</t>
  </si>
  <si>
    <t>Rosebrand</t>
  </si>
  <si>
    <t>HET TS Santan Less Fat</t>
  </si>
  <si>
    <t>rounded down</t>
  </si>
  <si>
    <t>Sasa, Sun Kara, Klatu</t>
  </si>
  <si>
    <t>Tetra 200 ml (with screw - to be stored again)</t>
  </si>
  <si>
    <t>Less/low fat</t>
  </si>
  <si>
    <t>-</t>
  </si>
  <si>
    <t>Santan</t>
  </si>
  <si>
    <t>Practical</t>
  </si>
  <si>
    <t>MF 30+ SU-M1</t>
  </si>
  <si>
    <t>Omzet TS Santan Cair (MT) - moderasi hampir 2x lipat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</si>
</sst>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quot;Rp&quot;#,##0"/>
    <numFmt numFmtId="171" formatCode="_-* #,##0_-;\-* #,##0_-;_-* &quot;-&quot;??_-;_-@_-"/>
    <numFmt numFmtId="172" formatCode="_-* #,##0.0_-;\-* #,##0.0_-;_-* &quot;-&quot;?_-;_-@_-"/>
  </numFmts>
  <fonts count="20"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6">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23">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0" fillId="0" borderId="1" xfId="0" applyBorder="1"/>
    <xf numFmtId="168" fontId="0" fillId="0" borderId="0" xfId="0" applyNumberFormat="1"/>
    <xf numFmtId="0" fontId="1" fillId="0" borderId="38" xfId="0" applyFont="1" applyBorder="1" applyAlignment="1">
      <alignment horizontal="center" vertical="center" wrapText="1"/>
    </xf>
    <xf numFmtId="171" fontId="0" fillId="0" borderId="1" xfId="5" applyNumberFormat="1" applyFont="1" applyBorder="1"/>
    <xf numFmtId="171" fontId="0" fillId="0" borderId="0" xfId="0" applyNumberFormat="1"/>
    <xf numFmtId="171" fontId="0" fillId="0" borderId="0" xfId="5" applyNumberFormat="1" applyFont="1"/>
    <xf numFmtId="172" fontId="0" fillId="0" borderId="0" xfId="0" applyNumberFormat="1"/>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70" fontId="19" fillId="2" borderId="2" xfId="4" applyNumberFormat="1" applyFont="1" applyFill="1" applyBorder="1" applyAlignment="1">
      <alignment horizontal="left" vertical="top"/>
    </xf>
    <xf numFmtId="170" fontId="19" fillId="2" borderId="3" xfId="4" applyNumberFormat="1" applyFont="1" applyFill="1" applyBorder="1" applyAlignment="1">
      <alignment horizontal="left" vertical="top"/>
    </xf>
    <xf numFmtId="170" fontId="19"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cellXfs>
  <cellStyles count="6">
    <cellStyle name="Comma" xfId="1" builtinId="3"/>
    <cellStyle name="Comma [0]" xfId="4" builtinId="6"/>
    <cellStyle name="Comma 2" xfId="5" xr:uid="{E54C141A-1F0B-4801-9EE6-6173B957D553}"/>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6263" y="948391"/>
          <a:ext cx="2408891" cy="1461990"/>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29225</xdr:colOff>
      <xdr:row>22</xdr:row>
      <xdr:rowOff>0</xdr:rowOff>
    </xdr:from>
    <xdr:to>
      <xdr:col>22</xdr:col>
      <xdr:colOff>85987</xdr:colOff>
      <xdr:row>39</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1"/>
        <a:stretch>
          <a:fillRect/>
        </a:stretch>
      </xdr:blipFill>
      <xdr:spPr>
        <a:xfrm>
          <a:off x="13821425" y="7620000"/>
          <a:ext cx="3104762" cy="33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opLeftCell="A16" zoomScaleNormal="100" zoomScaleSheetLayoutView="100" workbookViewId="0">
      <selection activeCell="C21" sqref="C21"/>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08" t="s">
        <v>36</v>
      </c>
      <c r="C3" s="108"/>
      <c r="D3" s="108"/>
      <c r="E3" s="108"/>
      <c r="F3" s="34"/>
    </row>
    <row r="4" spans="1:208" s="5" customFormat="1" ht="18.5" thickBot="1" x14ac:dyDescent="0.4">
      <c r="A4" s="34"/>
      <c r="B4" s="109" t="s">
        <v>37</v>
      </c>
      <c r="C4" s="109"/>
      <c r="D4" s="109"/>
      <c r="E4" s="109"/>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15" t="s">
        <v>44</v>
      </c>
      <c r="C5" s="116"/>
      <c r="D5" s="116"/>
      <c r="E5" s="117"/>
      <c r="F5" s="34"/>
    </row>
    <row r="6" spans="1:208" ht="63.75" customHeight="1" x14ac:dyDescent="0.35">
      <c r="A6" s="34"/>
      <c r="B6" s="118" t="s">
        <v>53</v>
      </c>
      <c r="C6" s="119"/>
      <c r="D6" s="119"/>
      <c r="E6" s="120"/>
      <c r="F6" s="34"/>
    </row>
    <row r="7" spans="1:208" ht="15.5" x14ac:dyDescent="0.35">
      <c r="A7" s="34"/>
      <c r="B7" s="121" t="s">
        <v>0</v>
      </c>
      <c r="C7" s="122"/>
      <c r="D7" s="16" t="s">
        <v>7</v>
      </c>
      <c r="E7" s="22" t="s">
        <v>41</v>
      </c>
      <c r="F7" s="34"/>
    </row>
    <row r="8" spans="1:208" ht="15.5" x14ac:dyDescent="0.35">
      <c r="A8" s="34"/>
      <c r="B8" s="121" t="s">
        <v>19</v>
      </c>
      <c r="C8" s="122"/>
      <c r="D8" s="16" t="s">
        <v>7</v>
      </c>
      <c r="E8" s="17">
        <v>44026</v>
      </c>
      <c r="F8" s="34"/>
    </row>
    <row r="9" spans="1:208" ht="16" thickBot="1" x14ac:dyDescent="0.4">
      <c r="A9" s="34"/>
      <c r="B9" s="18"/>
      <c r="C9" s="19" t="s">
        <v>20</v>
      </c>
      <c r="D9" s="20" t="s">
        <v>7</v>
      </c>
      <c r="E9" s="21">
        <v>0</v>
      </c>
      <c r="F9" s="34"/>
    </row>
    <row r="10" spans="1:208" ht="18.5" x14ac:dyDescent="0.35">
      <c r="A10" s="34"/>
      <c r="B10" s="100" t="s">
        <v>21</v>
      </c>
      <c r="C10" s="101"/>
      <c r="D10" s="101"/>
      <c r="E10" s="102"/>
      <c r="F10" s="34"/>
    </row>
    <row r="11" spans="1:208" ht="22.5" customHeight="1" x14ac:dyDescent="0.35">
      <c r="A11" s="34"/>
      <c r="B11" s="2" t="s">
        <v>1</v>
      </c>
      <c r="C11" s="110" t="s">
        <v>54</v>
      </c>
      <c r="D11" s="110"/>
      <c r="E11" s="111"/>
      <c r="F11" s="34"/>
    </row>
    <row r="12" spans="1:208" x14ac:dyDescent="0.3">
      <c r="A12" s="34"/>
      <c r="B12" s="2" t="s">
        <v>2</v>
      </c>
      <c r="C12" s="80" t="s">
        <v>83</v>
      </c>
      <c r="D12" s="80"/>
      <c r="E12" s="81"/>
      <c r="F12" s="34"/>
      <c r="G12" s="35"/>
    </row>
    <row r="13" spans="1:208" x14ac:dyDescent="0.35">
      <c r="A13" s="34"/>
      <c r="B13" s="2" t="s">
        <v>3</v>
      </c>
      <c r="C13" s="89" t="s">
        <v>47</v>
      </c>
      <c r="D13" s="90"/>
      <c r="E13" s="91"/>
      <c r="F13" s="34"/>
      <c r="H13" s="41"/>
    </row>
    <row r="14" spans="1:208" x14ac:dyDescent="0.35">
      <c r="A14" s="34"/>
      <c r="B14" s="2" t="s">
        <v>4</v>
      </c>
      <c r="C14" s="89" t="s">
        <v>49</v>
      </c>
      <c r="D14" s="90"/>
      <c r="E14" s="91"/>
      <c r="F14" s="34"/>
    </row>
    <row r="15" spans="1:208" ht="33.5" customHeight="1" thickBot="1" x14ac:dyDescent="0.4">
      <c r="A15" s="34"/>
      <c r="B15" s="12" t="s">
        <v>8</v>
      </c>
      <c r="C15" s="112" t="s">
        <v>55</v>
      </c>
      <c r="D15" s="113"/>
      <c r="E15" s="114"/>
      <c r="F15" s="34"/>
    </row>
    <row r="16" spans="1:208" ht="18.5" x14ac:dyDescent="0.35">
      <c r="A16" s="34"/>
      <c r="B16" s="100" t="s">
        <v>22</v>
      </c>
      <c r="C16" s="101"/>
      <c r="D16" s="101"/>
      <c r="E16" s="102"/>
      <c r="F16" s="34"/>
    </row>
    <row r="17" spans="1:6" x14ac:dyDescent="0.35">
      <c r="A17" s="34"/>
      <c r="B17" s="2" t="s">
        <v>9</v>
      </c>
      <c r="C17" s="85">
        <v>2021</v>
      </c>
      <c r="D17" s="85"/>
      <c r="E17" s="86"/>
      <c r="F17" s="34"/>
    </row>
    <row r="18" spans="1:6" x14ac:dyDescent="0.35">
      <c r="A18" s="34"/>
      <c r="B18" s="2" t="s">
        <v>11</v>
      </c>
      <c r="C18" s="87" t="s">
        <v>56</v>
      </c>
      <c r="D18" s="87"/>
      <c r="E18" s="88"/>
      <c r="F18" s="34"/>
    </row>
    <row r="19" spans="1:6" ht="15.75" customHeight="1" x14ac:dyDescent="0.35">
      <c r="A19" s="34"/>
      <c r="B19" s="2" t="s">
        <v>24</v>
      </c>
      <c r="C19" s="103">
        <f>'Market Potency'!B6</f>
        <v>500000000</v>
      </c>
      <c r="D19" s="104"/>
      <c r="E19" s="105"/>
      <c r="F19" s="34"/>
    </row>
    <row r="20" spans="1:6" x14ac:dyDescent="0.35">
      <c r="A20" s="34"/>
      <c r="B20" s="3"/>
      <c r="C20" s="45"/>
      <c r="D20" s="46"/>
      <c r="E20" s="47"/>
      <c r="F20" s="34"/>
    </row>
    <row r="21" spans="1:6" x14ac:dyDescent="0.35">
      <c r="A21" s="34"/>
      <c r="B21" s="49" t="s">
        <v>46</v>
      </c>
      <c r="C21" s="58">
        <f>Price!I11</f>
        <v>6000</v>
      </c>
      <c r="D21" s="14"/>
      <c r="E21" s="4"/>
      <c r="F21" s="43"/>
    </row>
    <row r="22" spans="1:6" x14ac:dyDescent="0.35">
      <c r="A22" s="34"/>
      <c r="B22" s="49" t="s">
        <v>45</v>
      </c>
      <c r="C22" s="58">
        <f>C21*1.3</f>
        <v>7800</v>
      </c>
      <c r="D22" s="46"/>
      <c r="E22" s="47"/>
      <c r="F22" s="43"/>
    </row>
    <row r="23" spans="1:6" x14ac:dyDescent="0.35">
      <c r="A23" s="34"/>
      <c r="B23" s="3"/>
      <c r="C23" s="44"/>
      <c r="D23" s="46"/>
      <c r="E23" s="47"/>
      <c r="F23" s="43"/>
    </row>
    <row r="24" spans="1:6" ht="16.5" customHeight="1" x14ac:dyDescent="0.35">
      <c r="A24" s="34"/>
      <c r="B24" s="11" t="s">
        <v>13</v>
      </c>
      <c r="C24" s="97" t="s">
        <v>77</v>
      </c>
      <c r="D24" s="98"/>
      <c r="E24" s="99"/>
      <c r="F24" s="34"/>
    </row>
    <row r="25" spans="1:6" ht="15" thickBot="1" x14ac:dyDescent="0.4">
      <c r="A25" s="34"/>
      <c r="B25" s="12" t="s">
        <v>10</v>
      </c>
      <c r="C25" s="106" t="s">
        <v>51</v>
      </c>
      <c r="D25" s="106"/>
      <c r="E25" s="107"/>
      <c r="F25" s="34"/>
    </row>
    <row r="26" spans="1:6" ht="18.5" x14ac:dyDescent="0.35">
      <c r="A26" s="34"/>
      <c r="B26" s="100" t="s">
        <v>23</v>
      </c>
      <c r="C26" s="101"/>
      <c r="D26" s="101"/>
      <c r="E26" s="102"/>
      <c r="F26" s="34"/>
    </row>
    <row r="27" spans="1:6" x14ac:dyDescent="0.35">
      <c r="A27" s="34"/>
      <c r="B27" s="2" t="s">
        <v>6</v>
      </c>
      <c r="C27" s="80" t="s">
        <v>52</v>
      </c>
      <c r="D27" s="80"/>
      <c r="E27" s="81"/>
      <c r="F27" s="34"/>
    </row>
    <row r="28" spans="1:6" x14ac:dyDescent="0.35">
      <c r="A28" s="34"/>
      <c r="B28" s="2" t="s">
        <v>5</v>
      </c>
      <c r="C28" s="95" t="s">
        <v>78</v>
      </c>
      <c r="D28" s="95"/>
      <c r="E28" s="96"/>
      <c r="F28" s="34"/>
    </row>
    <row r="29" spans="1:6" ht="33.75" customHeight="1" x14ac:dyDescent="0.35">
      <c r="A29" s="34"/>
      <c r="B29" s="42" t="s">
        <v>42</v>
      </c>
      <c r="C29" s="82"/>
      <c r="D29" s="78"/>
      <c r="E29" s="79"/>
      <c r="F29" s="34"/>
    </row>
    <row r="30" spans="1:6" ht="34.5" customHeight="1" x14ac:dyDescent="0.35">
      <c r="A30" s="34"/>
      <c r="B30" s="11" t="s">
        <v>12</v>
      </c>
      <c r="C30" s="68" t="s">
        <v>80</v>
      </c>
      <c r="D30" s="68"/>
      <c r="E30" s="69"/>
      <c r="F30" s="34"/>
    </row>
    <row r="31" spans="1:6" x14ac:dyDescent="0.35">
      <c r="A31" s="34"/>
      <c r="B31" s="75" t="s">
        <v>43</v>
      </c>
      <c r="C31" s="77" t="s">
        <v>82</v>
      </c>
      <c r="D31" s="78"/>
      <c r="E31" s="79"/>
      <c r="F31" s="34"/>
    </row>
    <row r="32" spans="1:6" x14ac:dyDescent="0.35">
      <c r="A32" s="34"/>
      <c r="B32" s="76"/>
      <c r="C32" s="80" t="s">
        <v>79</v>
      </c>
      <c r="D32" s="80"/>
      <c r="E32" s="81"/>
      <c r="F32" s="34"/>
    </row>
    <row r="33" spans="1:208" ht="16.5" customHeight="1" x14ac:dyDescent="0.35">
      <c r="A33" s="34"/>
      <c r="B33" s="76"/>
      <c r="C33" s="80"/>
      <c r="D33" s="80"/>
      <c r="E33" s="81"/>
      <c r="F33" s="34"/>
    </row>
    <row r="34" spans="1:208" ht="13.5" customHeight="1" x14ac:dyDescent="0.35">
      <c r="A34" s="34"/>
      <c r="B34" s="53"/>
      <c r="C34" s="54"/>
      <c r="D34" s="55"/>
      <c r="E34" s="56"/>
      <c r="F34" s="34"/>
    </row>
    <row r="35" spans="1:208" ht="13.5" customHeight="1" x14ac:dyDescent="0.35">
      <c r="A35" s="34"/>
      <c r="B35" s="53"/>
      <c r="C35" s="54"/>
      <c r="D35" s="55"/>
      <c r="E35" s="56"/>
      <c r="F35" s="34"/>
    </row>
    <row r="36" spans="1:208" ht="34.5" customHeight="1" x14ac:dyDescent="0.35">
      <c r="A36" s="34"/>
      <c r="B36" s="48"/>
      <c r="C36" s="82"/>
      <c r="D36" s="83"/>
      <c r="E36" s="84"/>
      <c r="F36" s="34"/>
    </row>
    <row r="37" spans="1:208" ht="40.5" customHeight="1" x14ac:dyDescent="0.35">
      <c r="A37" s="34"/>
      <c r="B37" s="11" t="s">
        <v>14</v>
      </c>
      <c r="C37" s="92" t="s">
        <v>81</v>
      </c>
      <c r="D37" s="93"/>
      <c r="E37" s="94"/>
      <c r="F37" s="34"/>
    </row>
    <row r="38" spans="1:208" ht="27" customHeight="1" thickBot="1" x14ac:dyDescent="0.4">
      <c r="A38" s="34"/>
      <c r="B38" s="12" t="s">
        <v>15</v>
      </c>
      <c r="C38" s="73" t="s">
        <v>48</v>
      </c>
      <c r="D38" s="73"/>
      <c r="E38" s="74"/>
      <c r="F38" s="34"/>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70" t="s">
        <v>16</v>
      </c>
      <c r="C40" s="71"/>
      <c r="D40" s="71"/>
      <c r="E40" s="72"/>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66" t="s">
        <v>31</v>
      </c>
      <c r="D47" s="66"/>
      <c r="E47" s="67"/>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5" s="34" customFormat="1" x14ac:dyDescent="0.35">
      <c r="E49" s="33" t="s">
        <v>40</v>
      </c>
    </row>
    <row r="50" spans="3:5" s="34" customFormat="1" x14ac:dyDescent="0.35">
      <c r="E50" s="33" t="s">
        <v>35</v>
      </c>
    </row>
    <row r="51" spans="3:5" s="34" customFormat="1" x14ac:dyDescent="0.35"/>
    <row r="52" spans="3:5" s="34" customFormat="1" x14ac:dyDescent="0.35">
      <c r="C52" s="57"/>
    </row>
    <row r="53" spans="3:5" s="34" customFormat="1" x14ac:dyDescent="0.35">
      <c r="C53" s="57"/>
    </row>
    <row r="54" spans="3:5" s="34" customFormat="1" x14ac:dyDescent="0.35">
      <c r="C54" s="57"/>
    </row>
    <row r="55" spans="3:5" s="34" customFormat="1" x14ac:dyDescent="0.35">
      <c r="C55" s="57"/>
    </row>
    <row r="56" spans="3:5" s="34" customFormat="1" x14ac:dyDescent="0.35">
      <c r="C56" s="57"/>
    </row>
    <row r="57" spans="3:5" s="34" customFormat="1" x14ac:dyDescent="0.35">
      <c r="C57" s="57"/>
    </row>
    <row r="58" spans="3:5" s="34" customFormat="1" x14ac:dyDescent="0.35">
      <c r="C58" s="57"/>
    </row>
    <row r="59" spans="3:5" s="34" customFormat="1" x14ac:dyDescent="0.35"/>
    <row r="60" spans="3:5" s="34" customFormat="1" x14ac:dyDescent="0.35"/>
    <row r="61" spans="3:5" s="34" customFormat="1" x14ac:dyDescent="0.35"/>
    <row r="62" spans="3:5" s="34" customFormat="1" x14ac:dyDescent="0.35"/>
    <row r="63" spans="3:5" s="34" customFormat="1" x14ac:dyDescent="0.35"/>
    <row r="64" spans="3:5"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7:E37"/>
    <mergeCell ref="C28:E28"/>
    <mergeCell ref="C24:E24"/>
    <mergeCell ref="B16:E16"/>
    <mergeCell ref="B26:E26"/>
    <mergeCell ref="C19:E19"/>
    <mergeCell ref="C25:E25"/>
    <mergeCell ref="C29:E29"/>
    <mergeCell ref="C47:E47"/>
    <mergeCell ref="C30:E30"/>
    <mergeCell ref="B40:E40"/>
    <mergeCell ref="C38:E38"/>
    <mergeCell ref="B31:B33"/>
    <mergeCell ref="C31:E31"/>
    <mergeCell ref="C32:E32"/>
    <mergeCell ref="C33:E33"/>
    <mergeCell ref="C36:E36"/>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
  <sheetViews>
    <sheetView workbookViewId="0">
      <selection activeCell="B7" sqref="B7"/>
    </sheetView>
  </sheetViews>
  <sheetFormatPr defaultRowHeight="14.5" x14ac:dyDescent="0.35"/>
  <cols>
    <col min="1" max="1" width="43.54296875" bestFit="1" customWidth="1"/>
    <col min="2" max="2" width="14.90625" customWidth="1"/>
    <col min="3" max="3" width="11.54296875" customWidth="1"/>
  </cols>
  <sheetData>
    <row r="1" spans="1:15" x14ac:dyDescent="0.35">
      <c r="B1" t="s">
        <v>58</v>
      </c>
      <c r="C1" t="s">
        <v>59</v>
      </c>
    </row>
    <row r="2" spans="1:15" x14ac:dyDescent="0.35">
      <c r="A2" t="s">
        <v>57</v>
      </c>
      <c r="B2" s="51">
        <v>0.8</v>
      </c>
      <c r="C2" s="51">
        <v>0.2</v>
      </c>
    </row>
    <row r="4" spans="1:15" x14ac:dyDescent="0.35">
      <c r="A4" t="s">
        <v>60</v>
      </c>
      <c r="B4" s="50">
        <f>300000000</f>
        <v>300000000</v>
      </c>
    </row>
    <row r="5" spans="1:15" x14ac:dyDescent="0.35">
      <c r="A5" t="s">
        <v>61</v>
      </c>
      <c r="B5" s="51">
        <f>B2/C2</f>
        <v>4</v>
      </c>
    </row>
    <row r="6" spans="1:15" x14ac:dyDescent="0.35">
      <c r="A6" t="s">
        <v>84</v>
      </c>
      <c r="B6" s="60">
        <f>B4*5/3</f>
        <v>500000000</v>
      </c>
    </row>
    <row r="10" spans="1:15" x14ac:dyDescent="0.35">
      <c r="O10">
        <v>1044047</v>
      </c>
    </row>
    <row r="11" spans="1:15" x14ac:dyDescent="0.35">
      <c r="O11">
        <v>927120</v>
      </c>
    </row>
    <row r="12" spans="1:15" x14ac:dyDescent="0.35">
      <c r="O12">
        <v>781391</v>
      </c>
    </row>
    <row r="13" spans="1:15" x14ac:dyDescent="0.35">
      <c r="O13">
        <v>657262</v>
      </c>
    </row>
    <row r="14" spans="1:15" x14ac:dyDescent="0.35">
      <c r="O14">
        <v>534822</v>
      </c>
    </row>
    <row r="15" spans="1:15" x14ac:dyDescent="0.35">
      <c r="O15">
        <v>409392</v>
      </c>
    </row>
    <row r="16" spans="1:15" x14ac:dyDescent="0.35">
      <c r="O16">
        <v>284080</v>
      </c>
    </row>
    <row r="17" spans="15:15" x14ac:dyDescent="0.35">
      <c r="O17">
        <v>375893</v>
      </c>
    </row>
    <row r="18" spans="15:15" x14ac:dyDescent="0.35">
      <c r="O18">
        <f>SUM(O10:O17)</f>
        <v>5014007</v>
      </c>
    </row>
    <row r="19" spans="15:15" x14ac:dyDescent="0.35">
      <c r="O19" s="52">
        <f>SUM(O18)/10177924</f>
        <v>0.49263553156812723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B32F8-0B7C-47D6-9216-6A009D77948C}">
  <dimension ref="A2:J11"/>
  <sheetViews>
    <sheetView tabSelected="1" workbookViewId="0">
      <selection activeCell="I10" sqref="I10"/>
    </sheetView>
  </sheetViews>
  <sheetFormatPr defaultRowHeight="14.5" x14ac:dyDescent="0.35"/>
  <cols>
    <col min="1" max="1" width="13.26953125" customWidth="1"/>
    <col min="3" max="4" width="11.08984375" customWidth="1"/>
    <col min="5" max="9" width="9.08984375" bestFit="1" customWidth="1"/>
  </cols>
  <sheetData>
    <row r="2" spans="1:10" s="57" customFormat="1" ht="29" x14ac:dyDescent="0.35">
      <c r="A2" s="61" t="s">
        <v>62</v>
      </c>
      <c r="B2" s="61" t="s">
        <v>63</v>
      </c>
      <c r="C2" s="61" t="s">
        <v>64</v>
      </c>
      <c r="D2" s="61" t="s">
        <v>65</v>
      </c>
      <c r="E2" s="61" t="s">
        <v>66</v>
      </c>
      <c r="F2" s="61" t="s">
        <v>67</v>
      </c>
      <c r="G2" s="61" t="s">
        <v>68</v>
      </c>
      <c r="H2" s="61" t="s">
        <v>69</v>
      </c>
      <c r="I2" s="61" t="s">
        <v>70</v>
      </c>
    </row>
    <row r="3" spans="1:10" x14ac:dyDescent="0.35">
      <c r="A3" s="59" t="s">
        <v>71</v>
      </c>
      <c r="B3" s="59">
        <v>200</v>
      </c>
      <c r="C3" s="62">
        <v>7500</v>
      </c>
      <c r="D3" s="62"/>
      <c r="E3" s="62">
        <f>12900/2</f>
        <v>6450</v>
      </c>
      <c r="F3" s="62">
        <v>5500</v>
      </c>
      <c r="G3" s="62">
        <v>6000</v>
      </c>
      <c r="H3" s="62">
        <v>6200</v>
      </c>
      <c r="I3" s="62">
        <f>AVERAGE(C3,E3:H3)</f>
        <v>6330</v>
      </c>
    </row>
    <row r="4" spans="1:10" x14ac:dyDescent="0.35">
      <c r="A4" s="59" t="s">
        <v>72</v>
      </c>
      <c r="B4" s="59">
        <v>200</v>
      </c>
      <c r="C4" s="62">
        <v>10500</v>
      </c>
      <c r="D4" s="62">
        <v>7250</v>
      </c>
      <c r="E4" s="62"/>
      <c r="F4" s="62"/>
      <c r="G4" s="62"/>
      <c r="H4" s="62"/>
      <c r="I4" s="62">
        <f>AVERAGE(C4:D4)</f>
        <v>8875</v>
      </c>
    </row>
    <row r="5" spans="1:10" x14ac:dyDescent="0.35">
      <c r="A5" s="59" t="s">
        <v>73</v>
      </c>
      <c r="B5" s="59">
        <v>200</v>
      </c>
      <c r="C5" s="62">
        <v>6633</v>
      </c>
      <c r="D5" s="62">
        <v>9500</v>
      </c>
      <c r="E5" s="62"/>
      <c r="F5" s="62">
        <v>8900</v>
      </c>
      <c r="G5" s="62"/>
      <c r="H5" s="62"/>
      <c r="I5" s="62">
        <f>AVERAGE(C5:D5,F5)</f>
        <v>8344.3333333333339</v>
      </c>
    </row>
    <row r="6" spans="1:10" x14ac:dyDescent="0.35">
      <c r="A6" s="59" t="s">
        <v>74</v>
      </c>
      <c r="B6" s="59">
        <v>200</v>
      </c>
      <c r="C6" s="62">
        <v>8800</v>
      </c>
      <c r="D6" s="62"/>
      <c r="E6" s="62"/>
      <c r="F6" s="62"/>
      <c r="G6" s="62"/>
      <c r="H6" s="62"/>
      <c r="I6" s="62">
        <f t="shared" ref="I6" si="0">AVERAGE(C6,E6:H6)</f>
        <v>8800</v>
      </c>
    </row>
    <row r="9" spans="1:10" x14ac:dyDescent="0.35">
      <c r="F9" t="s">
        <v>75</v>
      </c>
      <c r="I9" s="63">
        <v>8000</v>
      </c>
    </row>
    <row r="10" spans="1:10" x14ac:dyDescent="0.35">
      <c r="F10" t="s">
        <v>50</v>
      </c>
      <c r="I10" s="63">
        <f>I9/1.3</f>
        <v>6153.8461538461534</v>
      </c>
    </row>
    <row r="11" spans="1:10" x14ac:dyDescent="0.35">
      <c r="G11" t="s">
        <v>76</v>
      </c>
      <c r="I11" s="64">
        <v>6000</v>
      </c>
      <c r="J11"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vt:lpstr>
      <vt:lpstr>Market Potency</vt:lpstr>
      <vt:lpstr>Price</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Noviana Halim</cp:lastModifiedBy>
  <cp:lastPrinted>2010-02-23T03:12:29Z</cp:lastPrinted>
  <dcterms:created xsi:type="dcterms:W3CDTF">2010-02-03T06:36:43Z</dcterms:created>
  <dcterms:modified xsi:type="dcterms:W3CDTF">2020-07-17T06:41:36Z</dcterms:modified>
</cp:coreProperties>
</file>