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U:\01. Info PKP &amp; Workbook\PKP &amp; Workbook (Active)\PKP\2021\"/>
    </mc:Choice>
  </mc:AlternateContent>
  <xr:revisionPtr revIDLastSave="0" documentId="8_{63A8410A-EE87-4987-BBDF-7AE844EAA454}" xr6:coauthVersionLast="47" xr6:coauthVersionMax="47" xr10:uidLastSave="{00000000-0000-0000-0000-000000000000}"/>
  <bookViews>
    <workbookView xWindow="1900" yWindow="1900" windowWidth="14400" windowHeight="7360" xr2:uid="{00000000-000D-0000-FFFF-FFFF00000000}"/>
  </bookViews>
  <sheets>
    <sheet name="Research" sheetId="5" r:id="rId1"/>
    <sheet name="Market Potency" sheetId="4" r:id="rId2"/>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1" i="5" l="1"/>
  <c r="W20" i="5"/>
  <c r="W19" i="5"/>
  <c r="W18" i="5"/>
  <c r="W17" i="5"/>
  <c r="V19" i="5"/>
  <c r="V18" i="5"/>
  <c r="V17" i="5"/>
  <c r="U17" i="5"/>
  <c r="T19" i="5"/>
  <c r="T18" i="5"/>
  <c r="T17" i="5"/>
  <c r="I182" i="5"/>
  <c r="G164" i="5"/>
  <c r="G147" i="5"/>
  <c r="W16" i="5"/>
  <c r="W15" i="5"/>
  <c r="V16" i="5"/>
  <c r="U16" i="5"/>
  <c r="U15" i="5"/>
  <c r="V15" i="5"/>
  <c r="T16" i="5"/>
  <c r="T15" i="5"/>
  <c r="G127" i="5"/>
  <c r="G108" i="5"/>
  <c r="C9" i="4"/>
  <c r="C12" i="4" s="1"/>
  <c r="C16" i="4" s="1"/>
  <c r="C3" i="4"/>
  <c r="W14" i="5"/>
  <c r="W13" i="5"/>
  <c r="W12" i="5"/>
  <c r="W11" i="5"/>
  <c r="W10" i="5"/>
  <c r="V14" i="5"/>
  <c r="V13" i="5"/>
  <c r="V12" i="5"/>
  <c r="V11" i="5"/>
  <c r="V10" i="5"/>
  <c r="U14" i="5"/>
  <c r="U13" i="5"/>
  <c r="U12" i="5"/>
  <c r="U11" i="5"/>
  <c r="U10" i="5"/>
  <c r="T14" i="5"/>
  <c r="T13" i="5"/>
  <c r="T12" i="5"/>
  <c r="T11" i="5"/>
  <c r="T10" i="5"/>
  <c r="G89" i="5"/>
  <c r="G61" i="5"/>
  <c r="G10" i="5"/>
  <c r="G28" i="5"/>
  <c r="G47" i="5"/>
  <c r="X1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639763F9-96A2-4BC6-9804-CE9361C10465}">
      <text>
        <r>
          <rPr>
            <b/>
            <sz val="9"/>
            <color indexed="81"/>
            <rFont val="Tahoma"/>
            <family val="2"/>
          </rPr>
          <t>Indi Raisa Girsang:</t>
        </r>
        <r>
          <rPr>
            <sz val="9"/>
            <color indexed="81"/>
            <rFont val="Tahoma"/>
            <family val="2"/>
          </rPr>
          <t xml:space="preserve">
Market Riset
</t>
        </r>
      </text>
    </comment>
    <comment ref="C16" authorId="0" shapeId="0" xr:uid="{8E90D6A6-9B5A-41A3-8482-C70F5C503C57}">
      <text>
        <r>
          <rPr>
            <b/>
            <sz val="9"/>
            <color indexed="81"/>
            <rFont val="Tahoma"/>
            <family val="2"/>
          </rPr>
          <t>Indi Raisa Girsang:</t>
        </r>
        <r>
          <rPr>
            <sz val="9"/>
            <color indexed="81"/>
            <rFont val="Tahoma"/>
            <family val="2"/>
          </rPr>
          <t xml:space="preserve">
Fokus di A1 A2, NKA (Lion, Carrefour)</t>
        </r>
      </text>
    </comment>
  </commentList>
</comments>
</file>

<file path=xl/sharedStrings.xml><?xml version="1.0" encoding="utf-8"?>
<sst xmlns="http://schemas.openxmlformats.org/spreadsheetml/2006/main" count="82" uniqueCount="58">
  <si>
    <t>SES SU, U12</t>
  </si>
  <si>
    <t xml:space="preserve">Choose Tropicana Slim </t>
  </si>
  <si>
    <t xml:space="preserve">Target market TS </t>
  </si>
  <si>
    <t>persons</t>
  </si>
  <si>
    <t>Consume TS</t>
  </si>
  <si>
    <t xml:space="preserve">Price TS  </t>
  </si>
  <si>
    <t>per portion</t>
  </si>
  <si>
    <t>Sales potency</t>
  </si>
  <si>
    <t>Round Up Market Potency</t>
  </si>
  <si>
    <t>per month</t>
  </si>
  <si>
    <t>pcs per month</t>
  </si>
  <si>
    <t>- min 1x konsumsi perbulan</t>
  </si>
  <si>
    <t>- per mo</t>
  </si>
  <si>
    <t>Jumlah penduduk Jakarta</t>
  </si>
  <si>
    <t>Jakarta population</t>
  </si>
  <si>
    <t>mL</t>
  </si>
  <si>
    <t>Blue Diamond Almond Breeze Almond Milk</t>
  </si>
  <si>
    <t>Features:</t>
  </si>
  <si>
    <t>60 / 70 kkal per serving</t>
  </si>
  <si>
    <t>Tidak jarang Anda menemukan sesuatu yang rasanya begitu lezat. Almond Breezeï¿½ Chocolate adalah salah satu camilan langka. Tekstur krim dan kekayaan cokelat sangat cocok untuk memuaskan hasrat Anda untuk sesuatu yang manis dan cokelat. Ini juga diperkaya kalsium, bebas laktosa, dan bebas kedelai.</t>
  </si>
  <si>
    <t>137 Degrees Almond Milk</t>
  </si>
  <si>
    <t>Features</t>
  </si>
  <si>
    <t>Soy Free</t>
  </si>
  <si>
    <t>Dairy Free</t>
  </si>
  <si>
    <t>Carrageenan Free</t>
  </si>
  <si>
    <t>Cane Sugar Free</t>
  </si>
  <si>
    <t>MilkLab Almond Milk</t>
  </si>
  <si>
    <t>ReJuve Almond Cold Pressed Milk</t>
  </si>
  <si>
    <t>per mL</t>
  </si>
  <si>
    <t>MILKLAB Almond milk. We’ve spent countless hours blending and testing the perfect almond milk for coffee. Our unique recipe brings you not only a milk that complements the intensity of espresso but also textures and stretches with any coffee type.</t>
  </si>
  <si>
    <t>So Good Almond Milk Unsweetened</t>
  </si>
  <si>
    <t>Tabel Komparasi</t>
  </si>
  <si>
    <t>Merk</t>
  </si>
  <si>
    <t>UOM (mL)</t>
  </si>
  <si>
    <t>Rp per mL</t>
  </si>
  <si>
    <t>Harga Jual</t>
  </si>
  <si>
    <t>Keunggulan Produk</t>
  </si>
  <si>
    <t>Café / untuk Kopi</t>
  </si>
  <si>
    <t>Fresh Beverages</t>
  </si>
  <si>
    <t>Well Known untuk ASI</t>
  </si>
  <si>
    <t>Propose Harga PKP</t>
  </si>
  <si>
    <t>Harga Pricelist NFI</t>
  </si>
  <si>
    <t>Harga Customer</t>
  </si>
  <si>
    <t>IDR</t>
  </si>
  <si>
    <t>MF, 25-39</t>
  </si>
  <si>
    <t>Healthy Concern</t>
  </si>
  <si>
    <t>Pilih Plant Based Milk</t>
  </si>
  <si>
    <t>Pilih Almond Milk</t>
  </si>
  <si>
    <t>Spencers California Roasted Almond Milk</t>
  </si>
  <si>
    <t>Pasific Almond Milk Original</t>
  </si>
  <si>
    <t>RKA Premium (Ranch &amp; IDM)</t>
  </si>
  <si>
    <t>RKA Premium (Ranch)</t>
  </si>
  <si>
    <t>Yonsei Almond &amp; Pine Nuts</t>
  </si>
  <si>
    <t>Almendrola Almond Milk</t>
  </si>
  <si>
    <t>Shoei Almond Milk</t>
  </si>
  <si>
    <t>RKA Premium (GS)</t>
  </si>
  <si>
    <t>AVERAGE</t>
  </si>
  <si>
    <t>x190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</si>
</sst>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Rp&quot;* #,##0_-;\-&quot;Rp&quot;* #,##0_-;_-&quot;Rp&quot;* &quot;-&quot;_-;_-@_-"/>
    <numFmt numFmtId="41" formatCode="_-* #,##0_-;\-* #,##0_-;_-* &quot;-&quot;_-;_-@_-"/>
    <numFmt numFmtId="43" formatCode="_-* #,##0.00_-;\-* #,##0.00_-;_-* &quot;-&quot;??_-;_-@_-"/>
    <numFmt numFmtId="166" formatCode="_(* #,##0_);_(* \(#,##0\);_(* &quot;-&quot;??_);_(@_)"/>
    <numFmt numFmtId="167" formatCode="0.0%"/>
    <numFmt numFmtId="168" formatCode="[$IDR]\ #,##0_);\([$IDR]\ #,##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20"/>
      <color theme="1"/>
      <name val="Calibri"/>
      <family val="2"/>
      <scheme val="minor"/>
    </font>
    <font>
      <sz val="8"/>
      <color theme="1"/>
      <name val="Calibri"/>
      <family val="2"/>
      <scheme val="minor"/>
    </font>
    <font>
      <b/>
      <sz val="11"/>
      <name val="Calibri"/>
      <family val="2"/>
      <scheme val="minor"/>
    </font>
    <font>
      <b/>
      <i/>
      <sz val="11"/>
      <color theme="1"/>
      <name val="Calibri"/>
      <family val="2"/>
      <scheme val="minor"/>
    </font>
    <font>
      <sz val="18"/>
      <color theme="1"/>
      <name val="Calibri"/>
      <family val="2"/>
      <scheme val="minor"/>
    </font>
    <font>
      <sz val="11"/>
      <color rgb="FF414141"/>
      <name val="Arialroundedmt"/>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s>
  <cellStyleXfs count="5">
    <xf numFmtId="0" fontId="0" fillId="0" borderId="0"/>
    <xf numFmtId="41"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38">
    <xf numFmtId="0" fontId="0" fillId="0" borderId="0" xfId="0"/>
    <xf numFmtId="41" fontId="0" fillId="0" borderId="0" xfId="1" applyFont="1"/>
    <xf numFmtId="166" fontId="0" fillId="0" borderId="0" xfId="3" applyNumberFormat="1" applyFont="1"/>
    <xf numFmtId="9" fontId="0" fillId="0" borderId="0" xfId="0" applyNumberFormat="1"/>
    <xf numFmtId="9" fontId="0" fillId="0" borderId="0" xfId="4" applyFont="1"/>
    <xf numFmtId="167" fontId="0" fillId="0" borderId="0" xfId="4" applyNumberFormat="1" applyFont="1"/>
    <xf numFmtId="0" fontId="0" fillId="0" borderId="0" xfId="0" quotePrefix="1"/>
    <xf numFmtId="0" fontId="6" fillId="0" borderId="0" xfId="0" applyFont="1"/>
    <xf numFmtId="168" fontId="0" fillId="0" borderId="0" xfId="3" applyNumberFormat="1" applyFont="1"/>
    <xf numFmtId="9" fontId="1" fillId="0" borderId="0" xfId="0" applyNumberFormat="1" applyFont="1"/>
    <xf numFmtId="168" fontId="7" fillId="2" borderId="0" xfId="3" applyNumberFormat="1" applyFont="1" applyFill="1"/>
    <xf numFmtId="41" fontId="0" fillId="0" borderId="0" xfId="0" applyNumberFormat="1"/>
    <xf numFmtId="42" fontId="0" fillId="0" borderId="0" xfId="2" applyFont="1"/>
    <xf numFmtId="0" fontId="1" fillId="0" borderId="0" xfId="0" applyFont="1"/>
    <xf numFmtId="0" fontId="5" fillId="0" borderId="0" xfId="0" applyFont="1"/>
    <xf numFmtId="0" fontId="8" fillId="0" borderId="0" xfId="0" applyFont="1"/>
    <xf numFmtId="42" fontId="5" fillId="2" borderId="0" xfId="2" applyFont="1" applyFill="1"/>
    <xf numFmtId="0" fontId="9" fillId="2" borderId="0" xfId="0" applyFont="1" applyFill="1"/>
    <xf numFmtId="0" fontId="0" fillId="2" borderId="0" xfId="0" applyFill="1"/>
    <xf numFmtId="42" fontId="0" fillId="0" borderId="0" xfId="0" applyNumberFormat="1"/>
    <xf numFmtId="0" fontId="0" fillId="0" borderId="1" xfId="0" applyBorder="1"/>
    <xf numFmtId="0" fontId="1" fillId="2" borderId="0" xfId="0" applyFont="1" applyFill="1"/>
    <xf numFmtId="0" fontId="1" fillId="3" borderId="1" xfId="0" applyFont="1" applyFill="1" applyBorder="1"/>
    <xf numFmtId="0" fontId="1" fillId="3" borderId="1" xfId="0" applyFont="1" applyFill="1" applyBorder="1" applyAlignment="1">
      <alignment wrapText="1"/>
    </xf>
    <xf numFmtId="42" fontId="0" fillId="0" borderId="1" xfId="0" applyNumberFormat="1" applyBorder="1"/>
    <xf numFmtId="42" fontId="0" fillId="0" borderId="1" xfId="2" applyFont="1" applyBorder="1"/>
    <xf numFmtId="41" fontId="0" fillId="0" borderId="1" xfId="1" applyFont="1" applyBorder="1"/>
    <xf numFmtId="0" fontId="0" fillId="0" borderId="7" xfId="0" applyBorder="1"/>
    <xf numFmtId="42" fontId="0" fillId="0" borderId="7" xfId="0" applyNumberFormat="1" applyBorder="1"/>
    <xf numFmtId="42" fontId="0" fillId="4" borderId="9" xfId="0" applyNumberFormat="1" applyFill="1" applyBorder="1"/>
    <xf numFmtId="0" fontId="0" fillId="4" borderId="4" xfId="0" applyFill="1" applyBorder="1"/>
    <xf numFmtId="0" fontId="0" fillId="4" borderId="5" xfId="0" applyFill="1" applyBorder="1"/>
    <xf numFmtId="42" fontId="0" fillId="4" borderId="6" xfId="0" applyNumberFormat="1" applyFill="1" applyBorder="1"/>
    <xf numFmtId="0" fontId="10" fillId="0" borderId="0" xfId="0" applyFont="1" applyAlignment="1">
      <alignment horizontal="left" vertical="top" wrapText="1"/>
    </xf>
    <xf numFmtId="0" fontId="0" fillId="0" borderId="0" xfId="0" applyAlignment="1">
      <alignment horizontal="left" vertical="top" wrapText="1"/>
    </xf>
    <xf numFmtId="0" fontId="0" fillId="4" borderId="2" xfId="0" applyFill="1" applyBorder="1" applyAlignment="1">
      <alignment horizontal="center"/>
    </xf>
    <xf numFmtId="0" fontId="0" fillId="4" borderId="3" xfId="0" applyFill="1" applyBorder="1" applyAlignment="1">
      <alignment horizontal="center"/>
    </xf>
    <xf numFmtId="0" fontId="0" fillId="4" borderId="8" xfId="0" applyFill="1" applyBorder="1" applyAlignment="1">
      <alignment horizontal="center"/>
    </xf>
  </cellXfs>
  <cellStyles count="5">
    <cellStyle name="Comma" xfId="3" builtinId="3"/>
    <cellStyle name="Comma [0]" xfId="1" builtinId="6"/>
    <cellStyle name="Currency [0]" xfId="2" builtinId="7"/>
    <cellStyle name="Normal" xfId="0" builtinId="0"/>
    <cellStyle name="Percent" xfId="4" builtinId="5"/>
  </cellStyles>
  <dxfs count="0"/>
  <tableStyles count="0" defaultTableStyle="TableStyleMedium9" defaultPivotStyle="PivotStyleLight16"/>
  <colors>
    <mruColors>
      <color rgb="FF0000FF"/>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193447</xdr:colOff>
      <xdr:row>42</xdr:row>
      <xdr:rowOff>112058</xdr:rowOff>
    </xdr:from>
    <xdr:to>
      <xdr:col>4</xdr:col>
      <xdr:colOff>425823</xdr:colOff>
      <xdr:row>53</xdr:row>
      <xdr:rowOff>526676</xdr:rowOff>
    </xdr:to>
    <xdr:pic>
      <xdr:nvPicPr>
        <xdr:cNvPr id="9" name="Picture 8">
          <a:extLst>
            <a:ext uri="{FF2B5EF4-FFF2-40B4-BE49-F238E27FC236}">
              <a16:creationId xmlns:a16="http://schemas.microsoft.com/office/drawing/2014/main" id="{CCD13476-45C9-46BC-AAF4-E05710EB0D8D}"/>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6687"/>
        <a:stretch/>
      </xdr:blipFill>
      <xdr:spPr bwMode="auto">
        <a:xfrm>
          <a:off x="1392476" y="8695764"/>
          <a:ext cx="3829465" cy="5266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5</xdr:row>
      <xdr:rowOff>33618</xdr:rowOff>
    </xdr:from>
    <xdr:to>
      <xdr:col>3</xdr:col>
      <xdr:colOff>269233</xdr:colOff>
      <xdr:row>21</xdr:row>
      <xdr:rowOff>51470</xdr:rowOff>
    </xdr:to>
    <xdr:pic>
      <xdr:nvPicPr>
        <xdr:cNvPr id="6" name="Picture 5">
          <a:extLst>
            <a:ext uri="{FF2B5EF4-FFF2-40B4-BE49-F238E27FC236}">
              <a16:creationId xmlns:a16="http://schemas.microsoft.com/office/drawing/2014/main" id="{4A7CE9E6-0165-446F-AA51-CF585264CA40}"/>
            </a:ext>
          </a:extLst>
        </xdr:cNvPr>
        <xdr:cNvPicPr>
          <a:picLocks noChangeAspect="1"/>
        </xdr:cNvPicPr>
      </xdr:nvPicPr>
      <xdr:blipFill>
        <a:blip xmlns:r="http://schemas.openxmlformats.org/officeDocument/2006/relationships" r:embed="rId2"/>
        <a:stretch>
          <a:fillRect/>
        </a:stretch>
      </xdr:blipFill>
      <xdr:spPr>
        <a:xfrm>
          <a:off x="1176618" y="986118"/>
          <a:ext cx="2095792" cy="3458058"/>
        </a:xfrm>
        <a:prstGeom prst="rect">
          <a:avLst/>
        </a:prstGeom>
      </xdr:spPr>
    </xdr:pic>
    <xdr:clientData/>
  </xdr:twoCellAnchor>
  <xdr:twoCellAnchor editAs="oneCell">
    <xdr:from>
      <xdr:col>2</xdr:col>
      <xdr:colOff>425823</xdr:colOff>
      <xdr:row>57</xdr:row>
      <xdr:rowOff>89647</xdr:rowOff>
    </xdr:from>
    <xdr:to>
      <xdr:col>4</xdr:col>
      <xdr:colOff>542715</xdr:colOff>
      <xdr:row>81</xdr:row>
      <xdr:rowOff>18038</xdr:rowOff>
    </xdr:to>
    <xdr:pic>
      <xdr:nvPicPr>
        <xdr:cNvPr id="10" name="Picture 9">
          <a:extLst>
            <a:ext uri="{FF2B5EF4-FFF2-40B4-BE49-F238E27FC236}">
              <a16:creationId xmlns:a16="http://schemas.microsoft.com/office/drawing/2014/main" id="{1D71C49A-154C-4474-8413-5B8BC11359DD}"/>
            </a:ext>
          </a:extLst>
        </xdr:cNvPr>
        <xdr:cNvPicPr>
          <a:picLocks noChangeAspect="1"/>
        </xdr:cNvPicPr>
      </xdr:nvPicPr>
      <xdr:blipFill>
        <a:blip xmlns:r="http://schemas.openxmlformats.org/officeDocument/2006/relationships" r:embed="rId3"/>
        <a:stretch>
          <a:fillRect/>
        </a:stretch>
      </xdr:blipFill>
      <xdr:spPr>
        <a:xfrm>
          <a:off x="2823882" y="11822206"/>
          <a:ext cx="2514951" cy="4791744"/>
        </a:xfrm>
        <a:prstGeom prst="rect">
          <a:avLst/>
        </a:prstGeom>
      </xdr:spPr>
    </xdr:pic>
    <xdr:clientData/>
  </xdr:twoCellAnchor>
  <xdr:twoCellAnchor editAs="oneCell">
    <xdr:from>
      <xdr:col>6</xdr:col>
      <xdr:colOff>44823</xdr:colOff>
      <xdr:row>62</xdr:row>
      <xdr:rowOff>100852</xdr:rowOff>
    </xdr:from>
    <xdr:to>
      <xdr:col>14</xdr:col>
      <xdr:colOff>560673</xdr:colOff>
      <xdr:row>75</xdr:row>
      <xdr:rowOff>110724</xdr:rowOff>
    </xdr:to>
    <xdr:pic>
      <xdr:nvPicPr>
        <xdr:cNvPr id="11" name="Picture 10">
          <a:extLst>
            <a:ext uri="{FF2B5EF4-FFF2-40B4-BE49-F238E27FC236}">
              <a16:creationId xmlns:a16="http://schemas.microsoft.com/office/drawing/2014/main" id="{8F5095C5-2A22-46BD-8BA4-8790553AD67D}"/>
            </a:ext>
          </a:extLst>
        </xdr:cNvPr>
        <xdr:cNvPicPr>
          <a:picLocks noChangeAspect="1"/>
        </xdr:cNvPicPr>
      </xdr:nvPicPr>
      <xdr:blipFill>
        <a:blip xmlns:r="http://schemas.openxmlformats.org/officeDocument/2006/relationships" r:embed="rId4"/>
        <a:stretch>
          <a:fillRect/>
        </a:stretch>
      </xdr:blipFill>
      <xdr:spPr>
        <a:xfrm>
          <a:off x="6051176" y="16158881"/>
          <a:ext cx="6735115" cy="2486372"/>
        </a:xfrm>
        <a:prstGeom prst="rect">
          <a:avLst/>
        </a:prstGeom>
      </xdr:spPr>
    </xdr:pic>
    <xdr:clientData/>
  </xdr:twoCellAnchor>
  <xdr:twoCellAnchor editAs="oneCell">
    <xdr:from>
      <xdr:col>10</xdr:col>
      <xdr:colOff>168090</xdr:colOff>
      <xdr:row>43</xdr:row>
      <xdr:rowOff>22413</xdr:rowOff>
    </xdr:from>
    <xdr:to>
      <xdr:col>15</xdr:col>
      <xdr:colOff>140600</xdr:colOff>
      <xdr:row>53</xdr:row>
      <xdr:rowOff>268942</xdr:rowOff>
    </xdr:to>
    <xdr:pic>
      <xdr:nvPicPr>
        <xdr:cNvPr id="12" name="Picture 11">
          <a:extLst>
            <a:ext uri="{FF2B5EF4-FFF2-40B4-BE49-F238E27FC236}">
              <a16:creationId xmlns:a16="http://schemas.microsoft.com/office/drawing/2014/main" id="{DED2559E-D0BF-4445-B1E1-9C9B2DACE172}"/>
            </a:ext>
          </a:extLst>
        </xdr:cNvPr>
        <xdr:cNvPicPr>
          <a:picLocks noChangeAspect="1"/>
        </xdr:cNvPicPr>
      </xdr:nvPicPr>
      <xdr:blipFill>
        <a:blip xmlns:r="http://schemas.openxmlformats.org/officeDocument/2006/relationships" r:embed="rId5"/>
        <a:stretch>
          <a:fillRect/>
        </a:stretch>
      </xdr:blipFill>
      <xdr:spPr>
        <a:xfrm>
          <a:off x="9278472" y="8796619"/>
          <a:ext cx="2998098" cy="4908176"/>
        </a:xfrm>
        <a:prstGeom prst="rect">
          <a:avLst/>
        </a:prstGeom>
      </xdr:spPr>
    </xdr:pic>
    <xdr:clientData/>
  </xdr:twoCellAnchor>
  <xdr:twoCellAnchor editAs="oneCell">
    <xdr:from>
      <xdr:col>2</xdr:col>
      <xdr:colOff>0</xdr:colOff>
      <xdr:row>85</xdr:row>
      <xdr:rowOff>0</xdr:rowOff>
    </xdr:from>
    <xdr:to>
      <xdr:col>5</xdr:col>
      <xdr:colOff>302460</xdr:colOff>
      <xdr:row>100</xdr:row>
      <xdr:rowOff>137731</xdr:rowOff>
    </xdr:to>
    <xdr:pic>
      <xdr:nvPicPr>
        <xdr:cNvPr id="13" name="Picture 12">
          <a:extLst>
            <a:ext uri="{FF2B5EF4-FFF2-40B4-BE49-F238E27FC236}">
              <a16:creationId xmlns:a16="http://schemas.microsoft.com/office/drawing/2014/main" id="{4D1FC060-5F7F-4F8F-9D99-EABB66D9E4D1}"/>
            </a:ext>
          </a:extLst>
        </xdr:cNvPr>
        <xdr:cNvPicPr>
          <a:picLocks noChangeAspect="1"/>
        </xdr:cNvPicPr>
      </xdr:nvPicPr>
      <xdr:blipFill>
        <a:blip xmlns:r="http://schemas.openxmlformats.org/officeDocument/2006/relationships" r:embed="rId6"/>
        <a:stretch>
          <a:fillRect/>
        </a:stretch>
      </xdr:blipFill>
      <xdr:spPr>
        <a:xfrm>
          <a:off x="2398059" y="20439529"/>
          <a:ext cx="3305636" cy="3286584"/>
        </a:xfrm>
        <a:prstGeom prst="rect">
          <a:avLst/>
        </a:prstGeom>
      </xdr:spPr>
    </xdr:pic>
    <xdr:clientData/>
  </xdr:twoCellAnchor>
  <xdr:twoCellAnchor editAs="oneCell">
    <xdr:from>
      <xdr:col>2</xdr:col>
      <xdr:colOff>963706</xdr:colOff>
      <xdr:row>104</xdr:row>
      <xdr:rowOff>44823</xdr:rowOff>
    </xdr:from>
    <xdr:to>
      <xdr:col>4</xdr:col>
      <xdr:colOff>566176</xdr:colOff>
      <xdr:row>119</xdr:row>
      <xdr:rowOff>182554</xdr:rowOff>
    </xdr:to>
    <xdr:pic>
      <xdr:nvPicPr>
        <xdr:cNvPr id="2" name="Picture 1">
          <a:extLst>
            <a:ext uri="{FF2B5EF4-FFF2-40B4-BE49-F238E27FC236}">
              <a16:creationId xmlns:a16="http://schemas.microsoft.com/office/drawing/2014/main" id="{97AD542B-FC91-4D65-80D9-7221D2762A5E}"/>
            </a:ext>
          </a:extLst>
        </xdr:cNvPr>
        <xdr:cNvPicPr>
          <a:picLocks noChangeAspect="1"/>
        </xdr:cNvPicPr>
      </xdr:nvPicPr>
      <xdr:blipFill>
        <a:blip xmlns:r="http://schemas.openxmlformats.org/officeDocument/2006/relationships" r:embed="rId7"/>
        <a:stretch>
          <a:fillRect/>
        </a:stretch>
      </xdr:blipFill>
      <xdr:spPr>
        <a:xfrm>
          <a:off x="3361765" y="24473647"/>
          <a:ext cx="2000529" cy="3286584"/>
        </a:xfrm>
        <a:prstGeom prst="rect">
          <a:avLst/>
        </a:prstGeom>
      </xdr:spPr>
    </xdr:pic>
    <xdr:clientData/>
  </xdr:twoCellAnchor>
  <xdr:twoCellAnchor editAs="oneCell">
    <xdr:from>
      <xdr:col>3</xdr:col>
      <xdr:colOff>145677</xdr:colOff>
      <xdr:row>119</xdr:row>
      <xdr:rowOff>112059</xdr:rowOff>
    </xdr:from>
    <xdr:to>
      <xdr:col>5</xdr:col>
      <xdr:colOff>252934</xdr:colOff>
      <xdr:row>136</xdr:row>
      <xdr:rowOff>102966</xdr:rowOff>
    </xdr:to>
    <xdr:pic>
      <xdr:nvPicPr>
        <xdr:cNvPr id="4" name="Picture 3">
          <a:extLst>
            <a:ext uri="{FF2B5EF4-FFF2-40B4-BE49-F238E27FC236}">
              <a16:creationId xmlns:a16="http://schemas.microsoft.com/office/drawing/2014/main" id="{2CCA40CF-9D20-4924-A05D-EC397F7DB686}"/>
            </a:ext>
          </a:extLst>
        </xdr:cNvPr>
        <xdr:cNvPicPr>
          <a:picLocks noChangeAspect="1"/>
        </xdr:cNvPicPr>
      </xdr:nvPicPr>
      <xdr:blipFill>
        <a:blip xmlns:r="http://schemas.openxmlformats.org/officeDocument/2006/relationships" r:embed="rId8"/>
        <a:stretch>
          <a:fillRect/>
        </a:stretch>
      </xdr:blipFill>
      <xdr:spPr>
        <a:xfrm>
          <a:off x="3742765" y="27633706"/>
          <a:ext cx="1911404" cy="3520760"/>
        </a:xfrm>
        <a:prstGeom prst="rect">
          <a:avLst/>
        </a:prstGeom>
      </xdr:spPr>
    </xdr:pic>
    <xdr:clientData/>
  </xdr:twoCellAnchor>
  <xdr:twoCellAnchor editAs="oneCell">
    <xdr:from>
      <xdr:col>1</xdr:col>
      <xdr:colOff>784413</xdr:colOff>
      <xdr:row>142</xdr:row>
      <xdr:rowOff>134471</xdr:rowOff>
    </xdr:from>
    <xdr:to>
      <xdr:col>3</xdr:col>
      <xdr:colOff>501199</xdr:colOff>
      <xdr:row>158</xdr:row>
      <xdr:rowOff>119807</xdr:rowOff>
    </xdr:to>
    <xdr:pic>
      <xdr:nvPicPr>
        <xdr:cNvPr id="5" name="Picture 4">
          <a:extLst>
            <a:ext uri="{FF2B5EF4-FFF2-40B4-BE49-F238E27FC236}">
              <a16:creationId xmlns:a16="http://schemas.microsoft.com/office/drawing/2014/main" id="{3E422189-469F-4FFC-8399-F49ED6BE66A8}"/>
            </a:ext>
          </a:extLst>
        </xdr:cNvPr>
        <xdr:cNvPicPr>
          <a:picLocks noChangeAspect="1"/>
        </xdr:cNvPicPr>
      </xdr:nvPicPr>
      <xdr:blipFill>
        <a:blip xmlns:r="http://schemas.openxmlformats.org/officeDocument/2006/relationships" r:embed="rId9"/>
        <a:stretch>
          <a:fillRect/>
        </a:stretch>
      </xdr:blipFill>
      <xdr:spPr>
        <a:xfrm>
          <a:off x="1983442" y="32385000"/>
          <a:ext cx="2114845" cy="3324689"/>
        </a:xfrm>
        <a:prstGeom prst="rect">
          <a:avLst/>
        </a:prstGeom>
      </xdr:spPr>
    </xdr:pic>
    <xdr:clientData/>
  </xdr:twoCellAnchor>
  <xdr:twoCellAnchor editAs="oneCell">
    <xdr:from>
      <xdr:col>2</xdr:col>
      <xdr:colOff>0</xdr:colOff>
      <xdr:row>160</xdr:row>
      <xdr:rowOff>0</xdr:rowOff>
    </xdr:from>
    <xdr:to>
      <xdr:col>3</xdr:col>
      <xdr:colOff>677658</xdr:colOff>
      <xdr:row>174</xdr:row>
      <xdr:rowOff>147230</xdr:rowOff>
    </xdr:to>
    <xdr:pic>
      <xdr:nvPicPr>
        <xdr:cNvPr id="14" name="Picture 13">
          <a:extLst>
            <a:ext uri="{FF2B5EF4-FFF2-40B4-BE49-F238E27FC236}">
              <a16:creationId xmlns:a16="http://schemas.microsoft.com/office/drawing/2014/main" id="{B55BCC23-64FC-443C-98AC-60F9B1D33A1A}"/>
            </a:ext>
          </a:extLst>
        </xdr:cNvPr>
        <xdr:cNvPicPr>
          <a:picLocks noChangeAspect="1"/>
        </xdr:cNvPicPr>
      </xdr:nvPicPr>
      <xdr:blipFill>
        <a:blip xmlns:r="http://schemas.openxmlformats.org/officeDocument/2006/relationships" r:embed="rId10"/>
        <a:stretch>
          <a:fillRect/>
        </a:stretch>
      </xdr:blipFill>
      <xdr:spPr>
        <a:xfrm>
          <a:off x="2398059" y="35970882"/>
          <a:ext cx="1876687" cy="3105583"/>
        </a:xfrm>
        <a:prstGeom prst="rect">
          <a:avLst/>
        </a:prstGeom>
      </xdr:spPr>
    </xdr:pic>
    <xdr:clientData/>
  </xdr:twoCellAnchor>
  <xdr:twoCellAnchor editAs="oneCell">
    <xdr:from>
      <xdr:col>1</xdr:col>
      <xdr:colOff>481854</xdr:colOff>
      <xdr:row>177</xdr:row>
      <xdr:rowOff>22412</xdr:rowOff>
    </xdr:from>
    <xdr:to>
      <xdr:col>3</xdr:col>
      <xdr:colOff>351061</xdr:colOff>
      <xdr:row>193</xdr:row>
      <xdr:rowOff>7748</xdr:rowOff>
    </xdr:to>
    <xdr:pic>
      <xdr:nvPicPr>
        <xdr:cNvPr id="15" name="Picture 14">
          <a:extLst>
            <a:ext uri="{FF2B5EF4-FFF2-40B4-BE49-F238E27FC236}">
              <a16:creationId xmlns:a16="http://schemas.microsoft.com/office/drawing/2014/main" id="{143C322C-7052-44F4-A6D1-3E4B8CCD4852}"/>
            </a:ext>
          </a:extLst>
        </xdr:cNvPr>
        <xdr:cNvPicPr>
          <a:picLocks noChangeAspect="1"/>
        </xdr:cNvPicPr>
      </xdr:nvPicPr>
      <xdr:blipFill>
        <a:blip xmlns:r="http://schemas.openxmlformats.org/officeDocument/2006/relationships" r:embed="rId11"/>
        <a:stretch>
          <a:fillRect/>
        </a:stretch>
      </xdr:blipFill>
      <xdr:spPr>
        <a:xfrm>
          <a:off x="1680883" y="39523147"/>
          <a:ext cx="2267266" cy="3324689"/>
        </a:xfrm>
        <a:prstGeom prst="rect">
          <a:avLst/>
        </a:prstGeom>
      </xdr:spPr>
    </xdr:pic>
    <xdr:clientData/>
  </xdr:twoCellAnchor>
  <xdr:twoCellAnchor editAs="oneCell">
    <xdr:from>
      <xdr:col>3</xdr:col>
      <xdr:colOff>145677</xdr:colOff>
      <xdr:row>178</xdr:row>
      <xdr:rowOff>134470</xdr:rowOff>
    </xdr:from>
    <xdr:to>
      <xdr:col>6</xdr:col>
      <xdr:colOff>918206</xdr:colOff>
      <xdr:row>191</xdr:row>
      <xdr:rowOff>43516</xdr:rowOff>
    </xdr:to>
    <xdr:pic>
      <xdr:nvPicPr>
        <xdr:cNvPr id="16" name="Picture 15">
          <a:extLst>
            <a:ext uri="{FF2B5EF4-FFF2-40B4-BE49-F238E27FC236}">
              <a16:creationId xmlns:a16="http://schemas.microsoft.com/office/drawing/2014/main" id="{40E35E2E-44DC-42FD-B9C4-BF426E81F592}"/>
            </a:ext>
          </a:extLst>
        </xdr:cNvPr>
        <xdr:cNvPicPr>
          <a:picLocks noChangeAspect="1"/>
        </xdr:cNvPicPr>
      </xdr:nvPicPr>
      <xdr:blipFill>
        <a:blip xmlns:r="http://schemas.openxmlformats.org/officeDocument/2006/relationships" r:embed="rId12"/>
        <a:stretch>
          <a:fillRect/>
        </a:stretch>
      </xdr:blipFill>
      <xdr:spPr>
        <a:xfrm>
          <a:off x="3742765" y="39825705"/>
          <a:ext cx="3181794" cy="2676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295275</xdr:colOff>
      <xdr:row>3</xdr:row>
      <xdr:rowOff>85725</xdr:rowOff>
    </xdr:from>
    <xdr:to>
      <xdr:col>22</xdr:col>
      <xdr:colOff>17764</xdr:colOff>
      <xdr:row>35</xdr:row>
      <xdr:rowOff>168399</xdr:rowOff>
    </xdr:to>
    <xdr:pic>
      <xdr:nvPicPr>
        <xdr:cNvPr id="4" name="Picture 3">
          <a:extLst>
            <a:ext uri="{FF2B5EF4-FFF2-40B4-BE49-F238E27FC236}">
              <a16:creationId xmlns:a16="http://schemas.microsoft.com/office/drawing/2014/main" id="{33510F25-DEAD-42EC-9427-F21F3F98D526}"/>
            </a:ext>
          </a:extLst>
        </xdr:cNvPr>
        <xdr:cNvPicPr>
          <a:picLocks noChangeAspect="1"/>
        </xdr:cNvPicPr>
      </xdr:nvPicPr>
      <xdr:blipFill>
        <a:blip xmlns:r="http://schemas.openxmlformats.org/officeDocument/2006/relationships" r:embed="rId1"/>
        <a:stretch>
          <a:fillRect/>
        </a:stretch>
      </xdr:blipFill>
      <xdr:spPr>
        <a:xfrm>
          <a:off x="10677525" y="657225"/>
          <a:ext cx="6428089" cy="61786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D8F0A-3C10-40E2-80C6-8B42108CE3A0}">
  <dimension ref="G8:X1048576"/>
  <sheetViews>
    <sheetView showGridLines="0" tabSelected="1" topLeftCell="S10" zoomScale="70" zoomScaleNormal="70" workbookViewId="0">
      <selection activeCell="W26" sqref="W26"/>
    </sheetView>
  </sheetViews>
  <sheetFormatPr defaultRowHeight="14.5"/>
  <cols>
    <col min="1" max="4" width="18" customWidth="1"/>
    <col min="7" max="7" width="19.26953125" bestFit="1" customWidth="1"/>
    <col min="9" max="9" width="19.453125" bestFit="1" customWidth="1"/>
    <col min="20" max="20" width="41.81640625" bestFit="1" customWidth="1"/>
    <col min="21" max="23" width="10.453125" bestFit="1" customWidth="1"/>
    <col min="24" max="24" width="26.453125" customWidth="1"/>
  </cols>
  <sheetData>
    <row r="8" spans="7:24" ht="26">
      <c r="G8" s="14" t="s">
        <v>16</v>
      </c>
      <c r="T8" s="21" t="s">
        <v>31</v>
      </c>
    </row>
    <row r="9" spans="7:24" ht="26">
      <c r="G9" s="16">
        <v>10700</v>
      </c>
      <c r="H9" s="17">
        <v>180</v>
      </c>
      <c r="I9" s="18" t="s">
        <v>15</v>
      </c>
      <c r="T9" s="22" t="s">
        <v>32</v>
      </c>
      <c r="U9" s="23" t="s">
        <v>33</v>
      </c>
      <c r="V9" s="23" t="s">
        <v>35</v>
      </c>
      <c r="W9" s="23" t="s">
        <v>34</v>
      </c>
      <c r="X9" s="22" t="s">
        <v>36</v>
      </c>
    </row>
    <row r="10" spans="7:24">
      <c r="G10" s="19">
        <f>G9/H9</f>
        <v>59.444444444444443</v>
      </c>
      <c r="H10" t="s">
        <v>28</v>
      </c>
      <c r="T10" s="20" t="str">
        <f>G8</f>
        <v>Blue Diamond Almond Breeze Almond Milk</v>
      </c>
      <c r="U10" s="20">
        <f>H9</f>
        <v>180</v>
      </c>
      <c r="V10" s="24">
        <f>G9</f>
        <v>10700</v>
      </c>
      <c r="W10" s="24">
        <f t="shared" ref="W10:W19" si="0">V10/U10</f>
        <v>59.444444444444443</v>
      </c>
      <c r="X10" s="20" t="s">
        <v>50</v>
      </c>
    </row>
    <row r="11" spans="7:24">
      <c r="T11" s="20" t="str">
        <f>G26</f>
        <v>137 Degrees Almond Milk</v>
      </c>
      <c r="U11" s="20">
        <f>H27</f>
        <v>180</v>
      </c>
      <c r="V11" s="24">
        <f>G27</f>
        <v>17000</v>
      </c>
      <c r="W11" s="24">
        <f t="shared" si="0"/>
        <v>94.444444444444443</v>
      </c>
      <c r="X11" s="20" t="s">
        <v>51</v>
      </c>
    </row>
    <row r="12" spans="7:24">
      <c r="G12" s="15" t="s">
        <v>17</v>
      </c>
      <c r="T12" s="20" t="str">
        <f>G45</f>
        <v>MilkLab Almond Milk</v>
      </c>
      <c r="U12" s="20">
        <f>H46</f>
        <v>1000</v>
      </c>
      <c r="V12" s="24">
        <f>G46</f>
        <v>56000</v>
      </c>
      <c r="W12" s="24">
        <f t="shared" si="0"/>
        <v>56</v>
      </c>
      <c r="X12" s="20" t="s">
        <v>37</v>
      </c>
    </row>
    <row r="13" spans="7:24">
      <c r="G13" t="s">
        <v>18</v>
      </c>
      <c r="T13" s="20" t="str">
        <f>G59</f>
        <v>ReJuve Almond Cold Pressed Milk</v>
      </c>
      <c r="U13" s="20">
        <f>H60</f>
        <v>250</v>
      </c>
      <c r="V13" s="24">
        <f>G60</f>
        <v>41000</v>
      </c>
      <c r="W13" s="24">
        <f t="shared" si="0"/>
        <v>164</v>
      </c>
      <c r="X13" s="20" t="s">
        <v>38</v>
      </c>
    </row>
    <row r="14" spans="7:24">
      <c r="G14" s="33" t="s">
        <v>19</v>
      </c>
      <c r="H14" s="33"/>
      <c r="I14" s="33"/>
      <c r="J14" s="33"/>
      <c r="K14" s="33"/>
      <c r="L14" s="33"/>
      <c r="T14" s="20" t="str">
        <f>G87</f>
        <v>So Good Almond Milk Unsweetened</v>
      </c>
      <c r="U14" s="20">
        <f>H88</f>
        <v>250</v>
      </c>
      <c r="V14" s="24">
        <f>G88</f>
        <v>20000</v>
      </c>
      <c r="W14" s="24">
        <f t="shared" si="0"/>
        <v>80</v>
      </c>
      <c r="X14" s="20" t="s">
        <v>39</v>
      </c>
    </row>
    <row r="15" spans="7:24">
      <c r="G15" s="33"/>
      <c r="H15" s="33"/>
      <c r="I15" s="33"/>
      <c r="J15" s="33"/>
      <c r="K15" s="33"/>
      <c r="L15" s="33"/>
      <c r="T15" s="20" t="str">
        <f>G106</f>
        <v>Spencers California Roasted Almond Milk</v>
      </c>
      <c r="U15" s="26">
        <f>H107</f>
        <v>270</v>
      </c>
      <c r="V15" s="24">
        <f>G107</f>
        <v>27000</v>
      </c>
      <c r="W15" s="24">
        <f t="shared" si="0"/>
        <v>100</v>
      </c>
      <c r="X15" s="20" t="s">
        <v>51</v>
      </c>
    </row>
    <row r="16" spans="7:24">
      <c r="G16" s="33"/>
      <c r="H16" s="33"/>
      <c r="I16" s="33"/>
      <c r="J16" s="33"/>
      <c r="K16" s="33"/>
      <c r="L16" s="33"/>
      <c r="T16" s="20" t="str">
        <f>G125</f>
        <v>Pasific Almond Milk Original</v>
      </c>
      <c r="U16" s="20">
        <f>H126</f>
        <v>946</v>
      </c>
      <c r="V16" s="24">
        <f>G126</f>
        <v>87000</v>
      </c>
      <c r="W16" s="24">
        <f t="shared" si="0"/>
        <v>91.966173361522195</v>
      </c>
      <c r="X16" s="20" t="s">
        <v>51</v>
      </c>
    </row>
    <row r="17" spans="7:24">
      <c r="G17" s="33"/>
      <c r="H17" s="33"/>
      <c r="I17" s="33"/>
      <c r="J17" s="33"/>
      <c r="K17" s="33"/>
      <c r="L17" s="33"/>
      <c r="T17" s="20" t="str">
        <f>G145</f>
        <v>Yonsei Almond &amp; Pine Nuts</v>
      </c>
      <c r="U17" s="20">
        <f>H146</f>
        <v>200</v>
      </c>
      <c r="V17" s="24">
        <f>G146</f>
        <v>7900</v>
      </c>
      <c r="W17" s="24">
        <f t="shared" si="0"/>
        <v>39.5</v>
      </c>
      <c r="X17" s="20" t="s">
        <v>55</v>
      </c>
    </row>
    <row r="18" spans="7:24">
      <c r="G18" s="33"/>
      <c r="H18" s="33"/>
      <c r="I18" s="33"/>
      <c r="J18" s="33"/>
      <c r="K18" s="33"/>
      <c r="L18" s="33"/>
      <c r="T18" s="20" t="str">
        <f>G162</f>
        <v>Almendrola Almond Milk</v>
      </c>
      <c r="U18" s="20">
        <v>1000</v>
      </c>
      <c r="V18" s="24">
        <f>G163</f>
        <v>64900</v>
      </c>
      <c r="W18" s="24">
        <f t="shared" si="0"/>
        <v>64.900000000000006</v>
      </c>
      <c r="X18" s="20" t="s">
        <v>55</v>
      </c>
    </row>
    <row r="19" spans="7:24" ht="15" thickBot="1">
      <c r="G19" s="33"/>
      <c r="H19" s="33"/>
      <c r="I19" s="33"/>
      <c r="J19" s="33"/>
      <c r="K19" s="33"/>
      <c r="L19" s="33"/>
      <c r="T19" s="27" t="str">
        <f>I180</f>
        <v>Shoei Almond Milk</v>
      </c>
      <c r="U19" s="27">
        <v>1000</v>
      </c>
      <c r="V19" s="28">
        <f>I181</f>
        <v>86500</v>
      </c>
      <c r="W19" s="28">
        <f t="shared" si="0"/>
        <v>86.5</v>
      </c>
      <c r="X19" s="20" t="s">
        <v>55</v>
      </c>
    </row>
    <row r="20" spans="7:24">
      <c r="G20" s="33"/>
      <c r="H20" s="33"/>
      <c r="I20" s="33"/>
      <c r="J20" s="33"/>
      <c r="K20" s="33"/>
      <c r="L20" s="33"/>
      <c r="T20" s="35" t="s">
        <v>56</v>
      </c>
      <c r="U20" s="36"/>
      <c r="V20" s="37"/>
      <c r="W20" s="29">
        <f>AVERAGE(W10:W19)</f>
        <v>83.675506225041119</v>
      </c>
    </row>
    <row r="21" spans="7:24" ht="15" thickBot="1">
      <c r="T21" s="30"/>
      <c r="U21" s="31"/>
      <c r="V21" s="31" t="s">
        <v>57</v>
      </c>
      <c r="W21" s="32">
        <f>W20*190</f>
        <v>15898.346182757812</v>
      </c>
    </row>
    <row r="26" spans="7:24" ht="26">
      <c r="G26" s="14" t="s">
        <v>20</v>
      </c>
    </row>
    <row r="27" spans="7:24" ht="26">
      <c r="G27" s="16">
        <v>17000</v>
      </c>
      <c r="H27" s="17">
        <v>180</v>
      </c>
      <c r="I27" s="18" t="s">
        <v>15</v>
      </c>
    </row>
    <row r="28" spans="7:24">
      <c r="G28" s="19">
        <f>G27/H27</f>
        <v>94.444444444444443</v>
      </c>
      <c r="H28" t="s">
        <v>28</v>
      </c>
    </row>
    <row r="29" spans="7:24">
      <c r="T29" s="13"/>
      <c r="U29" s="12"/>
    </row>
    <row r="30" spans="7:24">
      <c r="T30" s="13"/>
      <c r="U30" s="19"/>
    </row>
    <row r="31" spans="7:24">
      <c r="G31" s="15" t="s">
        <v>21</v>
      </c>
      <c r="T31" s="22" t="s">
        <v>40</v>
      </c>
      <c r="U31" s="22" t="s">
        <v>43</v>
      </c>
    </row>
    <row r="32" spans="7:24">
      <c r="G32" t="s">
        <v>22</v>
      </c>
      <c r="T32" s="20" t="s">
        <v>41</v>
      </c>
      <c r="U32" s="25">
        <v>7600</v>
      </c>
    </row>
    <row r="33" spans="7:21">
      <c r="G33" t="s">
        <v>23</v>
      </c>
      <c r="T33" s="20" t="s">
        <v>42</v>
      </c>
      <c r="U33" s="25">
        <v>10000</v>
      </c>
    </row>
    <row r="34" spans="7:21">
      <c r="G34" t="s">
        <v>24</v>
      </c>
    </row>
    <row r="35" spans="7:21">
      <c r="G35" t="s">
        <v>25</v>
      </c>
    </row>
    <row r="45" spans="7:21" ht="26">
      <c r="G45" s="14" t="s">
        <v>26</v>
      </c>
    </row>
    <row r="46" spans="7:21" ht="26">
      <c r="G46" s="16">
        <v>56000</v>
      </c>
      <c r="H46" s="17">
        <v>1000</v>
      </c>
      <c r="I46" s="18" t="s">
        <v>15</v>
      </c>
    </row>
    <row r="47" spans="7:21">
      <c r="G47" s="19">
        <f>G46/H46</f>
        <v>56</v>
      </c>
      <c r="H47" t="s">
        <v>28</v>
      </c>
    </row>
    <row r="50" spans="7:10" ht="63.75" customHeight="1">
      <c r="G50" s="34" t="s">
        <v>29</v>
      </c>
      <c r="H50" s="34"/>
      <c r="I50" s="34"/>
      <c r="J50" s="34"/>
    </row>
    <row r="51" spans="7:10" ht="63.75" customHeight="1">
      <c r="G51" s="34"/>
      <c r="H51" s="34"/>
      <c r="I51" s="34"/>
      <c r="J51" s="34"/>
    </row>
    <row r="52" spans="7:10" ht="63.75" customHeight="1"/>
    <row r="53" spans="7:10" ht="63.75" customHeight="1"/>
    <row r="54" spans="7:10" ht="63.75" customHeight="1"/>
    <row r="59" spans="7:10" ht="26">
      <c r="G59" s="14" t="s">
        <v>27</v>
      </c>
    </row>
    <row r="60" spans="7:10" ht="26">
      <c r="G60" s="16">
        <v>41000</v>
      </c>
      <c r="H60" s="17">
        <v>250</v>
      </c>
      <c r="I60" s="18" t="s">
        <v>15</v>
      </c>
    </row>
    <row r="61" spans="7:10">
      <c r="G61" s="19">
        <f>G60/H60</f>
        <v>164</v>
      </c>
      <c r="H61" t="s">
        <v>28</v>
      </c>
    </row>
    <row r="87" spans="7:9" ht="26">
      <c r="G87" s="14" t="s">
        <v>30</v>
      </c>
    </row>
    <row r="88" spans="7:9" ht="26">
      <c r="G88" s="16">
        <v>20000</v>
      </c>
      <c r="H88" s="17">
        <v>250</v>
      </c>
      <c r="I88" s="18" t="s">
        <v>15</v>
      </c>
    </row>
    <row r="89" spans="7:9">
      <c r="G89" s="19">
        <f>G88/H88</f>
        <v>80</v>
      </c>
      <c r="H89" t="s">
        <v>28</v>
      </c>
    </row>
    <row r="106" spans="7:9" ht="26">
      <c r="G106" s="14" t="s">
        <v>48</v>
      </c>
    </row>
    <row r="107" spans="7:9" ht="26">
      <c r="G107" s="16">
        <v>27000</v>
      </c>
      <c r="H107" s="17">
        <v>270</v>
      </c>
      <c r="I107" s="18" t="s">
        <v>15</v>
      </c>
    </row>
    <row r="108" spans="7:9">
      <c r="G108" s="19">
        <f>G107/H107</f>
        <v>100</v>
      </c>
      <c r="H108" t="s">
        <v>28</v>
      </c>
    </row>
    <row r="125" spans="7:9" ht="26">
      <c r="G125" s="14" t="s">
        <v>49</v>
      </c>
    </row>
    <row r="126" spans="7:9" ht="26">
      <c r="G126" s="16">
        <v>87000</v>
      </c>
      <c r="H126" s="17">
        <v>946</v>
      </c>
      <c r="I126" s="18" t="s">
        <v>15</v>
      </c>
    </row>
    <row r="127" spans="7:9">
      <c r="G127" s="19">
        <f>G126/H126</f>
        <v>91.966173361522195</v>
      </c>
      <c r="H127" t="s">
        <v>28</v>
      </c>
    </row>
    <row r="145" spans="7:9" ht="26">
      <c r="G145" s="14" t="s">
        <v>52</v>
      </c>
    </row>
    <row r="146" spans="7:9" ht="26">
      <c r="G146" s="16">
        <v>7900</v>
      </c>
      <c r="H146" s="17">
        <v>200</v>
      </c>
      <c r="I146" t="s">
        <v>15</v>
      </c>
    </row>
    <row r="147" spans="7:9">
      <c r="G147" s="19">
        <f>G146/H146</f>
        <v>39.5</v>
      </c>
      <c r="H147" t="s">
        <v>28</v>
      </c>
    </row>
    <row r="162" spans="7:9" ht="26">
      <c r="G162" s="14" t="s">
        <v>53</v>
      </c>
    </row>
    <row r="163" spans="7:9" ht="26">
      <c r="G163" s="16">
        <v>64900</v>
      </c>
      <c r="H163" s="17">
        <v>1000</v>
      </c>
      <c r="I163" t="s">
        <v>15</v>
      </c>
    </row>
    <row r="164" spans="7:9">
      <c r="G164" s="19">
        <f>G163/H163</f>
        <v>64.900000000000006</v>
      </c>
      <c r="H164" t="s">
        <v>28</v>
      </c>
    </row>
    <row r="180" spans="9:11" ht="26">
      <c r="I180" s="14" t="s">
        <v>54</v>
      </c>
    </row>
    <row r="181" spans="9:11" ht="26">
      <c r="I181" s="16">
        <v>86500</v>
      </c>
      <c r="J181" s="17">
        <v>1000</v>
      </c>
      <c r="K181" t="s">
        <v>15</v>
      </c>
    </row>
    <row r="182" spans="9:11">
      <c r="I182" s="19">
        <f>I181/J181</f>
        <v>86.5</v>
      </c>
      <c r="J182" t="s">
        <v>28</v>
      </c>
    </row>
    <row r="1048576" spans="24:24">
      <c r="X1048576" s="20" t="s">
        <v>55</v>
      </c>
    </row>
  </sheetData>
  <mergeCells count="3">
    <mergeCell ref="G14:L20"/>
    <mergeCell ref="G50:J51"/>
    <mergeCell ref="T20:V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532C-651C-4AE0-9819-13CDEF6A3DF1}">
  <dimension ref="A1:X21"/>
  <sheetViews>
    <sheetView workbookViewId="0">
      <selection activeCell="C7" sqref="C7"/>
    </sheetView>
  </sheetViews>
  <sheetFormatPr defaultRowHeight="14.5"/>
  <cols>
    <col min="1" max="1" width="31.7265625" bestFit="1" customWidth="1"/>
    <col min="3" max="3" width="29.453125" customWidth="1"/>
    <col min="4" max="4" width="21.453125" bestFit="1" customWidth="1"/>
    <col min="24" max="24" width="10.54296875" bestFit="1" customWidth="1"/>
  </cols>
  <sheetData>
    <row r="1" spans="1:23">
      <c r="A1" t="s">
        <v>13</v>
      </c>
      <c r="C1" s="2">
        <v>10177924</v>
      </c>
    </row>
    <row r="2" spans="1:23">
      <c r="A2" t="s">
        <v>0</v>
      </c>
      <c r="B2" s="3"/>
      <c r="C2" s="4">
        <v>0.3</v>
      </c>
      <c r="D2" t="s">
        <v>14</v>
      </c>
    </row>
    <row r="3" spans="1:23">
      <c r="A3" t="s">
        <v>44</v>
      </c>
      <c r="B3" s="3"/>
      <c r="C3" s="4">
        <f>(1049766+1044047+927120)/C1</f>
        <v>0.29681229688883509</v>
      </c>
      <c r="D3" t="s">
        <v>14</v>
      </c>
    </row>
    <row r="4" spans="1:23">
      <c r="A4" t="s">
        <v>45</v>
      </c>
      <c r="C4" s="3">
        <v>0.4</v>
      </c>
    </row>
    <row r="5" spans="1:23">
      <c r="A5" t="s">
        <v>46</v>
      </c>
      <c r="C5" s="3">
        <v>0.3</v>
      </c>
    </row>
    <row r="6" spans="1:23">
      <c r="A6" t="s">
        <v>47</v>
      </c>
      <c r="C6" s="3">
        <v>0.35</v>
      </c>
    </row>
    <row r="7" spans="1:23">
      <c r="A7" t="s">
        <v>1</v>
      </c>
      <c r="B7" s="3"/>
      <c r="C7" s="5">
        <v>0.5</v>
      </c>
    </row>
    <row r="8" spans="1:23">
      <c r="B8" s="3"/>
      <c r="C8" s="5"/>
    </row>
    <row r="9" spans="1:23">
      <c r="A9" t="s">
        <v>2</v>
      </c>
      <c r="B9" s="3"/>
      <c r="C9" s="2">
        <f>C1*C2*C3*C7*C4*C5*C6</f>
        <v>19031.877899999996</v>
      </c>
      <c r="D9" t="s">
        <v>3</v>
      </c>
    </row>
    <row r="10" spans="1:23">
      <c r="B10" s="3"/>
      <c r="C10" s="2"/>
    </row>
    <row r="11" spans="1:23">
      <c r="A11" t="s">
        <v>4</v>
      </c>
      <c r="B11" s="3"/>
      <c r="C11" s="5"/>
    </row>
    <row r="12" spans="1:23">
      <c r="A12" s="6" t="s">
        <v>11</v>
      </c>
      <c r="B12" s="3"/>
      <c r="C12" s="2">
        <f>C9</f>
        <v>19031.877899999996</v>
      </c>
      <c r="D12" t="s">
        <v>10</v>
      </c>
    </row>
    <row r="13" spans="1:23">
      <c r="A13" s="7"/>
      <c r="B13" s="3"/>
      <c r="C13" s="4"/>
      <c r="W13">
        <v>524826</v>
      </c>
    </row>
    <row r="14" spans="1:23">
      <c r="A14" t="s">
        <v>5</v>
      </c>
      <c r="B14" s="3"/>
      <c r="C14" s="8">
        <v>10000</v>
      </c>
      <c r="D14" t="s">
        <v>6</v>
      </c>
      <c r="W14">
        <v>509726</v>
      </c>
    </row>
    <row r="15" spans="1:23">
      <c r="A15" s="6" t="s">
        <v>7</v>
      </c>
      <c r="C15" s="2"/>
      <c r="W15">
        <v>451364</v>
      </c>
    </row>
    <row r="16" spans="1:23">
      <c r="A16" s="6" t="s">
        <v>12</v>
      </c>
      <c r="B16" s="9"/>
      <c r="C16" s="10">
        <f>C14*C12</f>
        <v>190318778.99999997</v>
      </c>
      <c r="W16">
        <v>380792</v>
      </c>
    </row>
    <row r="17" spans="1:24">
      <c r="A17" t="s">
        <v>8</v>
      </c>
      <c r="C17" s="10">
        <v>200000000</v>
      </c>
      <c r="D17" t="s">
        <v>9</v>
      </c>
      <c r="W17">
        <v>323266</v>
      </c>
    </row>
    <row r="18" spans="1:24">
      <c r="W18">
        <v>267752</v>
      </c>
    </row>
    <row r="19" spans="1:24">
      <c r="X19" s="1">
        <f>SUM(W13:W18)</f>
        <v>2457726</v>
      </c>
    </row>
    <row r="21" spans="1:24">
      <c r="X21" s="11"/>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vt:lpstr>
      <vt:lpstr>Market Potency</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Charissa Lungkat</cp:lastModifiedBy>
  <cp:lastPrinted>2014-01-03T01:34:56Z</cp:lastPrinted>
  <dcterms:created xsi:type="dcterms:W3CDTF">2010-02-03T06:36:43Z</dcterms:created>
  <dcterms:modified xsi:type="dcterms:W3CDTF">2021-07-23T04:57:56Z</dcterms:modified>
</cp:coreProperties>
</file>