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ssa.lungkat\Documents\"/>
    </mc:Choice>
  </mc:AlternateContent>
  <xr:revisionPtr revIDLastSave="0" documentId="13_ncr:1_{3BC8D965-851E-4A55-B897-561F1D1564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rket" sheetId="4" r:id="rId1"/>
    <sheet name="Market Potency" sheetId="5" r:id="rId2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4" l="1"/>
  <c r="C14" i="5"/>
  <c r="P36" i="5"/>
  <c r="P35" i="5"/>
  <c r="Q29" i="5"/>
  <c r="Q30" i="5" s="1"/>
  <c r="Q27" i="5"/>
  <c r="Q31" i="5" s="1"/>
  <c r="C9" i="5"/>
  <c r="C16" i="5" l="1"/>
  <c r="E8" i="4" l="1"/>
  <c r="E7" i="4"/>
  <c r="D5" i="4" l="1"/>
  <c r="D4" i="4" l="1"/>
  <c r="E4" i="4" s="1"/>
  <c r="E5" i="4"/>
  <c r="D3" i="4"/>
  <c r="E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4858E2ED-9EFA-4075-8C04-D3536FA4E6B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<sst xmlns="http://schemas.openxmlformats.org/spreadsheetml/2006/main" count="35" uniqueCount="33">
  <si>
    <t>Merk</t>
  </si>
  <si>
    <t>Harga</t>
  </si>
  <si>
    <t>HET Avg</t>
  </si>
  <si>
    <t>Price List</t>
  </si>
  <si>
    <t>ml</t>
  </si>
  <si>
    <t>EVOO + Truffle Oil</t>
  </si>
  <si>
    <t>Harga/ml</t>
  </si>
  <si>
    <t>Harga per 250</t>
  </si>
  <si>
    <t>La Chinata Garlic Extra Virgin Olive Oil 250 ML</t>
  </si>
  <si>
    <t>Belazu Extra Virgin Olive Oil Infused Garlic 250ml</t>
  </si>
  <si>
    <t>Double Pagoda Garlic Oil</t>
  </si>
  <si>
    <t>base EVOO</t>
  </si>
  <si>
    <t>base minyak kanola</t>
  </si>
  <si>
    <t>Prefered Price</t>
  </si>
  <si>
    <t>pembulatan</t>
  </si>
  <si>
    <t>Jumlah penduduk Indonesia</t>
  </si>
  <si>
    <t>SES SU, U12</t>
  </si>
  <si>
    <t>Indonesian population</t>
  </si>
  <si>
    <t>F, 25-50</t>
  </si>
  <si>
    <t xml:space="preserve">                Suka Memasak</t>
  </si>
  <si>
    <t xml:space="preserve">                              Healthy Concern</t>
  </si>
  <si>
    <t xml:space="preserve">Choose Tropicana Slim </t>
  </si>
  <si>
    <t xml:space="preserve">Target market TS </t>
  </si>
  <si>
    <t>persons</t>
  </si>
  <si>
    <t>Beli TS</t>
  </si>
  <si>
    <t>- 1 botol per 6 bulan</t>
  </si>
  <si>
    <t>per bulan</t>
  </si>
  <si>
    <t xml:space="preserve">Price TS  </t>
  </si>
  <si>
    <t>per botol</t>
  </si>
  <si>
    <t>Sales potency</t>
  </si>
  <si>
    <t>per month</t>
  </si>
  <si>
    <t>Pembulatan</t>
  </si>
  <si>
    <t xml:space="preserve">                    Memasak menggunakan garlic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</si>
</sst>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7" formatCode="&quot;Rp&quot;#,##0"/>
    <numFmt numFmtId="168" formatCode="0.0"/>
    <numFmt numFmtId="169" formatCode="_(* #,##0.00_);_(* \(#,##0.00\);_(* &quot;-&quot;??_);_(@_)"/>
    <numFmt numFmtId="170" formatCode="_(* #,##0_);_(* \(#,##0\);_(* &quot;-&quot;??_);_(@_)"/>
    <numFmt numFmtId="171" formatCode="0.0%"/>
    <numFmt numFmtId="172" formatCode="_(* #,##0.0_);_(* \(#,##0.0\);_(* &quot;-&quot;_);_(@_)"/>
    <numFmt numFmtId="173" formatCode="[$IDR]\ #,##0_);\([$IDR]\ 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  <xf numFmtId="0" fontId="0" fillId="0" borderId="1" xfId="0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0" fillId="0" borderId="1" xfId="0" applyFont="1" applyBorder="1" applyAlignment="1">
      <alignment wrapText="1"/>
    </xf>
    <xf numFmtId="170" fontId="0" fillId="0" borderId="0" xfId="5" applyNumberFormat="1" applyFont="1"/>
    <xf numFmtId="9" fontId="0" fillId="0" borderId="0" xfId="0" applyNumberFormat="1"/>
    <xf numFmtId="9" fontId="0" fillId="0" borderId="0" xfId="4" applyFont="1"/>
    <xf numFmtId="0" fontId="6" fillId="0" borderId="0" xfId="0" applyFont="1"/>
    <xf numFmtId="171" fontId="0" fillId="0" borderId="0" xfId="4" applyNumberFormat="1" applyFont="1"/>
    <xf numFmtId="0" fontId="0" fillId="0" borderId="0" xfId="0" quotePrefix="1"/>
    <xf numFmtId="172" fontId="0" fillId="0" borderId="0" xfId="2" applyNumberFormat="1" applyFont="1"/>
    <xf numFmtId="16" fontId="0" fillId="0" borderId="0" xfId="0" applyNumberFormat="1"/>
    <xf numFmtId="0" fontId="7" fillId="0" borderId="0" xfId="0" applyFont="1"/>
    <xf numFmtId="173" fontId="0" fillId="0" borderId="0" xfId="5" applyNumberFormat="1" applyFont="1"/>
    <xf numFmtId="9" fontId="1" fillId="0" borderId="0" xfId="0" applyNumberFormat="1" applyFont="1"/>
    <xf numFmtId="164" fontId="8" fillId="2" borderId="0" xfId="2" applyFont="1" applyFill="1"/>
    <xf numFmtId="173" fontId="0" fillId="0" borderId="0" xfId="0" applyNumberFormat="1"/>
    <xf numFmtId="0" fontId="0" fillId="2" borderId="0" xfId="0" applyFill="1"/>
  </cellXfs>
  <cellStyles count="6">
    <cellStyle name="Comma [0]" xfId="2" builtinId="6"/>
    <cellStyle name="Comma 2" xfId="3" xr:uid="{E54C141A-1F0B-4801-9EE6-6173B957D553}"/>
    <cellStyle name="Comma 3" xfId="5" xr:uid="{A3EF9815-C45A-44E3-A2B5-246FBE9AA03A}"/>
    <cellStyle name="Normal" xfId="0" builtinId="0"/>
    <cellStyle name="Normal 111 2 2" xfId="1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1492250</xdr:colOff>
      <xdr:row>7</xdr:row>
      <xdr:rowOff>52917</xdr:rowOff>
    </xdr:from>
    <xdr:to>
      <xdr:col>0</xdr:col>
      <xdr:colOff>2413000</xdr:colOff>
      <xdr:row>22</xdr:row>
      <xdr:rowOff>31750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47A992D-99BC-43F2-9599-E8C0C0C95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0" y="1492250"/>
          <a:ext cx="920750" cy="2677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381001</xdr:colOff>
      <xdr:row>8</xdr:row>
      <xdr:rowOff>105834</xdr:rowOff>
    </xdr:from>
    <xdr:to>
      <xdr:col>0</xdr:col>
      <xdr:colOff>1195584</xdr:colOff>
      <xdr:row>22</xdr:row>
      <xdr:rowOff>34032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AADD4E-53A6-4EFB-8053-946AA00E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725084"/>
          <a:ext cx="814583" cy="2447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2582334</xdr:colOff>
      <xdr:row>10</xdr:row>
      <xdr:rowOff>100027</xdr:rowOff>
    </xdr:from>
    <xdr:to>
      <xdr:col>0</xdr:col>
      <xdr:colOff>3524250</xdr:colOff>
      <xdr:row>21</xdr:row>
      <xdr:rowOff>114301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65CFAD1-942D-40FF-B81A-61CE118AE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4" y="2079110"/>
          <a:ext cx="941916" cy="1993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3672417</xdr:colOff>
      <xdr:row>9</xdr:row>
      <xdr:rowOff>158750</xdr:rowOff>
    </xdr:from>
    <xdr:to>
      <xdr:col>4</xdr:col>
      <xdr:colOff>427567</xdr:colOff>
      <xdr:row>31</xdr:row>
      <xdr:rowOff>42333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DD7E1C-D152-4E33-A264-FF384922B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417" y="1598083"/>
          <a:ext cx="2787650" cy="384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171004</xdr:colOff>
      <xdr:row>16</xdr:row>
      <xdr:rowOff>0</xdr:rowOff>
    </xdr:from>
    <xdr:ext cx="4265914" cy="3960693"/>
    <xdr:pic>
      <xdr:nvPicPr>
        <xdr:cNvPr id="2" name="Picture 1">
          <a:extLst>
            <a:ext uri="{FF2B5EF4-FFF2-40B4-BE49-F238E27FC236}">
              <a16:creationId xmlns:a16="http://schemas.microsoft.com/office/drawing/2014/main" id="{407F41A0-A436-4162-8FAE-C164ADEED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0254" y="2946400"/>
          <a:ext cx="4265914" cy="39606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39</xdr:row>
      <xdr:rowOff>38100</xdr:rowOff>
    </xdr:from>
    <xdr:ext cx="6286231" cy="3691967"/>
    <xdr:pic>
      <xdr:nvPicPr>
        <xdr:cNvPr id="3" name="Picture 2">
          <a:extLst>
            <a:ext uri="{FF2B5EF4-FFF2-40B4-BE49-F238E27FC236}">
              <a16:creationId xmlns:a16="http://schemas.microsoft.com/office/drawing/2014/main" id="{904DA332-7F8A-4DED-B965-50A11F276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9250" y="7219950"/>
          <a:ext cx="6286231" cy="3691967"/>
        </a:xfrm>
        <a:prstGeom prst="rect">
          <a:avLst/>
        </a:prstGeom>
      </xdr:spPr>
    </xdr:pic>
    <xdr:clientData/>
  </xdr:oneCellAnchor>
  <xdr:oneCellAnchor>
    <xdr:from>
      <xdr:col>18</xdr:col>
      <xdr:colOff>29225</xdr:colOff>
      <xdr:row>39</xdr:row>
      <xdr:rowOff>0</xdr:rowOff>
    </xdr:from>
    <xdr:ext cx="3104762" cy="3215859"/>
    <xdr:pic>
      <xdr:nvPicPr>
        <xdr:cNvPr id="4" name="Picture 3">
          <a:extLst>
            <a:ext uri="{FF2B5EF4-FFF2-40B4-BE49-F238E27FC236}">
              <a16:creationId xmlns:a16="http://schemas.microsoft.com/office/drawing/2014/main" id="{951A3534-0DD5-4E77-9016-3CB6F179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4075" y="7181850"/>
          <a:ext cx="3104762" cy="32158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F9"/>
  <sheetViews>
    <sheetView showGridLines="0" tabSelected="1" zoomScale="60" workbookViewId="0">
      <selection activeCell="E7" sqref="E7"/>
    </sheetView>
  </sheetViews>
  <sheetFormatPr defaultRowHeight="14.5" x14ac:dyDescent="0.35"/>
  <cols>
    <col min="1" max="1" width="52.81640625" bestFit="1" customWidth="1"/>
    <col min="2" max="2" width="9.9062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9" t="s">
        <v>5</v>
      </c>
    </row>
    <row r="2" spans="1:6" x14ac:dyDescent="0.35">
      <c r="A2" s="7" t="s">
        <v>0</v>
      </c>
      <c r="B2" s="7" t="s">
        <v>1</v>
      </c>
      <c r="C2" s="7" t="s">
        <v>4</v>
      </c>
      <c r="D2" s="7" t="s">
        <v>6</v>
      </c>
      <c r="E2" s="7" t="s">
        <v>7</v>
      </c>
    </row>
    <row r="3" spans="1:6" x14ac:dyDescent="0.35">
      <c r="A3" s="10" t="s">
        <v>8</v>
      </c>
      <c r="B3" s="5">
        <v>195900</v>
      </c>
      <c r="C3" s="4">
        <v>250</v>
      </c>
      <c r="D3" s="6">
        <f>B3/C3</f>
        <v>783.6</v>
      </c>
      <c r="E3" s="5">
        <f>D3*250</f>
        <v>195900</v>
      </c>
      <c r="F3" t="s">
        <v>11</v>
      </c>
    </row>
    <row r="4" spans="1:6" x14ac:dyDescent="0.35">
      <c r="A4" s="8" t="s">
        <v>9</v>
      </c>
      <c r="B4" s="5">
        <v>235000</v>
      </c>
      <c r="C4" s="4">
        <v>250</v>
      </c>
      <c r="D4" s="6">
        <f t="shared" ref="D4:D5" si="0">B4/C4</f>
        <v>940</v>
      </c>
      <c r="E4" s="5">
        <f t="shared" ref="E4:E5" si="1">D4*250</f>
        <v>235000</v>
      </c>
      <c r="F4" t="s">
        <v>11</v>
      </c>
    </row>
    <row r="5" spans="1:6" x14ac:dyDescent="0.35">
      <c r="A5" s="10" t="s">
        <v>10</v>
      </c>
      <c r="B5" s="5">
        <v>61000</v>
      </c>
      <c r="C5" s="4">
        <v>150</v>
      </c>
      <c r="D5" s="6">
        <f t="shared" si="0"/>
        <v>406.66666666666669</v>
      </c>
      <c r="E5" s="5">
        <f t="shared" si="1"/>
        <v>101666.66666666667</v>
      </c>
      <c r="F5" s="2" t="s">
        <v>12</v>
      </c>
    </row>
    <row r="6" spans="1:6" x14ac:dyDescent="0.35">
      <c r="D6" t="s">
        <v>2</v>
      </c>
      <c r="E6" s="2">
        <f>AVERAGE(E5)</f>
        <v>101666.66666666667</v>
      </c>
    </row>
    <row r="7" spans="1:6" x14ac:dyDescent="0.35">
      <c r="D7" t="s">
        <v>13</v>
      </c>
      <c r="E7" s="2">
        <f>E5</f>
        <v>101666.66666666667</v>
      </c>
    </row>
    <row r="8" spans="1:6" x14ac:dyDescent="0.35">
      <c r="D8" t="s">
        <v>3</v>
      </c>
      <c r="E8" s="2">
        <f>E7/1.25</f>
        <v>81333.333333333343</v>
      </c>
    </row>
    <row r="9" spans="1:6" x14ac:dyDescent="0.35">
      <c r="D9" s="1" t="s">
        <v>14</v>
      </c>
      <c r="E9" s="3">
        <v>80000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256E-2E96-489D-A110-B5F257ADA705}">
  <dimension ref="A1:Q36"/>
  <sheetViews>
    <sheetView workbookViewId="0">
      <selection activeCell="C19" sqref="C19"/>
    </sheetView>
  </sheetViews>
  <sheetFormatPr defaultRowHeight="14.5" x14ac:dyDescent="0.35"/>
  <cols>
    <col min="1" max="1" width="43.54296875" bestFit="1" customWidth="1"/>
    <col min="2" max="3" width="17" customWidth="1"/>
    <col min="6" max="6" width="10.36328125" bestFit="1" customWidth="1"/>
  </cols>
  <sheetData>
    <row r="1" spans="1:6" x14ac:dyDescent="0.35">
      <c r="A1" t="s">
        <v>15</v>
      </c>
      <c r="C1" s="11">
        <v>267000000</v>
      </c>
    </row>
    <row r="2" spans="1:6" x14ac:dyDescent="0.35">
      <c r="A2" t="s">
        <v>16</v>
      </c>
      <c r="B2" s="12"/>
      <c r="C2" s="13">
        <v>0.3</v>
      </c>
      <c r="D2" t="s">
        <v>17</v>
      </c>
    </row>
    <row r="3" spans="1:6" x14ac:dyDescent="0.35">
      <c r="A3" t="s">
        <v>18</v>
      </c>
      <c r="B3" s="12"/>
      <c r="C3" s="13">
        <v>0.38</v>
      </c>
      <c r="D3" t="s">
        <v>17</v>
      </c>
    </row>
    <row r="4" spans="1:6" x14ac:dyDescent="0.35">
      <c r="A4" t="s">
        <v>19</v>
      </c>
      <c r="C4" s="12">
        <v>0.87</v>
      </c>
    </row>
    <row r="5" spans="1:6" x14ac:dyDescent="0.35">
      <c r="A5" t="s">
        <v>32</v>
      </c>
      <c r="C5" s="12">
        <v>0.05</v>
      </c>
      <c r="D5" s="14"/>
    </row>
    <row r="6" spans="1:6" x14ac:dyDescent="0.35">
      <c r="A6" t="s">
        <v>20</v>
      </c>
      <c r="C6" s="12">
        <v>0.2</v>
      </c>
    </row>
    <row r="7" spans="1:6" x14ac:dyDescent="0.35">
      <c r="A7" t="s">
        <v>21</v>
      </c>
      <c r="B7" s="12"/>
      <c r="C7" s="13">
        <v>0.05</v>
      </c>
    </row>
    <row r="8" spans="1:6" x14ac:dyDescent="0.35">
      <c r="B8" s="12"/>
      <c r="C8" s="15"/>
    </row>
    <row r="9" spans="1:6" x14ac:dyDescent="0.35">
      <c r="A9" t="s">
        <v>22</v>
      </c>
      <c r="B9" s="12"/>
      <c r="C9" s="11">
        <f>C1*C2*C3*C4*C5*C6*C7</f>
        <v>13240.530000000002</v>
      </c>
      <c r="D9" t="s">
        <v>23</v>
      </c>
    </row>
    <row r="10" spans="1:6" x14ac:dyDescent="0.35">
      <c r="B10" s="12"/>
      <c r="C10" s="11"/>
    </row>
    <row r="11" spans="1:6" x14ac:dyDescent="0.35">
      <c r="A11" t="s">
        <v>24</v>
      </c>
      <c r="B11" s="12"/>
      <c r="C11" s="15"/>
    </row>
    <row r="12" spans="1:6" x14ac:dyDescent="0.35">
      <c r="A12" s="16" t="s">
        <v>25</v>
      </c>
      <c r="B12" s="12"/>
      <c r="C12" s="17">
        <v>0.16666666666666699</v>
      </c>
      <c r="D12" t="s">
        <v>26</v>
      </c>
      <c r="F12" s="18"/>
    </row>
    <row r="13" spans="1:6" x14ac:dyDescent="0.35">
      <c r="A13" s="19"/>
      <c r="B13" s="12"/>
      <c r="C13" s="13"/>
    </row>
    <row r="14" spans="1:6" x14ac:dyDescent="0.35">
      <c r="A14" t="s">
        <v>27</v>
      </c>
      <c r="B14" s="12"/>
      <c r="C14" s="20">
        <f>Market!E9</f>
        <v>80000</v>
      </c>
      <c r="D14" t="s">
        <v>28</v>
      </c>
    </row>
    <row r="15" spans="1:6" x14ac:dyDescent="0.35">
      <c r="C15" s="11"/>
    </row>
    <row r="16" spans="1:6" x14ac:dyDescent="0.35">
      <c r="A16" s="16" t="s">
        <v>29</v>
      </c>
      <c r="B16" s="21"/>
      <c r="C16" s="22">
        <f>C12*C14*C9</f>
        <v>176540400.00000039</v>
      </c>
      <c r="D16" t="s">
        <v>30</v>
      </c>
      <c r="F16" s="23"/>
    </row>
    <row r="17" spans="2:17" x14ac:dyDescent="0.35">
      <c r="C17" s="11"/>
    </row>
    <row r="18" spans="2:17" x14ac:dyDescent="0.35">
      <c r="B18" t="s">
        <v>31</v>
      </c>
      <c r="C18" s="22">
        <v>180000000</v>
      </c>
    </row>
    <row r="25" spans="2:17" x14ac:dyDescent="0.35">
      <c r="P25">
        <v>464982</v>
      </c>
      <c r="Q25">
        <v>883883</v>
      </c>
    </row>
    <row r="26" spans="2:17" x14ac:dyDescent="0.35">
      <c r="P26">
        <v>524826</v>
      </c>
    </row>
    <row r="27" spans="2:17" x14ac:dyDescent="0.35">
      <c r="P27">
        <v>509726</v>
      </c>
      <c r="Q27">
        <f>10177924-(945955+847117+730643+706550)</f>
        <v>6947659</v>
      </c>
    </row>
    <row r="28" spans="2:17" x14ac:dyDescent="0.35">
      <c r="P28">
        <v>451364</v>
      </c>
    </row>
    <row r="29" spans="2:17" x14ac:dyDescent="0.35">
      <c r="P29">
        <v>380792</v>
      </c>
      <c r="Q29">
        <f>10177924</f>
        <v>10177924</v>
      </c>
    </row>
    <row r="30" spans="2:17" x14ac:dyDescent="0.35">
      <c r="P30" s="24">
        <v>323266</v>
      </c>
      <c r="Q30">
        <f>Q29-Q27</f>
        <v>3230265</v>
      </c>
    </row>
    <row r="31" spans="2:17" x14ac:dyDescent="0.35">
      <c r="P31">
        <v>323266</v>
      </c>
      <c r="Q31" s="13">
        <f>Q27/Q29</f>
        <v>0.68262044401196154</v>
      </c>
    </row>
    <row r="32" spans="2:17" x14ac:dyDescent="0.35">
      <c r="P32" s="24">
        <v>267752</v>
      </c>
    </row>
    <row r="33" spans="16:16" x14ac:dyDescent="0.35">
      <c r="P33">
        <v>284080</v>
      </c>
    </row>
    <row r="34" spans="16:16" x14ac:dyDescent="0.35">
      <c r="P34">
        <v>375893</v>
      </c>
    </row>
    <row r="35" spans="16:16" x14ac:dyDescent="0.35">
      <c r="P35">
        <f>SUM(P27:P34)</f>
        <v>2916139</v>
      </c>
    </row>
    <row r="36" spans="16:16" x14ac:dyDescent="0.35">
      <c r="P36" s="15">
        <f>SUM(P26:P32)/10177924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2021-08-26T08:41:17Z</dcterms:modified>
</cp:coreProperties>
</file>