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0\"/>
    </mc:Choice>
  </mc:AlternateContent>
  <xr:revisionPtr revIDLastSave="0" documentId="13_ncr:1_{E2FF6D41-5FAA-4909-9AC4-640B52843884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Market" sheetId="4" r:id="rId1"/>
    <sheet name="Market Potency" sheetId="3" r:id="rId2"/>
    <sheet name="Familiarity &amp; Taste Survey" sheetId="6" r:id="rId3"/>
  </sheets>
  <definedNames>
    <definedName name="_xlnm._FilterDatabase" localSheetId="0" hidden="1">Market!$A$1:$E$1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7" i="3" l="1"/>
  <c r="V9" i="3" l="1"/>
  <c r="V12" i="3" l="1"/>
  <c r="V16" i="3" s="1"/>
  <c r="F3" i="4"/>
  <c r="E8" i="4"/>
  <c r="F5" i="4"/>
  <c r="F2" i="4"/>
  <c r="F4" i="4"/>
  <c r="P20" i="3"/>
  <c r="Q17" i="3"/>
  <c r="D4" i="4" l="1"/>
  <c r="E4" i="4" s="1"/>
  <c r="D5" i="4"/>
  <c r="E5" i="4" s="1"/>
  <c r="D3" i="4"/>
  <c r="E3" i="4" s="1"/>
  <c r="D2" i="4"/>
  <c r="E2" i="4" s="1"/>
  <c r="E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T3" authorId="0" shapeId="0" xr:uid="{927335AF-8B93-40BA-8921-3521967CFF5A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</commentList>
</comments>
</file>

<file path=xl/sharedStrings.xml><?xml version="1.0" encoding="utf-8"?>
<sst xmlns="http://schemas.openxmlformats.org/spreadsheetml/2006/main" count="40" uniqueCount="39">
  <si>
    <t>Indonesian population</t>
  </si>
  <si>
    <t>Sales potency</t>
  </si>
  <si>
    <t>per month</t>
  </si>
  <si>
    <t xml:space="preserve">Choose Tropicana Slim </t>
  </si>
  <si>
    <t>Consume TS</t>
  </si>
  <si>
    <t>Merk</t>
  </si>
  <si>
    <t>Harga</t>
  </si>
  <si>
    <t>Gramasi</t>
  </si>
  <si>
    <t>HET Avg</t>
  </si>
  <si>
    <t>Price List</t>
  </si>
  <si>
    <t>SES SU, U12</t>
  </si>
  <si>
    <t>Harga/mL</t>
  </si>
  <si>
    <t>Harga per 150 gr</t>
  </si>
  <si>
    <t>Jumlah penduduk Indonesia</t>
  </si>
  <si>
    <t>Alamond Almond Milk</t>
  </si>
  <si>
    <t>Susu Almond Afis Life</t>
  </si>
  <si>
    <t>Mama Health Almond Milk</t>
  </si>
  <si>
    <t>Omset Tokopedia Est. Sejak Listing (satu toko)</t>
  </si>
  <si>
    <t>per 150 gram</t>
  </si>
  <si>
    <t>Asigen Almond Collagen Milk</t>
  </si>
  <si>
    <t>Dibulatkan</t>
  </si>
  <si>
    <t>MF, 25-50</t>
  </si>
  <si>
    <t>Diet plant based</t>
  </si>
  <si>
    <t>AyahASI / Ibu ASI Booster</t>
  </si>
  <si>
    <t>Total Potensi Market</t>
  </si>
  <si>
    <t>1 pack per 3 bulan</t>
  </si>
  <si>
    <t>Price TS</t>
  </si>
  <si>
    <t>per pack</t>
  </si>
  <si>
    <t>per 3 mo</t>
  </si>
  <si>
    <t>Further survey &amp; studies needed to be conducted</t>
  </si>
  <si>
    <t>Susu plant based yang sudah populer di Indonesia:</t>
  </si>
  <si>
    <t>2. Oat Milk</t>
  </si>
  <si>
    <t>1. Soya Milk</t>
  </si>
  <si>
    <t>3. Almond Milk</t>
  </si>
  <si>
    <t>Red ocean, banyak brand liquid yang sudah masuk (Vsoy, ABC, UJ, dan PIRT lain)</t>
  </si>
  <si>
    <t>PKP on going di RD</t>
  </si>
  <si>
    <r>
      <rPr>
        <b/>
        <sz val="12"/>
        <color rgb="FFFF0000"/>
        <rFont val="Calibri"/>
        <family val="2"/>
        <scheme val="minor"/>
      </rPr>
      <t>Opportunity baru,</t>
    </r>
    <r>
      <rPr>
        <b/>
        <sz val="12"/>
        <color theme="1"/>
        <rFont val="Calibri"/>
        <family val="2"/>
        <scheme val="minor"/>
      </rPr>
      <t xml:space="preserve"> belum ada produk BPOM MD yang main, either liquid / powder. </t>
    </r>
  </si>
  <si>
    <r>
      <t xml:space="preserve">Di PIRT Powder, populer untuk </t>
    </r>
    <r>
      <rPr>
        <b/>
        <sz val="12"/>
        <color rgb="FFFF0000"/>
        <rFont val="Calibri"/>
        <family val="2"/>
        <scheme val="minor"/>
      </rPr>
      <t>booster ASI.</t>
    </r>
    <r>
      <rPr>
        <b/>
        <sz val="12"/>
        <color theme="1"/>
        <rFont val="Calibri"/>
        <family val="2"/>
        <scheme val="minor"/>
      </rPr>
      <t xml:space="preserve"> Di liquid PIRT, populer untuk </t>
    </r>
    <r>
      <rPr>
        <b/>
        <sz val="12"/>
        <color rgb="FFFF0000"/>
        <rFont val="Calibri"/>
        <family val="2"/>
        <scheme val="minor"/>
      </rPr>
      <t>diet plant based</t>
    </r>
  </si>
  <si>
    <t>https://biofinest.com/en/home/482-almond-powder-organic-superfood.html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</si>
</sst>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&quot;Rp&quot;#,##0"/>
    <numFmt numFmtId="168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166" fontId="0" fillId="0" borderId="0" xfId="2" applyNumberFormat="1" applyFont="1"/>
    <xf numFmtId="0" fontId="0" fillId="0" borderId="0" xfId="0" applyFont="1"/>
    <xf numFmtId="9" fontId="0" fillId="0" borderId="0" xfId="2" applyFont="1"/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67" fontId="1" fillId="0" borderId="0" xfId="0" applyNumberFormat="1" applyFont="1"/>
    <xf numFmtId="0" fontId="0" fillId="0" borderId="1" xfId="0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167" fontId="1" fillId="0" borderId="1" xfId="0" applyNumberFormat="1" applyFont="1" applyBorder="1"/>
    <xf numFmtId="168" fontId="1" fillId="0" borderId="1" xfId="0" applyNumberFormat="1" applyFont="1" applyBorder="1"/>
    <xf numFmtId="167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0" fillId="0" borderId="1" xfId="0" applyFont="1" applyBorder="1"/>
    <xf numFmtId="0" fontId="6" fillId="0" borderId="2" xfId="0" applyFont="1" applyFill="1" applyBorder="1"/>
    <xf numFmtId="167" fontId="0" fillId="0" borderId="0" xfId="0" applyNumberFormat="1" applyFont="1"/>
    <xf numFmtId="0" fontId="5" fillId="0" borderId="0" xfId="0" applyFont="1"/>
    <xf numFmtId="165" fontId="0" fillId="0" borderId="0" xfId="0" applyNumberFormat="1"/>
    <xf numFmtId="3" fontId="1" fillId="2" borderId="0" xfId="0" applyNumberFormat="1" applyFont="1" applyFill="1"/>
    <xf numFmtId="0" fontId="1" fillId="2" borderId="0" xfId="0" applyFont="1" applyFill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0" xfId="0" applyFont="1"/>
    <xf numFmtId="0" fontId="12" fillId="0" borderId="0" xfId="5"/>
  </cellXfs>
  <cellStyles count="6">
    <cellStyle name="Comma" xfId="1" builtinId="3"/>
    <cellStyle name="Comma 2" xfId="4" xr:uid="{E54C141A-1F0B-4801-9EE6-6173B957D553}"/>
    <cellStyle name="Hyperlink" xfId="5" builtinId="8"/>
    <cellStyle name="Normal" xfId="0" builtinId="0"/>
    <cellStyle name="Normal 111 2 2" xfId="3" xr:uid="{00000000-0005-0000-0000-000003000000}"/>
    <cellStyle name="Percent" xfId="2" builtinId="5"/>
  </cellStyles>
  <dxfs count="0"/>
  <tableStyles count="0" defaultTableStyle="TableStyleMedium9" defaultPivotStyle="PivotStyleLight16"/>
  <colors>
    <mruColors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217989</xdr:colOff>
      <xdr:row>10</xdr:row>
      <xdr:rowOff>166687</xdr:rowOff>
    </xdr:from>
    <xdr:to>
      <xdr:col>5</xdr:col>
      <xdr:colOff>786616</xdr:colOff>
      <xdr:row>22</xdr:row>
      <xdr:rowOff>149736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CA9422-9ACF-445B-B20F-55E6D229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989" y="2000250"/>
          <a:ext cx="5267627" cy="2173799"/>
        </a:xfrm>
        <a:prstGeom prst="rect">
          <a:avLst/>
        </a:prstGeom>
      </xdr:spPr>
    </xdr:pic>
    <xdr:clientData/>
  </xdr:twoCellAnchor>
  <xdr:twoCellAnchor editAs="oneCell">
    <xdr:from>
      <xdr:col>6</xdr:col>
      <xdr:colOff>261266</xdr:colOff>
      <xdr:row>0</xdr:row>
      <xdr:rowOff>0</xdr:rowOff>
    </xdr:from>
    <xdr:to>
      <xdr:col>12</xdr:col>
      <xdr:colOff>559246</xdr:colOff>
      <xdr:row>12</xdr:row>
      <xdr:rowOff>47625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FBE233-B615-4BCA-8D7E-681E084D6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1891" y="0"/>
          <a:ext cx="3965105" cy="2246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94804</xdr:colOff>
      <xdr:row>0</xdr:row>
      <xdr:rowOff>0</xdr:rowOff>
    </xdr:from>
    <xdr:to>
      <xdr:col>17</xdr:col>
      <xdr:colOff>93518</xdr:colOff>
      <xdr:row>21</xdr:row>
      <xdr:rowOff>93543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7D1D1-9955-424E-BA18-F040D5225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0704" y="0"/>
          <a:ext cx="4265914" cy="3960693"/>
        </a:xfrm>
        <a:prstGeom prst="rect">
          <a:avLst/>
        </a:prstGeom>
      </xdr:spPr>
    </xdr:pic>
    <xdr:clientData/>
  </xdr:twoCellAnchor>
  <xdr:twoCellAnchor editAs="oneCell">
    <xdr:from>
      <xdr:col>7</xdr:col>
      <xdr:colOff>196851</xdr:colOff>
      <xdr:row>23</xdr:row>
      <xdr:rowOff>1</xdr:rowOff>
    </xdr:from>
    <xdr:to>
      <xdr:col>15</xdr:col>
      <xdr:colOff>69851</xdr:colOff>
      <xdr:row>38</xdr:row>
      <xdr:rowOff>27357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F6A4-0C04-4C2B-ABCF-6DFD22D0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3951" y="4235451"/>
          <a:ext cx="4749800" cy="2789606"/>
        </a:xfrm>
        <a:prstGeom prst="rect">
          <a:avLst/>
        </a:prstGeom>
      </xdr:spPr>
    </xdr:pic>
    <xdr:clientData/>
  </xdr:twoCellAnchor>
  <xdr:twoCellAnchor editAs="oneCell">
    <xdr:from>
      <xdr:col>15</xdr:col>
      <xdr:colOff>175275</xdr:colOff>
      <xdr:row>23</xdr:row>
      <xdr:rowOff>38101</xdr:rowOff>
    </xdr:from>
    <xdr:to>
      <xdr:col>18</xdr:col>
      <xdr:colOff>522848</xdr:colOff>
      <xdr:row>35</xdr:row>
      <xdr:rowOff>82551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D8159B-20DF-42B9-89AE-3E98AFC8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29175" y="4273551"/>
          <a:ext cx="2176373" cy="2254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94575</xdr:colOff>
      <xdr:row>3</xdr:row>
      <xdr:rowOff>175638</xdr:rowOff>
    </xdr:from>
    <xdr:to>
      <xdr:col>37</xdr:col>
      <xdr:colOff>373117</xdr:colOff>
      <xdr:row>28</xdr:row>
      <xdr:rowOff>409371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99BA60-87A1-41D9-8703-037D12531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2022" y="918723"/>
          <a:ext cx="6966308" cy="5232669"/>
        </a:xfrm>
        <a:prstGeom prst="rect">
          <a:avLst/>
        </a:prstGeom>
      </xdr:spPr>
    </xdr:pic>
    <xdr:clientData/>
  </xdr:twoCellAnchor>
  <xdr:twoCellAnchor editAs="oneCell">
    <xdr:from>
      <xdr:col>0</xdr:col>
      <xdr:colOff>351278</xdr:colOff>
      <xdr:row>3</xdr:row>
      <xdr:rowOff>162128</xdr:rowOff>
    </xdr:from>
    <xdr:to>
      <xdr:col>12</xdr:col>
      <xdr:colOff>432341</xdr:colOff>
      <xdr:row>23</xdr:row>
      <xdr:rowOff>177224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207035-B714-4EFB-863D-93B5EE062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278" y="905213"/>
          <a:ext cx="7376808" cy="3798075"/>
        </a:xfrm>
        <a:prstGeom prst="rect">
          <a:avLst/>
        </a:prstGeom>
      </xdr:spPr>
    </xdr:pic>
    <xdr:clientData/>
  </xdr:twoCellAnchor>
  <xdr:twoCellAnchor>
    <xdr:from>
      <xdr:col>15</xdr:col>
      <xdr:colOff>405319</xdr:colOff>
      <xdr:row>3</xdr:row>
      <xdr:rowOff>175640</xdr:rowOff>
    </xdr:from>
    <xdr:to>
      <xdr:col>25</xdr:col>
      <xdr:colOff>542502</xdr:colOff>
      <xdr:row>25</xdr:row>
      <xdr:rowOff>123024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3DAE5-6CB8-4864-9DEA-44AF5FE03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918725"/>
          <a:ext cx="6216970" cy="4108661"/>
        </a:xfrm>
        <a:prstGeom prst="rect">
          <a:avLst/>
        </a:prstGeom>
      </xdr:spPr>
    </xdr:pic>
    <xdr:clientData/>
  </xdr:twoCellAnchor>
  <xdr:twoCellAnchor editAs="oneCell">
    <xdr:from>
      <xdr:col>15</xdr:col>
      <xdr:colOff>364788</xdr:colOff>
      <xdr:row>25</xdr:row>
      <xdr:rowOff>81062</xdr:rowOff>
    </xdr:from>
    <xdr:to>
      <xdr:col>22</xdr:col>
      <xdr:colOff>315031</xdr:colOff>
      <xdr:row>33</xdr:row>
      <xdr:rowOff>81063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AAA509-15FA-4023-B321-3B9A9D038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84469" y="4985424"/>
          <a:ext cx="4206094" cy="2499469"/>
        </a:xfrm>
        <a:prstGeom prst="rect">
          <a:avLst/>
        </a:prstGeom>
      </xdr:spPr>
    </xdr:pic>
    <xdr:clientData/>
  </xdr:twoCellAnchor>
  <xdr:twoCellAnchor editAs="oneCell">
    <xdr:from>
      <xdr:col>0</xdr:col>
      <xdr:colOff>499385</xdr:colOff>
      <xdr:row>34</xdr:row>
      <xdr:rowOff>13510</xdr:rowOff>
    </xdr:from>
    <xdr:to>
      <xdr:col>8</xdr:col>
      <xdr:colOff>45789</xdr:colOff>
      <xdr:row>67</xdr:row>
      <xdr:rowOff>108085</xdr:rowOff>
    </xdr:to>
    <xdr:pic>
      <xdr:nvPicPr>
        <xdr:cNvPr id="12" name="Picture 11" descr="ginger-lemon 330ml product label">
          <a:extLst>
            <a:ext uri="{FF2B5EF4-FFF2-40B4-BE49-F238E27FC236}">
              <a16:creationId xmlns:a16="http://schemas.microsoft.com/office/drawing/2014/main" id="{DA6C5C87-09BE-4A4F-A694-F6C15B9D2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85" y="7606489"/>
          <a:ext cx="4410234" cy="6336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iofinest.com/en/home/482-almond-powder-organic-superfo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F10"/>
  <sheetViews>
    <sheetView zoomScale="80" zoomScaleNormal="80" workbookViewId="0">
      <selection activeCell="F8" sqref="F8"/>
    </sheetView>
  </sheetViews>
  <sheetFormatPr defaultRowHeight="14.5" x14ac:dyDescent="0.35"/>
  <cols>
    <col min="1" max="1" width="24.90625" bestFit="1" customWidth="1"/>
    <col min="5" max="5" width="16.1796875" customWidth="1"/>
    <col min="6" max="6" width="40.6328125" customWidth="1"/>
  </cols>
  <sheetData>
    <row r="1" spans="1:6" x14ac:dyDescent="0.35">
      <c r="A1" s="13" t="s">
        <v>5</v>
      </c>
      <c r="B1" s="13" t="s">
        <v>6</v>
      </c>
      <c r="C1" s="13" t="s">
        <v>7</v>
      </c>
      <c r="D1" s="13" t="s">
        <v>11</v>
      </c>
      <c r="E1" s="13" t="s">
        <v>12</v>
      </c>
      <c r="F1" s="18" t="s">
        <v>17</v>
      </c>
    </row>
    <row r="2" spans="1:6" x14ac:dyDescent="0.35">
      <c r="A2" s="13" t="s">
        <v>14</v>
      </c>
      <c r="B2" s="15">
        <v>42500</v>
      </c>
      <c r="C2" s="13">
        <v>170</v>
      </c>
      <c r="D2" s="16">
        <f t="shared" ref="D2:D5" si="0">B2/C2</f>
        <v>250</v>
      </c>
      <c r="E2" s="15">
        <f>D2*150</f>
        <v>37500</v>
      </c>
      <c r="F2" s="17">
        <f>18775*B2</f>
        <v>797937500</v>
      </c>
    </row>
    <row r="3" spans="1:6" x14ac:dyDescent="0.35">
      <c r="A3" s="19" t="s">
        <v>19</v>
      </c>
      <c r="B3" s="11">
        <v>55000</v>
      </c>
      <c r="C3" s="10">
        <v>170</v>
      </c>
      <c r="D3" s="12">
        <f t="shared" si="0"/>
        <v>323.52941176470586</v>
      </c>
      <c r="E3" s="11">
        <f t="shared" ref="E3:E5" si="1">D3*150</f>
        <v>48529.411764705881</v>
      </c>
      <c r="F3" s="17">
        <f>38300*B3</f>
        <v>2106500000</v>
      </c>
    </row>
    <row r="4" spans="1:6" x14ac:dyDescent="0.35">
      <c r="A4" s="13" t="s">
        <v>15</v>
      </c>
      <c r="B4" s="15">
        <v>32500</v>
      </c>
      <c r="C4" s="13">
        <v>200</v>
      </c>
      <c r="D4" s="16">
        <f>B4/C4</f>
        <v>162.5</v>
      </c>
      <c r="E4" s="15">
        <f t="shared" si="1"/>
        <v>24375</v>
      </c>
      <c r="F4" s="17">
        <f>3622*B4</f>
        <v>117715000</v>
      </c>
    </row>
    <row r="5" spans="1:6" ht="15" customHeight="1" x14ac:dyDescent="0.35">
      <c r="A5" s="13" t="s">
        <v>16</v>
      </c>
      <c r="B5" s="15">
        <v>55000</v>
      </c>
      <c r="C5" s="13">
        <v>200</v>
      </c>
      <c r="D5" s="16">
        <f t="shared" si="0"/>
        <v>275</v>
      </c>
      <c r="E5" s="15">
        <f t="shared" si="1"/>
        <v>41250</v>
      </c>
      <c r="F5" s="17">
        <f>117*B5</f>
        <v>6435000</v>
      </c>
    </row>
    <row r="6" spans="1:6" x14ac:dyDescent="0.35">
      <c r="A6" s="20"/>
      <c r="B6" s="7"/>
      <c r="D6" s="8"/>
      <c r="E6" s="7"/>
    </row>
    <row r="7" spans="1:6" x14ac:dyDescent="0.35">
      <c r="B7" s="7"/>
      <c r="D7" s="8"/>
      <c r="E7" s="7"/>
    </row>
    <row r="8" spans="1:6" x14ac:dyDescent="0.35">
      <c r="D8" t="s">
        <v>8</v>
      </c>
      <c r="E8" s="7">
        <f>AVERAGE(E2:E5)</f>
        <v>37913.602941176468</v>
      </c>
    </row>
    <row r="9" spans="1:6" x14ac:dyDescent="0.35">
      <c r="D9" s="4" t="s">
        <v>9</v>
      </c>
      <c r="E9" s="21">
        <f>E8/1.25</f>
        <v>30330.882352941175</v>
      </c>
      <c r="F9" s="22" t="s">
        <v>18</v>
      </c>
    </row>
    <row r="10" spans="1:6" x14ac:dyDescent="0.35">
      <c r="D10" s="6" t="s">
        <v>20</v>
      </c>
      <c r="E10" s="9">
        <v>31000</v>
      </c>
    </row>
  </sheetData>
  <autoFilter ref="A1:E1" xr:uid="{0EFEB613-D326-4A32-A6D0-88C3AFF3F001}">
    <sortState xmlns:xlrd2="http://schemas.microsoft.com/office/spreadsheetml/2017/richdata2" ref="A2:E9">
      <sortCondition ref="D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2:W20"/>
  <sheetViews>
    <sheetView topLeftCell="I16" workbookViewId="0">
      <selection activeCell="V16" sqref="V16"/>
    </sheetView>
  </sheetViews>
  <sheetFormatPr defaultRowHeight="14.5" x14ac:dyDescent="0.35"/>
  <cols>
    <col min="1" max="1" width="43.54296875" bestFit="1" customWidth="1"/>
    <col min="3" max="3" width="17" customWidth="1"/>
    <col min="21" max="21" width="17.08984375" customWidth="1"/>
    <col min="22" max="22" width="13.81640625" bestFit="1" customWidth="1"/>
    <col min="23" max="23" width="12.1796875" bestFit="1" customWidth="1"/>
  </cols>
  <sheetData>
    <row r="2" spans="15:23" x14ac:dyDescent="0.35">
      <c r="T2" t="s">
        <v>13</v>
      </c>
      <c r="V2" s="1">
        <v>267000000</v>
      </c>
    </row>
    <row r="3" spans="15:23" x14ac:dyDescent="0.35">
      <c r="T3" t="s">
        <v>10</v>
      </c>
      <c r="U3" s="2"/>
      <c r="V3" s="5">
        <v>0.3</v>
      </c>
      <c r="W3" t="s">
        <v>0</v>
      </c>
    </row>
    <row r="4" spans="15:23" x14ac:dyDescent="0.35">
      <c r="T4" t="s">
        <v>21</v>
      </c>
      <c r="U4" s="2"/>
      <c r="V4" s="5">
        <v>0.57799999999999996</v>
      </c>
      <c r="W4" t="s">
        <v>0</v>
      </c>
    </row>
    <row r="5" spans="15:23" x14ac:dyDescent="0.35">
      <c r="T5" t="s">
        <v>22</v>
      </c>
      <c r="V5" s="2">
        <v>0.05</v>
      </c>
    </row>
    <row r="6" spans="15:23" x14ac:dyDescent="0.35">
      <c r="T6" t="s">
        <v>23</v>
      </c>
      <c r="V6" s="2">
        <v>0.02</v>
      </c>
    </row>
    <row r="7" spans="15:23" x14ac:dyDescent="0.35">
      <c r="T7" t="s">
        <v>3</v>
      </c>
      <c r="U7" s="2"/>
      <c r="V7" s="5">
        <v>0.1</v>
      </c>
    </row>
    <row r="8" spans="15:23" x14ac:dyDescent="0.35">
      <c r="V8" s="2"/>
    </row>
    <row r="9" spans="15:23" x14ac:dyDescent="0.35">
      <c r="O9">
        <v>418901</v>
      </c>
      <c r="P9">
        <v>464982</v>
      </c>
      <c r="Q9">
        <v>20</v>
      </c>
      <c r="T9" t="s">
        <v>24</v>
      </c>
      <c r="V9" s="23">
        <f>V2*V3*V4*V5*V6*V7</f>
        <v>4629.7800000000007</v>
      </c>
    </row>
    <row r="10" spans="15:23" x14ac:dyDescent="0.35">
      <c r="O10">
        <v>524940</v>
      </c>
      <c r="P10">
        <v>524826</v>
      </c>
      <c r="Q10">
        <v>25</v>
      </c>
    </row>
    <row r="11" spans="15:23" x14ac:dyDescent="0.35">
      <c r="O11">
        <v>534321</v>
      </c>
      <c r="P11">
        <v>509726</v>
      </c>
      <c r="Q11">
        <v>30</v>
      </c>
      <c r="T11" t="s">
        <v>4</v>
      </c>
    </row>
    <row r="12" spans="15:23" x14ac:dyDescent="0.35">
      <c r="O12">
        <v>475756</v>
      </c>
      <c r="P12">
        <v>451364</v>
      </c>
      <c r="Q12">
        <v>35</v>
      </c>
      <c r="T12" t="s">
        <v>25</v>
      </c>
      <c r="V12" s="23">
        <f>V9</f>
        <v>4629.7800000000007</v>
      </c>
    </row>
    <row r="13" spans="15:23" x14ac:dyDescent="0.35">
      <c r="O13">
        <v>400602</v>
      </c>
      <c r="P13">
        <v>380792</v>
      </c>
      <c r="Q13">
        <v>40</v>
      </c>
    </row>
    <row r="14" spans="15:23" x14ac:dyDescent="0.35">
      <c r="O14">
        <v>333996</v>
      </c>
      <c r="P14" s="14">
        <v>323266</v>
      </c>
      <c r="Q14">
        <v>45</v>
      </c>
      <c r="T14" t="s">
        <v>26</v>
      </c>
      <c r="V14">
        <v>31000</v>
      </c>
      <c r="W14" t="s">
        <v>27</v>
      </c>
    </row>
    <row r="15" spans="15:23" x14ac:dyDescent="0.35">
      <c r="O15">
        <v>267070</v>
      </c>
      <c r="P15" s="14">
        <v>267752</v>
      </c>
      <c r="Q15">
        <v>50</v>
      </c>
    </row>
    <row r="16" spans="15:23" x14ac:dyDescent="0.35">
      <c r="T16" t="s">
        <v>1</v>
      </c>
      <c r="V16" s="23">
        <f>V12*V14</f>
        <v>143523180.00000003</v>
      </c>
      <c r="W16" t="s">
        <v>28</v>
      </c>
    </row>
    <row r="17" spans="16:23" x14ac:dyDescent="0.35">
      <c r="Q17">
        <f>SUM(O9:P15)</f>
        <v>5878294</v>
      </c>
      <c r="V17" s="23">
        <f>V16/3</f>
        <v>47841060.000000007</v>
      </c>
    </row>
    <row r="18" spans="16:23" x14ac:dyDescent="0.35">
      <c r="V18" s="24">
        <v>50000000</v>
      </c>
      <c r="W18" s="25" t="s">
        <v>2</v>
      </c>
    </row>
    <row r="20" spans="16:23" x14ac:dyDescent="0.35">
      <c r="P20" s="3">
        <f>Q17/10177924</f>
        <v>0.57755333995419889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8A2A-6F38-4BC9-BF0E-88972C8E95DE}">
  <dimension ref="A2:Z43"/>
  <sheetViews>
    <sheetView tabSelected="1" topLeftCell="A16" zoomScale="47" workbookViewId="0">
      <selection activeCell="L42" sqref="L42"/>
    </sheetView>
  </sheetViews>
  <sheetFormatPr defaultRowHeight="14.5" x14ac:dyDescent="0.35"/>
  <sheetData>
    <row r="2" spans="1:1" s="14" customFormat="1" ht="28.5" x14ac:dyDescent="0.65">
      <c r="A2" s="27" t="s">
        <v>29</v>
      </c>
    </row>
    <row r="28" spans="2:5" ht="36" x14ac:dyDescent="0.8">
      <c r="B28" s="29" t="s">
        <v>30</v>
      </c>
    </row>
    <row r="29" spans="2:5" ht="33.5" x14ac:dyDescent="0.75">
      <c r="B29" s="28" t="s">
        <v>32</v>
      </c>
      <c r="E29" t="s">
        <v>34</v>
      </c>
    </row>
    <row r="30" spans="2:5" ht="33.5" x14ac:dyDescent="0.75">
      <c r="B30" s="28" t="s">
        <v>31</v>
      </c>
      <c r="E30" t="s">
        <v>35</v>
      </c>
    </row>
    <row r="31" spans="2:5" ht="33.5" x14ac:dyDescent="0.75">
      <c r="B31" s="28" t="s">
        <v>33</v>
      </c>
    </row>
    <row r="32" spans="2:5" ht="15.5" x14ac:dyDescent="0.35">
      <c r="B32" s="26" t="s">
        <v>36</v>
      </c>
    </row>
    <row r="33" spans="2:26" ht="15.5" x14ac:dyDescent="0.35">
      <c r="B33" s="26" t="s">
        <v>37</v>
      </c>
    </row>
    <row r="36" spans="2:26" x14ac:dyDescent="0.35">
      <c r="P36" s="6"/>
    </row>
    <row r="40" spans="2:26" x14ac:dyDescent="0.35">
      <c r="Z40" s="6"/>
    </row>
    <row r="43" spans="2:26" x14ac:dyDescent="0.35">
      <c r="L43" s="30" t="s">
        <v>38</v>
      </c>
    </row>
  </sheetData>
  <hyperlinks>
    <hyperlink ref="L43" r:id="rId1" xr:uid="{A4979297-AC44-47BD-B0BB-F1AA90E1607A}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Market Potency</vt:lpstr>
      <vt:lpstr>Familiarity &amp; Taste Survey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2020-08-10T11:35:33Z</dcterms:modified>
</cp:coreProperties>
</file>