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19153F87-A7F6-4DE8-BDDC-CEA30F209CDC}" xr6:coauthVersionLast="46" xr6:coauthVersionMax="46" xr10:uidLastSave="{00000000-0000-0000-0000-000000000000}"/>
  <bookViews>
    <workbookView xWindow="1100" yWindow="1100" windowWidth="14400" windowHeight="7360" xr2:uid="{00000000-000D-0000-FFFF-FFFF00000000}"/>
  </bookViews>
  <sheets>
    <sheet name="Market" sheetId="4" r:id="rId1"/>
    <sheet name="Market Potency" sheetId="3" state="hidden" r:id="rId2"/>
  </sheets>
  <definedNames>
    <definedName name="_xlnm._FilterDatabase" localSheetId="0" hidden="1">Market!$A$2:$E$2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E5" i="4"/>
  <c r="E8" i="4" s="1"/>
  <c r="E9" i="4" s="1"/>
  <c r="E6" i="4"/>
  <c r="E7" i="4"/>
  <c r="E3" i="4"/>
  <c r="C10" i="3"/>
  <c r="C13" i="3" l="1"/>
  <c r="D4" i="4" l="1"/>
  <c r="D5" i="4"/>
  <c r="D6" i="4"/>
  <c r="D7" i="4"/>
  <c r="D3" i="4" l="1"/>
  <c r="P37" i="3" l="1"/>
  <c r="Q28" i="3" l="1"/>
  <c r="Q32" i="3" s="1"/>
  <c r="Q30" i="3"/>
  <c r="Q31" i="3" l="1"/>
  <c r="C15" i="3" l="1"/>
  <c r="C17" i="3" s="1"/>
  <c r="P3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Noviana Halim</author>
  </authors>
  <commentList>
    <comment ref="C5" authorId="0" shapeId="0" xr:uid="{FB481185-41D8-42EE-A74F-1CB96A226E9C}">
      <text>
        <r>
          <rPr>
            <b/>
            <sz val="9"/>
            <color indexed="81"/>
            <rFont val="Tahoma"/>
            <family val="2"/>
          </rPr>
          <t>Noviana Halim:</t>
        </r>
        <r>
          <rPr>
            <sz val="9"/>
            <color indexed="81"/>
            <rFont val="Tahoma"/>
            <family val="2"/>
          </rPr>
          <t xml:space="preserve">
survey habit masak Agustus 2020</t>
        </r>
      </text>
    </comment>
    <comment ref="C6" authorId="0" shapeId="0" xr:uid="{CDE2D59C-E44B-4361-9598-4B47613649F3}">
      <text>
        <r>
          <rPr>
            <b/>
            <sz val="9"/>
            <color indexed="81"/>
            <rFont val="Tahoma"/>
            <family val="2"/>
          </rPr>
          <t>Noviana Halim:</t>
        </r>
        <r>
          <rPr>
            <sz val="9"/>
            <color indexed="81"/>
            <rFont val="Tahoma"/>
            <family val="2"/>
          </rPr>
          <t xml:space="preserve">
survey memasak Agustus 2020 (after covid19)
</t>
        </r>
      </text>
    </comment>
  </commentList>
</comments>
</file>

<file path=xl/sharedStrings.xml><?xml version="1.0" encoding="utf-8"?>
<sst xmlns="http://schemas.openxmlformats.org/spreadsheetml/2006/main" count="35" uniqueCount="33">
  <si>
    <t>Indonesian population</t>
  </si>
  <si>
    <t>persons</t>
  </si>
  <si>
    <t>portion</t>
  </si>
  <si>
    <t>per portion</t>
  </si>
  <si>
    <t>Sales potency</t>
  </si>
  <si>
    <t>per month</t>
  </si>
  <si>
    <t xml:space="preserve">Target market TS </t>
  </si>
  <si>
    <t xml:space="preserve">Choose Tropicana Slim </t>
  </si>
  <si>
    <t>Consume TS</t>
  </si>
  <si>
    <t xml:space="preserve">Price TS  </t>
  </si>
  <si>
    <t>Merk</t>
  </si>
  <si>
    <t>Harga</t>
  </si>
  <si>
    <t>HET Avg</t>
  </si>
  <si>
    <t>Price List</t>
  </si>
  <si>
    <t>Bulatkan</t>
  </si>
  <si>
    <t>SES SU, U12</t>
  </si>
  <si>
    <t>Jumlah penduduk Indonesia</t>
  </si>
  <si>
    <t>gram</t>
  </si>
  <si>
    <t>Harga/gram</t>
  </si>
  <si>
    <t>- 1 pack per bulan</t>
  </si>
  <si>
    <t xml:space="preserve">                Suka Memasak</t>
  </si>
  <si>
    <t xml:space="preserve">                    Suka Baking / Bikin Kue</t>
  </si>
  <si>
    <t>Brownies Instan</t>
  </si>
  <si>
    <t>F, 25-50</t>
  </si>
  <si>
    <t xml:space="preserve">                          Bikin Brownies</t>
  </si>
  <si>
    <t>Diabetes</t>
  </si>
  <si>
    <t>Pembulatan</t>
  </si>
  <si>
    <t>Sambal ABC</t>
  </si>
  <si>
    <t>Sambal Indofood</t>
  </si>
  <si>
    <t>Sambal Sasa</t>
  </si>
  <si>
    <t>Sambal Dua Belibis</t>
  </si>
  <si>
    <t>Sambal Del Monte</t>
  </si>
  <si>
    <t>Harga per 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</si>
</sst>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_(* #,##0.00_);_(* \(#,##0.00\);_(* &quot;-&quot;??_);_(@_)"/>
    <numFmt numFmtId="168" formatCode="_(* #,##0_);_(* \(#,##0\);_(* &quot;-&quot;??_);_(@_)"/>
    <numFmt numFmtId="169" formatCode="0.0%"/>
    <numFmt numFmtId="170" formatCode="[$IDR]\ #,##0_);\([$IDR]\ #,##0\)"/>
    <numFmt numFmtId="171" formatCode="&quot;Rp&quot;#,##0"/>
    <numFmt numFmtId="172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168" fontId="0" fillId="0" borderId="0" xfId="1" applyNumberFormat="1" applyFont="1"/>
    <xf numFmtId="9" fontId="0" fillId="0" borderId="0" xfId="0" applyNumberFormat="1"/>
    <xf numFmtId="169" fontId="0" fillId="0" borderId="0" xfId="2" applyNumberFormat="1" applyFont="1"/>
    <xf numFmtId="0" fontId="0" fillId="0" borderId="0" xfId="0" quotePrefix="1"/>
    <xf numFmtId="0" fontId="5" fillId="0" borderId="0" xfId="0" applyFont="1"/>
    <xf numFmtId="9" fontId="0" fillId="0" borderId="0" xfId="2" applyFont="1"/>
    <xf numFmtId="170" fontId="0" fillId="0" borderId="0" xfId="1" applyNumberFormat="1" applyFont="1"/>
    <xf numFmtId="9" fontId="1" fillId="0" borderId="0" xfId="0" applyNumberFormat="1" applyFont="1"/>
    <xf numFmtId="170" fontId="6" fillId="2" borderId="0" xfId="1" applyNumberFormat="1" applyFont="1" applyFill="1"/>
    <xf numFmtId="0" fontId="1" fillId="0" borderId="0" xfId="0" applyFont="1"/>
    <xf numFmtId="171" fontId="0" fillId="0" borderId="0" xfId="0" applyNumberFormat="1"/>
    <xf numFmtId="171" fontId="1" fillId="0" borderId="0" xfId="0" applyNumberFormat="1" applyFont="1"/>
    <xf numFmtId="0" fontId="0" fillId="0" borderId="1" xfId="0" applyBorder="1"/>
    <xf numFmtId="171" fontId="0" fillId="0" borderId="1" xfId="0" applyNumberFormat="1" applyBorder="1"/>
    <xf numFmtId="172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0" fontId="0" fillId="0" borderId="1" xfId="0" applyFont="1" applyBorder="1"/>
    <xf numFmtId="0" fontId="7" fillId="0" borderId="0" xfId="0" applyFont="1"/>
    <xf numFmtId="0" fontId="1" fillId="0" borderId="2" xfId="0" applyFont="1" applyFill="1" applyBorder="1"/>
  </cellXfs>
  <cellStyles count="5">
    <cellStyle name="Comma" xfId="1" builtinId="3"/>
    <cellStyle name="Comma 2" xfId="4" xr:uid="{E54C141A-1F0B-4801-9EE6-6173B957D553}"/>
    <cellStyle name="Normal" xfId="0" builtinId="0"/>
    <cellStyle name="Normal 111 2 2" xfId="3" xr:uid="{00000000-0005-0000-0000-000003000000}"/>
    <cellStyle name="Percent" xfId="2" builtinId="5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925286</xdr:colOff>
      <xdr:row>7</xdr:row>
      <xdr:rowOff>114605</xdr:rowOff>
    </xdr:from>
    <xdr:to>
      <xdr:col>0</xdr:col>
      <xdr:colOff>2630713</xdr:colOff>
      <xdr:row>31</xdr:row>
      <xdr:rowOff>154214</xdr:rowOff>
    </xdr:to>
    <xdr:pic>
      <xdr:nvPicPr>
        <xdr:cNvPr id="7" name="Picture 6" descr="Jual Abc Sambal Asli [335 Ml/ Kemasan Botol] Terbaru Juni 2021 | Blibli">
          <a:extLst>
            <a:ext uri="{FF2B5EF4-FFF2-40B4-BE49-F238E27FC236}">
              <a16:creationId xmlns:a16="http://schemas.microsoft.com/office/drawing/2014/main" id="{F7AB3861-D722-40DB-8D81-632C26AEA8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79" r="34770"/>
        <a:stretch/>
      </xdr:blipFill>
      <xdr:spPr bwMode="auto">
        <a:xfrm>
          <a:off x="925286" y="1384605"/>
          <a:ext cx="1705427" cy="439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2657929</xdr:colOff>
      <xdr:row>10</xdr:row>
      <xdr:rowOff>27214</xdr:rowOff>
    </xdr:from>
    <xdr:to>
      <xdr:col>1</xdr:col>
      <xdr:colOff>145143</xdr:colOff>
      <xdr:row>32</xdr:row>
      <xdr:rowOff>131536</xdr:rowOff>
    </xdr:to>
    <xdr:pic>
      <xdr:nvPicPr>
        <xdr:cNvPr id="8" name="Picture 7" descr="Daftar harga Indofood Sambal Pedas 335 ml | Bhinneka">
          <a:extLst>
            <a:ext uri="{FF2B5EF4-FFF2-40B4-BE49-F238E27FC236}">
              <a16:creationId xmlns:a16="http://schemas.microsoft.com/office/drawing/2014/main" id="{F72CEB0A-A921-40BD-BA36-7A1AF6541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345" t="12754" r="45884"/>
        <a:stretch/>
      </xdr:blipFill>
      <xdr:spPr bwMode="auto">
        <a:xfrm>
          <a:off x="2657929" y="2204357"/>
          <a:ext cx="1179285" cy="409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371464</xdr:colOff>
      <xdr:row>10</xdr:row>
      <xdr:rowOff>81643</xdr:rowOff>
    </xdr:from>
    <xdr:to>
      <xdr:col>3</xdr:col>
      <xdr:colOff>3912</xdr:colOff>
      <xdr:row>31</xdr:row>
      <xdr:rowOff>9072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DE0571-338A-45BC-B0B6-E7178B5BFC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85" t="14691" r="37906" b="13598"/>
        <a:stretch/>
      </xdr:blipFill>
      <xdr:spPr bwMode="auto">
        <a:xfrm>
          <a:off x="4063535" y="2258786"/>
          <a:ext cx="1229020" cy="3737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117928</xdr:colOff>
      <xdr:row>10</xdr:row>
      <xdr:rowOff>90713</xdr:rowOff>
    </xdr:from>
    <xdr:to>
      <xdr:col>4</xdr:col>
      <xdr:colOff>380999</xdr:colOff>
      <xdr:row>31</xdr:row>
      <xdr:rowOff>157810</xdr:rowOff>
    </xdr:to>
    <xdr:pic>
      <xdr:nvPicPr>
        <xdr:cNvPr id="11" name="Picture 10" descr="Saos Sambal 2 Belibis 340 ml | Tuquh">
          <a:extLst>
            <a:ext uri="{FF2B5EF4-FFF2-40B4-BE49-F238E27FC236}">
              <a16:creationId xmlns:a16="http://schemas.microsoft.com/office/drawing/2014/main" id="{736EE16A-93B4-4053-85EB-54BE455C4E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60" r="33806"/>
        <a:stretch/>
      </xdr:blipFill>
      <xdr:spPr bwMode="auto">
        <a:xfrm>
          <a:off x="5406571" y="2267856"/>
          <a:ext cx="1306285" cy="3877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471713</xdr:colOff>
      <xdr:row>10</xdr:row>
      <xdr:rowOff>126241</xdr:rowOff>
    </xdr:from>
    <xdr:to>
      <xdr:col>6</xdr:col>
      <xdr:colOff>0</xdr:colOff>
      <xdr:row>31</xdr:row>
      <xdr:rowOff>36285</xdr:rowOff>
    </xdr:to>
    <xdr:pic>
      <xdr:nvPicPr>
        <xdr:cNvPr id="15" name="Picture 14" descr="Jual Delmonte Saus Sambal Extra Hot Chilli Botol 340ml Terbaru Juni 2021 |  Blibli">
          <a:extLst>
            <a:ext uri="{FF2B5EF4-FFF2-40B4-BE49-F238E27FC236}">
              <a16:creationId xmlns:a16="http://schemas.microsoft.com/office/drawing/2014/main" id="{6E549846-F25C-433C-A242-411A7C9B5E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94" t="7250" r="35052" b="7817"/>
        <a:stretch/>
      </xdr:blipFill>
      <xdr:spPr bwMode="auto">
        <a:xfrm>
          <a:off x="6803570" y="2303384"/>
          <a:ext cx="1270001" cy="3720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15</xdr:col>
      <xdr:colOff>578785</xdr:colOff>
      <xdr:row>57</xdr:row>
      <xdr:rowOff>46190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31BAF-F247-414C-84F6-A4F58B9B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168571"/>
          <a:ext cx="14285714" cy="4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171004</xdr:colOff>
      <xdr:row>17</xdr:row>
      <xdr:rowOff>0</xdr:rowOff>
    </xdr:from>
    <xdr:to>
      <xdr:col>14</xdr:col>
      <xdr:colOff>169718</xdr:colOff>
      <xdr:row>38</xdr:row>
      <xdr:rowOff>93543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7D1D1-9955-424E-BA18-F040D5225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7604" y="3203136"/>
          <a:ext cx="4265914" cy="41003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38100</xdr:rowOff>
    </xdr:from>
    <xdr:to>
      <xdr:col>17</xdr:col>
      <xdr:colOff>190231</xdr:colOff>
      <xdr:row>60</xdr:row>
      <xdr:rowOff>47067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F6A4-0C04-4C2B-ABCF-6DFD22D0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6600" y="7658100"/>
          <a:ext cx="6286231" cy="3818967"/>
        </a:xfrm>
        <a:prstGeom prst="rect">
          <a:avLst/>
        </a:prstGeom>
      </xdr:spPr>
    </xdr:pic>
    <xdr:clientData/>
  </xdr:twoCellAnchor>
  <xdr:twoCellAnchor editAs="oneCell">
    <xdr:from>
      <xdr:col>18</xdr:col>
      <xdr:colOff>29225</xdr:colOff>
      <xdr:row>40</xdr:row>
      <xdr:rowOff>0</xdr:rowOff>
    </xdr:from>
    <xdr:to>
      <xdr:col>23</xdr:col>
      <xdr:colOff>85987</xdr:colOff>
      <xdr:row>57</xdr:row>
      <xdr:rowOff>85309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D8159B-20DF-42B9-89AE-3E98AFC83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1425" y="7620000"/>
          <a:ext cx="3104762" cy="3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AFE-2556-47A6-B899-7323A41BE4E4}">
  <dimension ref="A1:G10"/>
  <sheetViews>
    <sheetView tabSelected="1" zoomScale="70" zoomScaleNormal="70" workbookViewId="0">
      <selection activeCell="A5" sqref="A5"/>
    </sheetView>
  </sheetViews>
  <sheetFormatPr defaultRowHeight="14.5" x14ac:dyDescent="0.35"/>
  <cols>
    <col min="1" max="1" width="52.81640625" bestFit="1" customWidth="1"/>
    <col min="2" max="2" width="14.08984375" customWidth="1"/>
    <col min="4" max="4" width="14.90625" customWidth="1"/>
    <col min="5" max="5" width="16.1796875" customWidth="1"/>
    <col min="7" max="7" width="11.08984375" bestFit="1" customWidth="1"/>
  </cols>
  <sheetData>
    <row r="1" spans="1:7" x14ac:dyDescent="0.35">
      <c r="A1" s="19" t="s">
        <v>22</v>
      </c>
    </row>
    <row r="2" spans="1:7" x14ac:dyDescent="0.35">
      <c r="A2" s="16" t="s">
        <v>10</v>
      </c>
      <c r="B2" s="16" t="s">
        <v>11</v>
      </c>
      <c r="C2" s="16" t="s">
        <v>17</v>
      </c>
      <c r="D2" s="16" t="s">
        <v>18</v>
      </c>
      <c r="E2" s="16" t="s">
        <v>32</v>
      </c>
      <c r="F2" s="20"/>
    </row>
    <row r="3" spans="1:7" x14ac:dyDescent="0.35">
      <c r="A3" s="18" t="s">
        <v>27</v>
      </c>
      <c r="B3" s="14">
        <v>14900</v>
      </c>
      <c r="C3" s="13">
        <v>340</v>
      </c>
      <c r="D3" s="15">
        <f>B3/C3</f>
        <v>43.823529411764703</v>
      </c>
      <c r="E3" s="14">
        <f>D3*200</f>
        <v>8764.7058823529405</v>
      </c>
    </row>
    <row r="4" spans="1:7" x14ac:dyDescent="0.35">
      <c r="A4" s="18" t="s">
        <v>28</v>
      </c>
      <c r="B4" s="14">
        <v>8900</v>
      </c>
      <c r="C4" s="13">
        <v>135</v>
      </c>
      <c r="D4" s="15">
        <f t="shared" ref="D4:D7" si="0">B4/C4</f>
        <v>65.925925925925924</v>
      </c>
      <c r="E4" s="14">
        <f t="shared" ref="E4:E7" si="1">D4*200</f>
        <v>13185.185185185184</v>
      </c>
    </row>
    <row r="5" spans="1:7" x14ac:dyDescent="0.35">
      <c r="A5" s="18" t="s">
        <v>29</v>
      </c>
      <c r="B5" s="14">
        <v>12500</v>
      </c>
      <c r="C5" s="13">
        <v>340</v>
      </c>
      <c r="D5" s="15">
        <f t="shared" si="0"/>
        <v>36.764705882352942</v>
      </c>
      <c r="E5" s="14">
        <f t="shared" si="1"/>
        <v>7352.9411764705883</v>
      </c>
      <c r="G5" s="11"/>
    </row>
    <row r="6" spans="1:7" x14ac:dyDescent="0.35">
      <c r="A6" s="13" t="s">
        <v>30</v>
      </c>
      <c r="B6" s="14">
        <v>25000</v>
      </c>
      <c r="C6" s="13">
        <v>340</v>
      </c>
      <c r="D6" s="15">
        <f t="shared" si="0"/>
        <v>73.529411764705884</v>
      </c>
      <c r="E6" s="14">
        <f t="shared" si="1"/>
        <v>14705.882352941177</v>
      </c>
      <c r="G6" s="11"/>
    </row>
    <row r="7" spans="1:7" x14ac:dyDescent="0.35">
      <c r="A7" s="13" t="s">
        <v>31</v>
      </c>
      <c r="B7" s="14">
        <v>15900</v>
      </c>
      <c r="C7" s="13">
        <v>340</v>
      </c>
      <c r="D7" s="15">
        <f t="shared" si="0"/>
        <v>46.764705882352942</v>
      </c>
      <c r="E7" s="14">
        <f t="shared" si="1"/>
        <v>9352.9411764705892</v>
      </c>
      <c r="G7" s="11"/>
    </row>
    <row r="8" spans="1:7" x14ac:dyDescent="0.35">
      <c r="D8" t="s">
        <v>12</v>
      </c>
      <c r="E8" s="11">
        <f>AVERAGE(E3:E7)</f>
        <v>10672.331154684096</v>
      </c>
    </row>
    <row r="9" spans="1:7" x14ac:dyDescent="0.35">
      <c r="D9" t="s">
        <v>13</v>
      </c>
      <c r="E9" s="11">
        <f>E8/1.25</f>
        <v>8537.8649237472764</v>
      </c>
    </row>
    <row r="10" spans="1:7" x14ac:dyDescent="0.35">
      <c r="D10" s="10" t="s">
        <v>14</v>
      </c>
      <c r="E10" s="12">
        <v>9000</v>
      </c>
    </row>
  </sheetData>
  <autoFilter ref="A2:E2" xr:uid="{0EFEB613-D326-4A32-A6D0-88C3AFF3F001}">
    <sortState xmlns:xlrd2="http://schemas.microsoft.com/office/spreadsheetml/2017/richdata2" ref="A3:E10">
      <sortCondition ref="D2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workbookViewId="0">
      <selection activeCell="C5" sqref="C5"/>
    </sheetView>
  </sheetViews>
  <sheetFormatPr defaultRowHeight="14.5" x14ac:dyDescent="0.35"/>
  <cols>
    <col min="1" max="1" width="43.54296875" bestFit="1" customWidth="1"/>
    <col min="3" max="3" width="17" customWidth="1"/>
  </cols>
  <sheetData>
    <row r="1" spans="1:4" x14ac:dyDescent="0.35">
      <c r="A1" t="s">
        <v>16</v>
      </c>
      <c r="C1" s="1">
        <v>267000000</v>
      </c>
    </row>
    <row r="2" spans="1:4" x14ac:dyDescent="0.35">
      <c r="A2" t="s">
        <v>15</v>
      </c>
      <c r="B2" s="2"/>
      <c r="C2" s="6">
        <v>0.3</v>
      </c>
      <c r="D2" t="s">
        <v>0</v>
      </c>
    </row>
    <row r="3" spans="1:4" x14ac:dyDescent="0.35">
      <c r="A3" t="s">
        <v>23</v>
      </c>
      <c r="B3" s="2"/>
      <c r="C3" s="6">
        <v>0.38</v>
      </c>
      <c r="D3" t="s">
        <v>0</v>
      </c>
    </row>
    <row r="4" spans="1:4" x14ac:dyDescent="0.35">
      <c r="A4" t="s">
        <v>25</v>
      </c>
      <c r="B4" s="2"/>
      <c r="C4" s="3">
        <v>6.5000000000000002E-2</v>
      </c>
    </row>
    <row r="5" spans="1:4" x14ac:dyDescent="0.35">
      <c r="A5" t="s">
        <v>20</v>
      </c>
      <c r="C5" s="2">
        <v>0.87</v>
      </c>
    </row>
    <row r="6" spans="1:4" x14ac:dyDescent="0.35">
      <c r="A6" t="s">
        <v>21</v>
      </c>
      <c r="C6" s="2">
        <v>0.25</v>
      </c>
    </row>
    <row r="7" spans="1:4" x14ac:dyDescent="0.35">
      <c r="A7" t="s">
        <v>24</v>
      </c>
      <c r="C7" s="2">
        <v>0.1</v>
      </c>
    </row>
    <row r="8" spans="1:4" x14ac:dyDescent="0.35">
      <c r="A8" t="s">
        <v>7</v>
      </c>
      <c r="B8" s="2"/>
      <c r="C8" s="6">
        <v>0.25</v>
      </c>
    </row>
    <row r="9" spans="1:4" x14ac:dyDescent="0.35">
      <c r="B9" s="2"/>
      <c r="C9" s="3"/>
    </row>
    <row r="10" spans="1:4" x14ac:dyDescent="0.35">
      <c r="A10" t="s">
        <v>6</v>
      </c>
      <c r="B10" s="2"/>
      <c r="C10" s="1">
        <f>C1*C2*C3*C4*C5*C6*C7*C8</f>
        <v>10757.930625000001</v>
      </c>
      <c r="D10" t="s">
        <v>1</v>
      </c>
    </row>
    <row r="11" spans="1:4" x14ac:dyDescent="0.35">
      <c r="B11" s="2"/>
      <c r="C11" s="1"/>
    </row>
    <row r="12" spans="1:4" x14ac:dyDescent="0.35">
      <c r="A12" t="s">
        <v>8</v>
      </c>
      <c r="B12" s="2"/>
      <c r="C12" s="3"/>
    </row>
    <row r="13" spans="1:4" x14ac:dyDescent="0.35">
      <c r="A13" s="4" t="s">
        <v>19</v>
      </c>
      <c r="B13" s="2"/>
      <c r="C13" s="1">
        <f>C10</f>
        <v>10757.930625000001</v>
      </c>
      <c r="D13" t="s">
        <v>2</v>
      </c>
    </row>
    <row r="14" spans="1:4" x14ac:dyDescent="0.35">
      <c r="A14" s="5"/>
      <c r="B14" s="2"/>
      <c r="C14" s="6"/>
    </row>
    <row r="15" spans="1:4" x14ac:dyDescent="0.35">
      <c r="A15" t="s">
        <v>9</v>
      </c>
      <c r="B15" s="2"/>
      <c r="C15" s="7" t="e">
        <f>#REF!</f>
        <v>#REF!</v>
      </c>
      <c r="D15" t="s">
        <v>3</v>
      </c>
    </row>
    <row r="16" spans="1:4" x14ac:dyDescent="0.35">
      <c r="C16" s="1"/>
    </row>
    <row r="17" spans="1:17" x14ac:dyDescent="0.35">
      <c r="A17" s="4" t="s">
        <v>4</v>
      </c>
      <c r="B17" s="8"/>
      <c r="C17" s="9" t="e">
        <f>C15*C13/3</f>
        <v>#REF!</v>
      </c>
      <c r="D17" t="s">
        <v>5</v>
      </c>
    </row>
    <row r="18" spans="1:17" x14ac:dyDescent="0.35">
      <c r="A18" t="s">
        <v>26</v>
      </c>
      <c r="C18" s="1">
        <v>50000000</v>
      </c>
      <c r="D18" t="s">
        <v>5</v>
      </c>
    </row>
    <row r="26" spans="1:17" x14ac:dyDescent="0.35">
      <c r="P26">
        <v>464982</v>
      </c>
      <c r="Q26">
        <v>883883</v>
      </c>
    </row>
    <row r="27" spans="1:17" x14ac:dyDescent="0.35">
      <c r="P27">
        <v>524826</v>
      </c>
    </row>
    <row r="28" spans="1:17" x14ac:dyDescent="0.35">
      <c r="P28">
        <v>509726</v>
      </c>
      <c r="Q28">
        <f>10177924-(945955+847117+730643+706550)</f>
        <v>6947659</v>
      </c>
    </row>
    <row r="29" spans="1:17" x14ac:dyDescent="0.35">
      <c r="P29">
        <v>451364</v>
      </c>
    </row>
    <row r="30" spans="1:17" x14ac:dyDescent="0.35">
      <c r="P30">
        <v>380792</v>
      </c>
      <c r="Q30">
        <f>10177924</f>
        <v>10177924</v>
      </c>
    </row>
    <row r="31" spans="1:17" x14ac:dyDescent="0.35">
      <c r="P31" s="17">
        <v>323266</v>
      </c>
      <c r="Q31">
        <f>Q30-Q28</f>
        <v>3230265</v>
      </c>
    </row>
    <row r="32" spans="1:17" x14ac:dyDescent="0.35">
      <c r="P32">
        <v>323266</v>
      </c>
      <c r="Q32" s="6">
        <f>Q28/Q30</f>
        <v>0.68262044401196154</v>
      </c>
    </row>
    <row r="33" spans="16:16" x14ac:dyDescent="0.35">
      <c r="P33" s="17">
        <v>267752</v>
      </c>
    </row>
    <row r="34" spans="16:16" x14ac:dyDescent="0.35">
      <c r="P34">
        <v>284080</v>
      </c>
    </row>
    <row r="35" spans="16:16" x14ac:dyDescent="0.35">
      <c r="P35">
        <v>375893</v>
      </c>
    </row>
    <row r="36" spans="16:16" x14ac:dyDescent="0.35">
      <c r="P36">
        <f>SUM(P28:P35)</f>
        <v>2916139</v>
      </c>
    </row>
    <row r="37" spans="16:16" x14ac:dyDescent="0.35">
      <c r="P37" s="3">
        <f>SUM(P27:P33)/10177924</f>
        <v>0.27323764649844112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2021-06-22T07:27:44Z</dcterms:modified>
</cp:coreProperties>
</file>