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02109B26-692B-44D0-9B83-CFC8BB5BF90C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Market" sheetId="2" r:id="rId1"/>
    <sheet name="Market Potency" sheetId="4" r:id="rId2"/>
    <sheet name="Research" sheetId="3" r:id="rId3"/>
  </sheets>
  <definedNames>
    <definedName name="_xlnm._FilterDatabase" localSheetId="0" hidden="1">Market!$D$6:$J$33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C13" i="4" s="1"/>
  <c r="C17" i="4" s="1"/>
  <c r="C3" i="4"/>
  <c r="H48" i="2"/>
  <c r="J48" i="2" s="1"/>
  <c r="L48" i="2" s="1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47" i="2" s="1"/>
  <c r="J47" i="2" l="1"/>
  <c r="L47" i="2" s="1"/>
  <c r="I47" i="2"/>
  <c r="K47" i="2" s="1"/>
  <c r="I48" i="2"/>
  <c r="K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639763F9-96A2-4BC6-9804-CE9361C10465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17" authorId="0" shapeId="0" xr:uid="{8E90D6A6-9B5A-41A3-8482-C70F5C503C5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<sst xmlns="http://schemas.openxmlformats.org/spreadsheetml/2006/main" count="194" uniqueCount="96">
  <si>
    <t>Merk</t>
  </si>
  <si>
    <t>Varian</t>
  </si>
  <si>
    <t>Form</t>
  </si>
  <si>
    <t>Gramasi (gr/ml)</t>
  </si>
  <si>
    <t>Harga</t>
  </si>
  <si>
    <t>Rp/1 UOM</t>
  </si>
  <si>
    <t>Outlet</t>
  </si>
  <si>
    <t>ABC</t>
  </si>
  <si>
    <t>Milk Coffee</t>
  </si>
  <si>
    <t>RTD Botol</t>
  </si>
  <si>
    <t>IDM</t>
  </si>
  <si>
    <t>Chocomalt Coffee</t>
  </si>
  <si>
    <t>Golda</t>
  </si>
  <si>
    <t>Dolce Latte</t>
  </si>
  <si>
    <t>Tora Café</t>
  </si>
  <si>
    <t>Iced Cappuccino</t>
  </si>
  <si>
    <t>Iced Milky Latte</t>
  </si>
  <si>
    <t>Good Day</t>
  </si>
  <si>
    <t>Cappuccino</t>
  </si>
  <si>
    <t>Kopiko</t>
  </si>
  <si>
    <t>Coffee Latte 78</t>
  </si>
  <si>
    <t>Nescafe</t>
  </si>
  <si>
    <t>Coffee Cream</t>
  </si>
  <si>
    <t>Tetra Brik</t>
  </si>
  <si>
    <t>French Vanilla Cream</t>
  </si>
  <si>
    <t>Kapal Api</t>
  </si>
  <si>
    <t>White Coffee</t>
  </si>
  <si>
    <t>Original Black</t>
  </si>
  <si>
    <t>Ichitan</t>
  </si>
  <si>
    <t>Thai Milk Coffee</t>
  </si>
  <si>
    <t>SAT</t>
  </si>
  <si>
    <t>Avocado Delight</t>
  </si>
  <si>
    <t>Tiramisu Bliss</t>
  </si>
  <si>
    <t>Funtastic Moccha</t>
  </si>
  <si>
    <t>Nutriboost</t>
  </si>
  <si>
    <t>Kopi Susu</t>
  </si>
  <si>
    <t>Luwak</t>
  </si>
  <si>
    <t>Kopi Susu Kurma Latte</t>
  </si>
  <si>
    <t>Caramel Macchiato</t>
  </si>
  <si>
    <t>RTD Kaleng</t>
  </si>
  <si>
    <t>Latte</t>
  </si>
  <si>
    <t>Delmonte</t>
  </si>
  <si>
    <t>Café Latte</t>
  </si>
  <si>
    <t>MPPA</t>
  </si>
  <si>
    <t>Mocha Latte</t>
  </si>
  <si>
    <t>Lucky Day</t>
  </si>
  <si>
    <t>Coffe Latte Éclair</t>
  </si>
  <si>
    <t>Javacafe</t>
  </si>
  <si>
    <t>Mocha</t>
  </si>
  <si>
    <t>Ice Coffee Original</t>
  </si>
  <si>
    <t>Ice Coffee Latte</t>
  </si>
  <si>
    <t>Ice Coffee Mocha</t>
  </si>
  <si>
    <t>Mr Brown</t>
  </si>
  <si>
    <t>HERO</t>
  </si>
  <si>
    <t>Iced Coffee</t>
  </si>
  <si>
    <t>Cappucino Coffee</t>
  </si>
  <si>
    <t>Vanilla Coffee</t>
  </si>
  <si>
    <t>Taste Nirvana</t>
  </si>
  <si>
    <t>Mocha Coffee</t>
  </si>
  <si>
    <t>Paldo</t>
  </si>
  <si>
    <t>Cold Brew Americano</t>
  </si>
  <si>
    <t>Hot Brew Vanilla Latte</t>
  </si>
  <si>
    <t>per mL</t>
  </si>
  <si>
    <t>+20%</t>
  </si>
  <si>
    <t>+25%</t>
  </si>
  <si>
    <t>x 190 mL</t>
  </si>
  <si>
    <t>AVG Non Premium</t>
  </si>
  <si>
    <t>AVG Premium</t>
  </si>
  <si>
    <t>Market Potency Cold Brew Coffee</t>
  </si>
  <si>
    <r>
      <t>Dalam radius 3 km dari</t>
    </r>
    <r>
      <rPr>
        <b/>
        <sz val="14"/>
        <color theme="0"/>
        <rFont val="Tahoma"/>
        <family val="2"/>
      </rPr>
      <t xml:space="preserve"> Premium Neighbourhood, </t>
    </r>
    <r>
      <rPr>
        <sz val="14"/>
        <color theme="0"/>
        <rFont val="Tahoma"/>
        <family val="2"/>
      </rPr>
      <t>terdapat 6 merchant yang menjual Cold Brew Coffee di platform GoFood</t>
    </r>
  </si>
  <si>
    <t>Survey Pengguna Instagram</t>
  </si>
  <si>
    <r>
      <t xml:space="preserve">Pertanyaan: </t>
    </r>
    <r>
      <rPr>
        <i/>
        <sz val="18"/>
        <color rgb="FF000000"/>
        <rFont val="Myriad Pro Cond"/>
        <family val="2"/>
      </rPr>
      <t>Lebih suka Cold Brew Coffee / Freshly Brewed Coffee?</t>
    </r>
  </si>
  <si>
    <t>Cold Brew</t>
  </si>
  <si>
    <t>Freshly Brew</t>
  </si>
  <si>
    <t>n = 33, survey conducted on 10-11 July 2021</t>
  </si>
  <si>
    <r>
      <t xml:space="preserve">Produk Cold Brew Coffee </t>
    </r>
    <r>
      <rPr>
        <sz val="14"/>
        <color rgb="FF000000"/>
        <rFont val="Segoe UI"/>
        <family val="2"/>
      </rPr>
      <t>memiliki penggemar yang sama banyaknya dengan freshly brewed coffee.</t>
    </r>
  </si>
  <si>
    <t>SES SU, U12</t>
  </si>
  <si>
    <t>Indonesian population</t>
  </si>
  <si>
    <t xml:space="preserve">Choose Tropicana Slim </t>
  </si>
  <si>
    <t xml:space="preserve">Target market TS </t>
  </si>
  <si>
    <t>persons</t>
  </si>
  <si>
    <t>Consume TS</t>
  </si>
  <si>
    <t xml:space="preserve">Price TS  </t>
  </si>
  <si>
    <t>per portion</t>
  </si>
  <si>
    <t>Sales potency</t>
  </si>
  <si>
    <t>Round Up Market Potency</t>
  </si>
  <si>
    <t>per month</t>
  </si>
  <si>
    <t>Jumlah penduduk Indonesia</t>
  </si>
  <si>
    <t>MF, 24-55</t>
  </si>
  <si>
    <t xml:space="preserve">                Peminum kopi</t>
  </si>
  <si>
    <t xml:space="preserve">                       Pilih cold brew</t>
  </si>
  <si>
    <t xml:space="preserve">                                 Pilih Plant Based</t>
  </si>
  <si>
    <t xml:space="preserve">                              Diabetes</t>
  </si>
  <si>
    <t>pcs per month</t>
  </si>
  <si>
    <t>- min 1x konsumsi perbulan</t>
  </si>
  <si>
    <t>- per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</si>
</sst>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6" formatCode="_-&quot;Rp&quot;* #,##0.00_-;\-&quot;Rp&quot;* #,##0.00_-;_-&quot;Rp&quot;* &quot;-&quot;_-;_-@_-"/>
    <numFmt numFmtId="167" formatCode="_(* #,##0_);_(* \(#,##0\);_(* &quot;-&quot;??_);_(@_)"/>
    <numFmt numFmtId="168" formatCode="0.0%"/>
    <numFmt numFmtId="169" formatCode="[$IDR]\ #,##0_);\([$IDR]\ #,##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Tahoma"/>
      <family val="2"/>
    </font>
    <font>
      <b/>
      <sz val="14"/>
      <color theme="0"/>
      <name val="Tahoma"/>
      <family val="2"/>
    </font>
    <font>
      <sz val="11"/>
      <color theme="0"/>
      <name val="Tahoma"/>
      <family val="2"/>
    </font>
    <font>
      <b/>
      <sz val="28"/>
      <color rgb="FF000000"/>
      <name val="Myriad Pro Cond"/>
      <family val="2"/>
    </font>
    <font>
      <b/>
      <sz val="18"/>
      <color rgb="FF000000"/>
      <name val="Myriad Pro Cond"/>
      <family val="2"/>
    </font>
    <font>
      <i/>
      <sz val="18"/>
      <color rgb="FF000000"/>
      <name val="Myriad Pro Cond"/>
      <family val="2"/>
    </font>
    <font>
      <sz val="18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Segoe UI"/>
      <family val="2"/>
    </font>
    <font>
      <sz val="14"/>
      <color rgb="FF000000"/>
      <name val="Segoe UI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7E7E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42" fontId="0" fillId="0" borderId="0" xfId="2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2" fontId="1" fillId="2" borderId="8" xfId="2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2" fontId="0" fillId="0" borderId="0" xfId="2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2" fontId="0" fillId="0" borderId="5" xfId="2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42" fontId="1" fillId="0" borderId="10" xfId="2" applyFont="1" applyBorder="1" applyAlignment="1">
      <alignment horizontal="center"/>
    </xf>
    <xf numFmtId="9" fontId="1" fillId="0" borderId="7" xfId="2" quotePrefix="1" applyNumberFormat="1" applyFont="1" applyBorder="1" applyAlignment="1">
      <alignment horizontal="center"/>
    </xf>
    <xf numFmtId="0" fontId="1" fillId="0" borderId="9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0" fillId="0" borderId="11" xfId="2" applyNumberFormat="1" applyFont="1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0" fillId="0" borderId="12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1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6" fillId="4" borderId="0" xfId="0" applyFont="1" applyFill="1"/>
    <xf numFmtId="0" fontId="8" fillId="4" borderId="0" xfId="0" applyFont="1" applyFill="1"/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12" fillId="6" borderId="13" xfId="0" applyFont="1" applyFill="1" applyBorder="1" applyAlignment="1">
      <alignment horizontal="center" vertical="center" wrapText="1" readingOrder="1"/>
    </xf>
    <xf numFmtId="0" fontId="12" fillId="6" borderId="14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left" vertical="center" readingOrder="1"/>
    </xf>
    <xf numFmtId="0" fontId="13" fillId="5" borderId="13" xfId="0" applyFont="1" applyFill="1" applyBorder="1" applyAlignment="1">
      <alignment horizontal="center" vertical="center" wrapText="1" readingOrder="1"/>
    </xf>
    <xf numFmtId="0" fontId="13" fillId="5" borderId="14" xfId="0" applyFont="1" applyFill="1" applyBorder="1" applyAlignment="1">
      <alignment horizontal="center" vertical="center" wrapText="1" readingOrder="1"/>
    </xf>
    <xf numFmtId="41" fontId="0" fillId="0" borderId="0" xfId="1" applyFont="1"/>
    <xf numFmtId="42" fontId="1" fillId="0" borderId="0" xfId="2" applyFont="1"/>
    <xf numFmtId="0" fontId="1" fillId="3" borderId="0" xfId="0" applyFont="1" applyFill="1"/>
    <xf numFmtId="42" fontId="1" fillId="3" borderId="0" xfId="0" applyNumberFormat="1" applyFont="1" applyFill="1"/>
    <xf numFmtId="167" fontId="0" fillId="0" borderId="0" xfId="3" applyNumberFormat="1" applyFont="1"/>
    <xf numFmtId="9" fontId="0" fillId="0" borderId="0" xfId="0" applyNumberFormat="1"/>
    <xf numFmtId="9" fontId="0" fillId="0" borderId="0" xfId="4" applyFont="1"/>
    <xf numFmtId="168" fontId="0" fillId="0" borderId="0" xfId="4" applyNumberFormat="1" applyFont="1"/>
    <xf numFmtId="0" fontId="0" fillId="0" borderId="0" xfId="0" quotePrefix="1"/>
    <xf numFmtId="0" fontId="16" fillId="0" borderId="0" xfId="0" applyFont="1"/>
    <xf numFmtId="169" fontId="0" fillId="0" borderId="0" xfId="3" applyNumberFormat="1" applyFont="1"/>
    <xf numFmtId="9" fontId="1" fillId="0" borderId="0" xfId="0" applyNumberFormat="1" applyFont="1"/>
    <xf numFmtId="169" fontId="17" fillId="3" borderId="0" xfId="3" applyNumberFormat="1" applyFont="1" applyFill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4" fillId="0" borderId="0" xfId="0" applyFont="1" applyAlignment="1">
      <alignment horizontal="left" vertical="center" wrapText="1" readingOrder="1"/>
    </xf>
  </cellXfs>
  <cellStyles count="5">
    <cellStyle name="Comma" xfId="3" builtinId="3"/>
    <cellStyle name="Comma [0]" xfId="1" builtinId="6"/>
    <cellStyle name="Currency [0]" xfId="2" builtinId="7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Rp/1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Market!$I$6</c:f>
              <c:strCache>
                <c:ptCount val="1"/>
                <c:pt idx="0">
                  <c:v> Rp/1 UOM </c:v>
                </c:pt>
              </c:strCache>
            </c:strRef>
          </c:tx>
          <c:spPr>
            <a:solidFill>
              <a:srgbClr val="FF0000">
                <a:alpha val="22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Market!$G$7:$G$44</c:f>
              <c:numCache>
                <c:formatCode>General</c:formatCode>
                <c:ptCount val="3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180</c:v>
                </c:pt>
                <c:pt idx="4">
                  <c:v>180</c:v>
                </c:pt>
                <c:pt idx="5">
                  <c:v>250</c:v>
                </c:pt>
                <c:pt idx="6">
                  <c:v>240</c:v>
                </c:pt>
                <c:pt idx="7">
                  <c:v>180</c:v>
                </c:pt>
                <c:pt idx="8">
                  <c:v>180</c:v>
                </c:pt>
                <c:pt idx="9">
                  <c:v>200</c:v>
                </c:pt>
                <c:pt idx="10">
                  <c:v>200</c:v>
                </c:pt>
                <c:pt idx="11">
                  <c:v>310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240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240</c:v>
                </c:pt>
                <c:pt idx="22">
                  <c:v>240</c:v>
                </c:pt>
                <c:pt idx="23">
                  <c:v>180</c:v>
                </c:pt>
                <c:pt idx="24">
                  <c:v>220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240</c:v>
                </c:pt>
                <c:pt idx="34">
                  <c:v>240</c:v>
                </c:pt>
                <c:pt idx="35">
                  <c:v>280</c:v>
                </c:pt>
                <c:pt idx="36">
                  <c:v>270</c:v>
                </c:pt>
                <c:pt idx="37">
                  <c:v>270</c:v>
                </c:pt>
              </c:numCache>
            </c:numRef>
          </c:xVal>
          <c:yVal>
            <c:numRef>
              <c:f>Market!$I$7:$I$44</c:f>
              <c:numCache>
                <c:formatCode>_("Rp"* #,##0_);_("Rp"* \(#,##0\);_("Rp"* "-"_);_(@_)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19.444444444444443</c:v>
                </c:pt>
                <c:pt idx="4">
                  <c:v>19.444444444444443</c:v>
                </c:pt>
                <c:pt idx="5">
                  <c:v>23.6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25.5</c:v>
                </c:pt>
                <c:pt idx="10">
                  <c:v>25.5</c:v>
                </c:pt>
                <c:pt idx="11">
                  <c:v>26.451612903225808</c:v>
                </c:pt>
                <c:pt idx="12">
                  <c:v>27.6</c:v>
                </c:pt>
                <c:pt idx="13">
                  <c:v>27.6</c:v>
                </c:pt>
                <c:pt idx="14">
                  <c:v>27.6</c:v>
                </c:pt>
                <c:pt idx="15">
                  <c:v>31.25</c:v>
                </c:pt>
                <c:pt idx="16">
                  <c:v>31.363636363636363</c:v>
                </c:pt>
                <c:pt idx="17">
                  <c:v>31.363636363636363</c:v>
                </c:pt>
                <c:pt idx="18">
                  <c:v>31.363636363636363</c:v>
                </c:pt>
                <c:pt idx="19">
                  <c:v>31.363636363636363</c:v>
                </c:pt>
                <c:pt idx="20">
                  <c:v>31.363636363636363</c:v>
                </c:pt>
                <c:pt idx="21">
                  <c:v>31.837499999999999</c:v>
                </c:pt>
                <c:pt idx="22">
                  <c:v>31.837499999999999</c:v>
                </c:pt>
                <c:pt idx="23">
                  <c:v>33.333333333333336</c:v>
                </c:pt>
                <c:pt idx="24">
                  <c:v>35</c:v>
                </c:pt>
                <c:pt idx="25">
                  <c:v>40.087499999999999</c:v>
                </c:pt>
                <c:pt idx="26">
                  <c:v>40.087499999999999</c:v>
                </c:pt>
                <c:pt idx="27">
                  <c:v>41.25</c:v>
                </c:pt>
                <c:pt idx="28">
                  <c:v>41.25</c:v>
                </c:pt>
                <c:pt idx="29">
                  <c:v>41.25</c:v>
                </c:pt>
                <c:pt idx="30">
                  <c:v>53.030303030303031</c:v>
                </c:pt>
                <c:pt idx="31">
                  <c:v>53.030303030303031</c:v>
                </c:pt>
                <c:pt idx="32">
                  <c:v>53.030303030303031</c:v>
                </c:pt>
                <c:pt idx="33">
                  <c:v>55</c:v>
                </c:pt>
                <c:pt idx="34">
                  <c:v>55</c:v>
                </c:pt>
                <c:pt idx="35">
                  <c:v>91.428571428571431</c:v>
                </c:pt>
                <c:pt idx="36">
                  <c:v>109.62962962962963</c:v>
                </c:pt>
                <c:pt idx="37">
                  <c:v>130.37037037037038</c:v>
                </c:pt>
              </c:numCache>
            </c:numRef>
          </c:yVal>
          <c:bubbleSize>
            <c:numLit>
              <c:formatCode>General</c:formatCode>
              <c:ptCount val="3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4D-4D13-A642-D477E193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861721088"/>
        <c:axId val="861717808"/>
      </c:bubbleChart>
      <c:valAx>
        <c:axId val="8617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Form Gramasi mL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17808"/>
        <c:crosses val="autoZero"/>
        <c:crossBetween val="midCat"/>
      </c:valAx>
      <c:valAx>
        <c:axId val="8617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Rupiah</a:t>
                </a:r>
                <a:r>
                  <a:rPr lang="en-ID" baseline="0"/>
                  <a:t> per mL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58082</xdr:colOff>
      <xdr:row>22</xdr:row>
      <xdr:rowOff>113130</xdr:rowOff>
    </xdr:from>
    <xdr:to>
      <xdr:col>39</xdr:col>
      <xdr:colOff>388219</xdr:colOff>
      <xdr:row>43</xdr:row>
      <xdr:rowOff>91978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A89EF-5E26-427A-8AD2-4DFD82A73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414617</xdr:colOff>
      <xdr:row>6</xdr:row>
      <xdr:rowOff>149551</xdr:rowOff>
    </xdr:from>
    <xdr:to>
      <xdr:col>34</xdr:col>
      <xdr:colOff>507770</xdr:colOff>
      <xdr:row>39</xdr:row>
      <xdr:rowOff>189214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16D52D-0704-4094-822C-808F242F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6882" y="1314963"/>
          <a:ext cx="11299035" cy="6326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600543</xdr:colOff>
      <xdr:row>3</xdr:row>
      <xdr:rowOff>81508</xdr:rowOff>
    </xdr:from>
    <xdr:to>
      <xdr:col>14</xdr:col>
      <xdr:colOff>561975</xdr:colOff>
      <xdr:row>39</xdr:row>
      <xdr:rowOff>40907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710B9-0887-4245-8587-75A69DCA6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743" y="653008"/>
          <a:ext cx="5447832" cy="681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0</xdr:row>
      <xdr:rowOff>66675</xdr:rowOff>
    </xdr:from>
    <xdr:to>
      <xdr:col>15</xdr:col>
      <xdr:colOff>104775</xdr:colOff>
      <xdr:row>2</xdr:row>
      <xdr:rowOff>186364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6877D9-86E6-4515-B0BF-16212297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0" y="66675"/>
          <a:ext cx="5629275" cy="500689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</xdr:row>
      <xdr:rowOff>9525</xdr:rowOff>
    </xdr:from>
    <xdr:to>
      <xdr:col>22</xdr:col>
      <xdr:colOff>8239</xdr:colOff>
      <xdr:row>24</xdr:row>
      <xdr:rowOff>109418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10F25-DEAD-42EC-9427-F21F3F98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96725" y="581025"/>
          <a:ext cx="4265914" cy="41003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180802</xdr:rowOff>
    </xdr:from>
    <xdr:to>
      <xdr:col>9</xdr:col>
      <xdr:colOff>110437</xdr:colOff>
      <xdr:row>13</xdr:row>
      <xdr:rowOff>141564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3D0BFA9-1306-4457-9ED7-3D41B9AD116A}"/>
            </a:ext>
          </a:extLst>
        </xdr:cNvPr>
        <xdr:cNvGrpSpPr/>
      </xdr:nvGrpSpPr>
      <xdr:grpSpPr>
        <a:xfrm>
          <a:off x="447675" y="879302"/>
          <a:ext cx="5149162" cy="1802262"/>
          <a:chOff x="452509" y="968971"/>
          <a:chExt cx="5149162" cy="1865762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943B367-342F-4D68-9355-3DCED2033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52509" y="1046833"/>
            <a:ext cx="5149162" cy="1533984"/>
          </a:xfrm>
          <a:prstGeom prst="rect">
            <a:avLst/>
          </a:prstGeom>
        </xdr:spPr>
      </xdr:pic>
      <xdr:sp macro="" textlink="">
        <xdr:nvSpPr>
          <xdr:cNvPr id="8" name="TextBox 11">
            <a:extLst>
              <a:ext uri="{FF2B5EF4-FFF2-40B4-BE49-F238E27FC236}">
                <a16:creationId xmlns:a16="http://schemas.microsoft.com/office/drawing/2014/main" id="{8732572E-BC77-4C05-A5D3-E1AA6B213106}"/>
              </a:ext>
            </a:extLst>
          </xdr:cNvPr>
          <xdr:cNvSpPr txBox="1"/>
        </xdr:nvSpPr>
        <xdr:spPr>
          <a:xfrm>
            <a:off x="522273" y="968971"/>
            <a:ext cx="3059609" cy="307777"/>
          </a:xfrm>
          <a:prstGeom prst="rect">
            <a:avLst/>
          </a:prstGeom>
          <a:solidFill>
            <a:schemeClr val="bg1"/>
          </a:solidFill>
          <a:ln>
            <a:solidFill>
              <a:srgbClr val="4285F4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>
                <a:latin typeface="Segoe UI" panose="020B0502040204020203" pitchFamily="34" charset="0"/>
                <a:cs typeface="Segoe UI" panose="020B0502040204020203" pitchFamily="34" charset="0"/>
              </a:rPr>
              <a:t>Interest over time (2018-2021)</a:t>
            </a:r>
            <a:endParaRPr lang="en-ID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77D8F7F2-9FC0-4B9E-98D6-08BEA9085DA8}"/>
              </a:ext>
            </a:extLst>
          </xdr:cNvPr>
          <xdr:cNvSpPr/>
        </xdr:nvSpPr>
        <xdr:spPr>
          <a:xfrm>
            <a:off x="4687470" y="1417320"/>
            <a:ext cx="576072" cy="57607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10" name="TextBox 14">
            <a:extLst>
              <a:ext uri="{FF2B5EF4-FFF2-40B4-BE49-F238E27FC236}">
                <a16:creationId xmlns:a16="http://schemas.microsoft.com/office/drawing/2014/main" id="{3791A100-C725-4090-A66E-A6A8EBFDE22C}"/>
              </a:ext>
            </a:extLst>
          </xdr:cNvPr>
          <xdr:cNvSpPr txBox="1"/>
        </xdr:nvSpPr>
        <xdr:spPr>
          <a:xfrm>
            <a:off x="522273" y="2580817"/>
            <a:ext cx="5079398" cy="253916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latin typeface="Segoe UI" panose="020B0502040204020203" pitchFamily="34" charset="0"/>
                <a:cs typeface="Segoe UI" panose="020B0502040204020203" pitchFamily="34" charset="0"/>
              </a:rPr>
              <a:t>Terdapat peak trend pencarian ‘cold brew’ pada range 27 Mar – 29 Mei 2021</a:t>
            </a:r>
            <a:endParaRPr lang="en-ID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276791</xdr:colOff>
      <xdr:row>3</xdr:row>
      <xdr:rowOff>104775</xdr:rowOff>
    </xdr:from>
    <xdr:to>
      <xdr:col>18</xdr:col>
      <xdr:colOff>329523</xdr:colOff>
      <xdr:row>13</xdr:row>
      <xdr:rowOff>141564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FDF3666-1D2A-4649-BD45-91E3A7C7E128}"/>
            </a:ext>
          </a:extLst>
        </xdr:cNvPr>
        <xdr:cNvGrpSpPr/>
      </xdr:nvGrpSpPr>
      <xdr:grpSpPr>
        <a:xfrm>
          <a:off x="5763191" y="803275"/>
          <a:ext cx="5539132" cy="1878289"/>
          <a:chOff x="5945723" y="922246"/>
          <a:chExt cx="5539132" cy="194178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5F0BF41-53B8-447E-B209-49BE356DFE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7224"/>
          <a:stretch/>
        </xdr:blipFill>
        <xdr:spPr>
          <a:xfrm>
            <a:off x="6185707" y="967529"/>
            <a:ext cx="5299147" cy="1666141"/>
          </a:xfrm>
          <a:prstGeom prst="rect">
            <a:avLst/>
          </a:prstGeom>
        </xdr:spPr>
      </xdr:pic>
      <xdr:sp macro="" textlink="">
        <xdr:nvSpPr>
          <xdr:cNvPr id="5" name="TextBox 18">
            <a:extLst>
              <a:ext uri="{FF2B5EF4-FFF2-40B4-BE49-F238E27FC236}">
                <a16:creationId xmlns:a16="http://schemas.microsoft.com/office/drawing/2014/main" id="{C0DB130C-AC5F-47AA-8A0D-2990AE36C9CA}"/>
              </a:ext>
            </a:extLst>
          </xdr:cNvPr>
          <xdr:cNvSpPr txBox="1"/>
        </xdr:nvSpPr>
        <xdr:spPr>
          <a:xfrm>
            <a:off x="6185706" y="922246"/>
            <a:ext cx="3059609" cy="307777"/>
          </a:xfrm>
          <a:prstGeom prst="rect">
            <a:avLst/>
          </a:prstGeom>
          <a:solidFill>
            <a:schemeClr val="bg1"/>
          </a:solidFill>
          <a:ln>
            <a:solidFill>
              <a:srgbClr val="4285F4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>
                <a:latin typeface="Segoe UI" panose="020B0502040204020203" pitchFamily="34" charset="0"/>
                <a:cs typeface="Segoe UI" panose="020B0502040204020203" pitchFamily="34" charset="0"/>
              </a:rPr>
              <a:t>Interest by subregion (2018-2021)</a:t>
            </a:r>
            <a:endParaRPr lang="en-ID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6" name="TextBox 21">
            <a:extLst>
              <a:ext uri="{FF2B5EF4-FFF2-40B4-BE49-F238E27FC236}">
                <a16:creationId xmlns:a16="http://schemas.microsoft.com/office/drawing/2014/main" id="{55E16611-D3BC-4760-A56C-80BF4584D00C}"/>
              </a:ext>
            </a:extLst>
          </xdr:cNvPr>
          <xdr:cNvSpPr txBox="1"/>
        </xdr:nvSpPr>
        <xdr:spPr>
          <a:xfrm>
            <a:off x="5945723" y="2587036"/>
            <a:ext cx="5539132" cy="276999"/>
          </a:xfrm>
          <a:prstGeom prst="rect">
            <a:avLst/>
          </a:prstGeom>
          <a:solidFill>
            <a:schemeClr val="bg1"/>
          </a:solidFill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>
                <a:latin typeface="Segoe UI" panose="020B0502040204020203" pitchFamily="34" charset="0"/>
                <a:cs typeface="Segoe UI" panose="020B0502040204020203" pitchFamily="34" charset="0"/>
              </a:rPr>
              <a:t>Keyword ‘cold brew’ banyak dicari di lokasi diatas pada 2018-2021</a:t>
            </a:r>
            <a:endParaRPr lang="en-ID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504825</xdr:colOff>
      <xdr:row>18</xdr:row>
      <xdr:rowOff>114300</xdr:rowOff>
    </xdr:from>
    <xdr:to>
      <xdr:col>18</xdr:col>
      <xdr:colOff>513590</xdr:colOff>
      <xdr:row>41</xdr:row>
      <xdr:rowOff>87007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F6FD0EB-A61F-41F7-A5E3-4C475334A948}"/>
            </a:ext>
          </a:extLst>
        </xdr:cNvPr>
        <xdr:cNvGrpSpPr/>
      </xdr:nvGrpSpPr>
      <xdr:grpSpPr>
        <a:xfrm>
          <a:off x="504825" y="3613150"/>
          <a:ext cx="10981565" cy="4208157"/>
          <a:chOff x="688536" y="1026336"/>
          <a:chExt cx="10981565" cy="4354207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5CDA5D58-D9CB-4D95-91DA-F4821ACE30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15754" y="1126157"/>
            <a:ext cx="3178326" cy="2038745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5EB21950-B2C0-4737-8367-B35A3F79A6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9601" y="1151038"/>
            <a:ext cx="3452016" cy="1994498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EA483410-4825-4345-8E0F-5E84A7AA6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017139" y="1026336"/>
            <a:ext cx="2945796" cy="2038745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FB2BCC75-D8EC-4AF2-9DCA-2979AA4343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565124" y="3164902"/>
            <a:ext cx="3452015" cy="2196275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D12DE4A-B772-4BD9-8067-FFD795588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59284" y="3221213"/>
            <a:ext cx="3747553" cy="215933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D0AAE30C-1B50-4074-BB4F-6782001A2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017139" y="3164902"/>
            <a:ext cx="3603749" cy="2162249"/>
          </a:xfrm>
          <a:prstGeom prst="rect">
            <a:avLst/>
          </a:prstGeom>
        </xdr:spPr>
      </xdr:pic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AEE75F78-92FC-4994-8A9A-34E2DFC91D6F}"/>
              </a:ext>
            </a:extLst>
          </xdr:cNvPr>
          <xdr:cNvSpPr/>
        </xdr:nvSpPr>
        <xdr:spPr>
          <a:xfrm>
            <a:off x="1856232" y="2414016"/>
            <a:ext cx="9217152" cy="670431"/>
          </a:xfrm>
          <a:prstGeom prst="roundRect">
            <a:avLst/>
          </a:prstGeom>
          <a:noFill/>
          <a:ln w="28575">
            <a:solidFill>
              <a:srgbClr val="ED273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CE7DD733-D285-45F4-A4BC-228C012E722C}"/>
              </a:ext>
            </a:extLst>
          </xdr:cNvPr>
          <xdr:cNvSpPr/>
        </xdr:nvSpPr>
        <xdr:spPr>
          <a:xfrm>
            <a:off x="688536" y="4576536"/>
            <a:ext cx="10981565" cy="670431"/>
          </a:xfrm>
          <a:prstGeom prst="roundRect">
            <a:avLst/>
          </a:prstGeom>
          <a:noFill/>
          <a:ln w="28575">
            <a:solidFill>
              <a:srgbClr val="ED273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</xdr:grpSp>
    <xdr:clientData/>
  </xdr:twoCellAnchor>
  <xdr:twoCellAnchor editAs="oneCell">
    <xdr:from>
      <xdr:col>1</xdr:col>
      <xdr:colOff>171450</xdr:colOff>
      <xdr:row>43</xdr:row>
      <xdr:rowOff>152400</xdr:rowOff>
    </xdr:from>
    <xdr:to>
      <xdr:col>2</xdr:col>
      <xdr:colOff>408936</xdr:colOff>
      <xdr:row>46</xdr:row>
      <xdr:rowOff>39702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98FF754-3063-4D49-9882-2F69F459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0" y="8524875"/>
          <a:ext cx="847086" cy="820752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43</xdr:row>
      <xdr:rowOff>104775</xdr:rowOff>
    </xdr:from>
    <xdr:to>
      <xdr:col>17</xdr:col>
      <xdr:colOff>426248</xdr:colOff>
      <xdr:row>54</xdr:row>
      <xdr:rowOff>108454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E8FB3FF-15A2-4FAB-B5D9-CEB878673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48550" y="8477250"/>
          <a:ext cx="3340898" cy="2889754"/>
        </a:xfrm>
        <a:prstGeom prst="rect">
          <a:avLst/>
        </a:prstGeom>
      </xdr:spPr>
    </xdr:pic>
    <xdr:clientData/>
  </xdr:twoCellAnchor>
  <xdr:twoCellAnchor editAs="oneCell">
    <xdr:from>
      <xdr:col>20</xdr:col>
      <xdr:colOff>267168</xdr:colOff>
      <xdr:row>16</xdr:row>
      <xdr:rowOff>180974</xdr:rowOff>
    </xdr:from>
    <xdr:to>
      <xdr:col>27</xdr:col>
      <xdr:colOff>371475</xdr:colOff>
      <xdr:row>49</xdr:row>
      <xdr:rowOff>197523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1C9E06C-DB50-4C07-8B2D-E35798ED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9168" y="3371849"/>
          <a:ext cx="5447832" cy="681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13</xdr:row>
      <xdr:rowOff>166141</xdr:rowOff>
    </xdr:from>
    <xdr:to>
      <xdr:col>27</xdr:col>
      <xdr:colOff>523875</xdr:colOff>
      <xdr:row>16</xdr:row>
      <xdr:rowOff>95330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C492C-72B8-48C8-9AAF-A6D5B88C9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30125" y="2785516"/>
          <a:ext cx="5629275" cy="500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35BC-1AFD-4965-B15C-173C1E2D1C87}">
  <dimension ref="D5:L48"/>
  <sheetViews>
    <sheetView showGridLines="0" tabSelected="1" zoomScale="85" zoomScaleNormal="85" workbookViewId="0">
      <selection activeCell="L21" sqref="L21"/>
    </sheetView>
  </sheetViews>
  <sheetFormatPr defaultColWidth="8.453125" defaultRowHeight="14.5"/>
  <cols>
    <col min="1" max="3" width="8.453125" style="1"/>
    <col min="4" max="4" width="13.1796875" style="1" bestFit="1" customWidth="1"/>
    <col min="5" max="5" width="20.81640625" style="1" bestFit="1" customWidth="1"/>
    <col min="6" max="6" width="10.81640625" style="1" bestFit="1" customWidth="1"/>
    <col min="7" max="7" width="19.7265625" style="1" bestFit="1" customWidth="1"/>
    <col min="8" max="8" width="15.26953125" style="2" customWidth="1"/>
    <col min="9" max="9" width="10.453125" style="2" bestFit="1" customWidth="1"/>
    <col min="10" max="10" width="10.7265625" style="1" bestFit="1" customWidth="1"/>
    <col min="11" max="12" width="12.26953125" style="1" bestFit="1" customWidth="1"/>
    <col min="13" max="16384" width="8.453125" style="1"/>
  </cols>
  <sheetData>
    <row r="5" spans="4:10" ht="15" thickBot="1"/>
    <row r="6" spans="4:10" s="7" customFormat="1" ht="15" thickBot="1">
      <c r="D6" s="3" t="s">
        <v>0</v>
      </c>
      <c r="E6" s="4" t="s">
        <v>1</v>
      </c>
      <c r="F6" s="4" t="s">
        <v>2</v>
      </c>
      <c r="G6" s="4" t="s">
        <v>3</v>
      </c>
      <c r="H6" s="5" t="s">
        <v>4</v>
      </c>
      <c r="I6" s="5" t="s">
        <v>5</v>
      </c>
      <c r="J6" s="6" t="s">
        <v>6</v>
      </c>
    </row>
    <row r="7" spans="4:10">
      <c r="D7" s="8" t="s">
        <v>7</v>
      </c>
      <c r="E7" s="1" t="s">
        <v>8</v>
      </c>
      <c r="F7" s="1" t="s">
        <v>9</v>
      </c>
      <c r="G7" s="1">
        <v>200</v>
      </c>
      <c r="H7" s="9">
        <v>3000</v>
      </c>
      <c r="I7" s="9">
        <f t="shared" ref="I7:I44" si="0">H7/G7</f>
        <v>15</v>
      </c>
      <c r="J7" s="10" t="s">
        <v>10</v>
      </c>
    </row>
    <row r="8" spans="4:10">
      <c r="D8" s="8" t="s">
        <v>7</v>
      </c>
      <c r="E8" s="1" t="s">
        <v>11</v>
      </c>
      <c r="F8" s="1" t="s">
        <v>9</v>
      </c>
      <c r="G8" s="1">
        <v>200</v>
      </c>
      <c r="H8" s="9">
        <v>3000</v>
      </c>
      <c r="I8" s="9">
        <f t="shared" si="0"/>
        <v>15</v>
      </c>
      <c r="J8" s="10" t="s">
        <v>10</v>
      </c>
    </row>
    <row r="9" spans="4:10">
      <c r="D9" s="8" t="s">
        <v>12</v>
      </c>
      <c r="E9" s="1" t="s">
        <v>13</v>
      </c>
      <c r="F9" s="1" t="s">
        <v>9</v>
      </c>
      <c r="G9" s="1">
        <v>200</v>
      </c>
      <c r="H9" s="9">
        <v>3000</v>
      </c>
      <c r="I9" s="9">
        <f t="shared" si="0"/>
        <v>15</v>
      </c>
      <c r="J9" s="10" t="s">
        <v>10</v>
      </c>
    </row>
    <row r="10" spans="4:10">
      <c r="D10" s="8" t="s">
        <v>14</v>
      </c>
      <c r="E10" s="1" t="s">
        <v>15</v>
      </c>
      <c r="F10" s="1" t="s">
        <v>9</v>
      </c>
      <c r="G10" s="1">
        <v>180</v>
      </c>
      <c r="H10" s="9">
        <v>3500</v>
      </c>
      <c r="I10" s="9">
        <f t="shared" si="0"/>
        <v>19.444444444444443</v>
      </c>
      <c r="J10" s="10" t="s">
        <v>10</v>
      </c>
    </row>
    <row r="11" spans="4:10">
      <c r="D11" s="8" t="s">
        <v>14</v>
      </c>
      <c r="E11" s="1" t="s">
        <v>16</v>
      </c>
      <c r="F11" s="1" t="s">
        <v>9</v>
      </c>
      <c r="G11" s="1">
        <v>180</v>
      </c>
      <c r="H11" s="9">
        <v>3500</v>
      </c>
      <c r="I11" s="9">
        <f t="shared" si="0"/>
        <v>19.444444444444443</v>
      </c>
      <c r="J11" s="10" t="s">
        <v>10</v>
      </c>
    </row>
    <row r="12" spans="4:10">
      <c r="D12" s="8" t="s">
        <v>17</v>
      </c>
      <c r="E12" s="1" t="s">
        <v>18</v>
      </c>
      <c r="F12" s="1" t="s">
        <v>9</v>
      </c>
      <c r="G12" s="1">
        <v>250</v>
      </c>
      <c r="H12" s="9">
        <v>5900</v>
      </c>
      <c r="I12" s="9">
        <f t="shared" si="0"/>
        <v>23.6</v>
      </c>
      <c r="J12" s="10" t="s">
        <v>10</v>
      </c>
    </row>
    <row r="13" spans="4:10">
      <c r="D13" s="8" t="s">
        <v>19</v>
      </c>
      <c r="E13" s="1" t="s">
        <v>20</v>
      </c>
      <c r="F13" s="1" t="s">
        <v>9</v>
      </c>
      <c r="G13" s="1">
        <v>240</v>
      </c>
      <c r="H13" s="9">
        <v>6000</v>
      </c>
      <c r="I13" s="9">
        <f t="shared" si="0"/>
        <v>25</v>
      </c>
      <c r="J13" s="10" t="s">
        <v>10</v>
      </c>
    </row>
    <row r="14" spans="4:10">
      <c r="D14" s="8" t="s">
        <v>21</v>
      </c>
      <c r="E14" s="1" t="s">
        <v>22</v>
      </c>
      <c r="F14" s="1" t="s">
        <v>23</v>
      </c>
      <c r="G14" s="1">
        <v>180</v>
      </c>
      <c r="H14" s="9">
        <v>4500</v>
      </c>
      <c r="I14" s="9">
        <f t="shared" si="0"/>
        <v>25</v>
      </c>
      <c r="J14" s="10" t="s">
        <v>10</v>
      </c>
    </row>
    <row r="15" spans="4:10">
      <c r="D15" s="8" t="s">
        <v>21</v>
      </c>
      <c r="E15" s="1" t="s">
        <v>24</v>
      </c>
      <c r="F15" s="1" t="s">
        <v>23</v>
      </c>
      <c r="G15" s="1">
        <v>180</v>
      </c>
      <c r="H15" s="9">
        <v>4500</v>
      </c>
      <c r="I15" s="9">
        <f t="shared" si="0"/>
        <v>25</v>
      </c>
      <c r="J15" s="10" t="s">
        <v>10</v>
      </c>
    </row>
    <row r="16" spans="4:10">
      <c r="D16" s="8" t="s">
        <v>25</v>
      </c>
      <c r="E16" s="1" t="s">
        <v>26</v>
      </c>
      <c r="F16" s="1" t="s">
        <v>9</v>
      </c>
      <c r="G16" s="1">
        <v>200</v>
      </c>
      <c r="H16" s="9">
        <v>5100</v>
      </c>
      <c r="I16" s="9">
        <f t="shared" si="0"/>
        <v>25.5</v>
      </c>
      <c r="J16" s="10" t="s">
        <v>10</v>
      </c>
    </row>
    <row r="17" spans="4:10">
      <c r="D17" s="8" t="s">
        <v>25</v>
      </c>
      <c r="E17" s="1" t="s">
        <v>27</v>
      </c>
      <c r="F17" s="1" t="s">
        <v>9</v>
      </c>
      <c r="G17" s="1">
        <v>200</v>
      </c>
      <c r="H17" s="9">
        <v>5100</v>
      </c>
      <c r="I17" s="9">
        <f t="shared" si="0"/>
        <v>25.5</v>
      </c>
      <c r="J17" s="10" t="s">
        <v>10</v>
      </c>
    </row>
    <row r="18" spans="4:10">
      <c r="D18" s="8" t="s">
        <v>28</v>
      </c>
      <c r="E18" s="1" t="s">
        <v>29</v>
      </c>
      <c r="F18" s="1" t="s">
        <v>9</v>
      </c>
      <c r="G18" s="1">
        <v>310</v>
      </c>
      <c r="H18" s="9">
        <v>8200</v>
      </c>
      <c r="I18" s="9">
        <f t="shared" si="0"/>
        <v>26.451612903225808</v>
      </c>
      <c r="J18" s="10" t="s">
        <v>30</v>
      </c>
    </row>
    <row r="19" spans="4:10">
      <c r="D19" s="8" t="s">
        <v>17</v>
      </c>
      <c r="E19" s="1" t="s">
        <v>31</v>
      </c>
      <c r="F19" s="1" t="s">
        <v>9</v>
      </c>
      <c r="G19" s="1">
        <v>250</v>
      </c>
      <c r="H19" s="9">
        <v>6900</v>
      </c>
      <c r="I19" s="9">
        <f t="shared" si="0"/>
        <v>27.6</v>
      </c>
      <c r="J19" s="10" t="s">
        <v>10</v>
      </c>
    </row>
    <row r="20" spans="4:10">
      <c r="D20" s="8" t="s">
        <v>17</v>
      </c>
      <c r="E20" s="1" t="s">
        <v>32</v>
      </c>
      <c r="F20" s="1" t="s">
        <v>9</v>
      </c>
      <c r="G20" s="1">
        <v>250</v>
      </c>
      <c r="H20" s="9">
        <v>6900</v>
      </c>
      <c r="I20" s="9">
        <f t="shared" si="0"/>
        <v>27.6</v>
      </c>
      <c r="J20" s="10" t="s">
        <v>10</v>
      </c>
    </row>
    <row r="21" spans="4:10">
      <c r="D21" s="8" t="s">
        <v>17</v>
      </c>
      <c r="E21" s="1" t="s">
        <v>33</v>
      </c>
      <c r="F21" s="1" t="s">
        <v>9</v>
      </c>
      <c r="G21" s="1">
        <v>250</v>
      </c>
      <c r="H21" s="9">
        <v>6900</v>
      </c>
      <c r="I21" s="9">
        <f t="shared" si="0"/>
        <v>27.6</v>
      </c>
      <c r="J21" s="10" t="s">
        <v>10</v>
      </c>
    </row>
    <row r="22" spans="4:10">
      <c r="D22" s="8" t="s">
        <v>34</v>
      </c>
      <c r="E22" s="1" t="s">
        <v>35</v>
      </c>
      <c r="F22" s="1" t="s">
        <v>9</v>
      </c>
      <c r="G22" s="1">
        <v>240</v>
      </c>
      <c r="H22" s="9">
        <v>7500</v>
      </c>
      <c r="I22" s="9">
        <f t="shared" si="0"/>
        <v>31.25</v>
      </c>
      <c r="J22" s="10" t="s">
        <v>10</v>
      </c>
    </row>
    <row r="23" spans="4:10">
      <c r="D23" s="8" t="s">
        <v>36</v>
      </c>
      <c r="E23" s="1" t="s">
        <v>26</v>
      </c>
      <c r="F23" s="1" t="s">
        <v>9</v>
      </c>
      <c r="G23" s="1">
        <v>220</v>
      </c>
      <c r="H23" s="9">
        <v>6900</v>
      </c>
      <c r="I23" s="9">
        <f t="shared" si="0"/>
        <v>31.363636363636363</v>
      </c>
      <c r="J23" s="10" t="s">
        <v>10</v>
      </c>
    </row>
    <row r="24" spans="4:10">
      <c r="D24" s="8" t="s">
        <v>21</v>
      </c>
      <c r="E24" s="1" t="s">
        <v>37</v>
      </c>
      <c r="F24" s="1" t="s">
        <v>9</v>
      </c>
      <c r="G24" s="1">
        <v>220</v>
      </c>
      <c r="H24" s="9">
        <v>6900</v>
      </c>
      <c r="I24" s="9">
        <f t="shared" si="0"/>
        <v>31.363636363636363</v>
      </c>
      <c r="J24" s="10" t="s">
        <v>10</v>
      </c>
    </row>
    <row r="25" spans="4:10">
      <c r="D25" s="8" t="s">
        <v>21</v>
      </c>
      <c r="E25" s="1" t="s">
        <v>38</v>
      </c>
      <c r="F25" s="1" t="s">
        <v>39</v>
      </c>
      <c r="G25" s="1">
        <v>220</v>
      </c>
      <c r="H25" s="9">
        <v>6900</v>
      </c>
      <c r="I25" s="9">
        <f t="shared" si="0"/>
        <v>31.363636363636363</v>
      </c>
      <c r="J25" s="10" t="s">
        <v>10</v>
      </c>
    </row>
    <row r="26" spans="4:10">
      <c r="D26" s="8" t="s">
        <v>21</v>
      </c>
      <c r="E26" s="1" t="s">
        <v>40</v>
      </c>
      <c r="F26" s="1" t="s">
        <v>39</v>
      </c>
      <c r="G26" s="1">
        <v>220</v>
      </c>
      <c r="H26" s="9">
        <v>6900</v>
      </c>
      <c r="I26" s="9">
        <f t="shared" si="0"/>
        <v>31.363636363636363</v>
      </c>
      <c r="J26" s="10" t="s">
        <v>10</v>
      </c>
    </row>
    <row r="27" spans="4:10">
      <c r="D27" s="8" t="s">
        <v>21</v>
      </c>
      <c r="E27" s="1" t="s">
        <v>18</v>
      </c>
      <c r="F27" s="1" t="s">
        <v>39</v>
      </c>
      <c r="G27" s="1">
        <v>220</v>
      </c>
      <c r="H27" s="9">
        <v>6900</v>
      </c>
      <c r="I27" s="9">
        <f t="shared" si="0"/>
        <v>31.363636363636363</v>
      </c>
      <c r="J27" s="10" t="s">
        <v>10</v>
      </c>
    </row>
    <row r="28" spans="4:10">
      <c r="D28" s="8" t="s">
        <v>41</v>
      </c>
      <c r="E28" s="1" t="s">
        <v>42</v>
      </c>
      <c r="F28" s="1" t="s">
        <v>39</v>
      </c>
      <c r="G28" s="1">
        <v>240</v>
      </c>
      <c r="H28" s="9">
        <v>7641</v>
      </c>
      <c r="I28" s="9">
        <f t="shared" si="0"/>
        <v>31.837499999999999</v>
      </c>
      <c r="J28" s="10" t="s">
        <v>43</v>
      </c>
    </row>
    <row r="29" spans="4:10">
      <c r="D29" s="8" t="s">
        <v>41</v>
      </c>
      <c r="E29" s="1" t="s">
        <v>44</v>
      </c>
      <c r="F29" s="1" t="s">
        <v>39</v>
      </c>
      <c r="G29" s="1">
        <v>240</v>
      </c>
      <c r="H29" s="9">
        <v>7641</v>
      </c>
      <c r="I29" s="9">
        <f t="shared" si="0"/>
        <v>31.837499999999999</v>
      </c>
      <c r="J29" s="10" t="s">
        <v>43</v>
      </c>
    </row>
    <row r="30" spans="4:10">
      <c r="D30" s="8" t="s">
        <v>19</v>
      </c>
      <c r="E30" s="1" t="s">
        <v>45</v>
      </c>
      <c r="F30" s="1" t="s">
        <v>9</v>
      </c>
      <c r="G30" s="1">
        <v>180</v>
      </c>
      <c r="H30" s="9">
        <v>6000</v>
      </c>
      <c r="I30" s="9">
        <f t="shared" si="0"/>
        <v>33.333333333333336</v>
      </c>
      <c r="J30" s="10" t="s">
        <v>10</v>
      </c>
    </row>
    <row r="31" spans="4:10">
      <c r="D31" s="8" t="s">
        <v>21</v>
      </c>
      <c r="E31" s="1" t="s">
        <v>46</v>
      </c>
      <c r="F31" s="1" t="s">
        <v>9</v>
      </c>
      <c r="G31" s="1">
        <v>220</v>
      </c>
      <c r="H31" s="9">
        <v>7700</v>
      </c>
      <c r="I31" s="9">
        <f t="shared" si="0"/>
        <v>35</v>
      </c>
      <c r="J31" s="10" t="s">
        <v>10</v>
      </c>
    </row>
    <row r="32" spans="4:10">
      <c r="D32" s="8" t="s">
        <v>47</v>
      </c>
      <c r="E32" s="1" t="s">
        <v>48</v>
      </c>
      <c r="F32" s="1" t="s">
        <v>39</v>
      </c>
      <c r="G32" s="1">
        <v>240</v>
      </c>
      <c r="H32" s="9">
        <v>9621</v>
      </c>
      <c r="I32" s="9">
        <f t="shared" si="0"/>
        <v>40.087499999999999</v>
      </c>
      <c r="J32" s="10" t="s">
        <v>43</v>
      </c>
    </row>
    <row r="33" spans="4:12">
      <c r="D33" s="8" t="s">
        <v>47</v>
      </c>
      <c r="E33" s="1" t="s">
        <v>40</v>
      </c>
      <c r="F33" s="1" t="s">
        <v>39</v>
      </c>
      <c r="G33" s="1">
        <v>240</v>
      </c>
      <c r="H33" s="9">
        <v>9621</v>
      </c>
      <c r="I33" s="9">
        <f t="shared" si="0"/>
        <v>40.087499999999999</v>
      </c>
      <c r="J33" s="10" t="s">
        <v>43</v>
      </c>
    </row>
    <row r="34" spans="4:12">
      <c r="D34" s="8" t="s">
        <v>21</v>
      </c>
      <c r="E34" s="1" t="s">
        <v>49</v>
      </c>
      <c r="F34" s="1" t="s">
        <v>39</v>
      </c>
      <c r="G34" s="1">
        <v>240</v>
      </c>
      <c r="H34" s="9">
        <v>9900</v>
      </c>
      <c r="I34" s="9">
        <f t="shared" si="0"/>
        <v>41.25</v>
      </c>
      <c r="J34" s="10" t="s">
        <v>10</v>
      </c>
    </row>
    <row r="35" spans="4:12">
      <c r="D35" s="8" t="s">
        <v>21</v>
      </c>
      <c r="E35" s="1" t="s">
        <v>50</v>
      </c>
      <c r="F35" s="1" t="s">
        <v>39</v>
      </c>
      <c r="G35" s="1">
        <v>240</v>
      </c>
      <c r="H35" s="9">
        <v>9900</v>
      </c>
      <c r="I35" s="9">
        <f t="shared" si="0"/>
        <v>41.25</v>
      </c>
      <c r="J35" s="10" t="s">
        <v>10</v>
      </c>
    </row>
    <row r="36" spans="4:12">
      <c r="D36" s="8" t="s">
        <v>21</v>
      </c>
      <c r="E36" s="1" t="s">
        <v>51</v>
      </c>
      <c r="F36" s="1" t="s">
        <v>39</v>
      </c>
      <c r="G36" s="1">
        <v>240</v>
      </c>
      <c r="H36" s="9">
        <v>9900</v>
      </c>
      <c r="I36" s="9">
        <f t="shared" si="0"/>
        <v>41.25</v>
      </c>
      <c r="J36" s="10" t="s">
        <v>10</v>
      </c>
    </row>
    <row r="37" spans="4:12">
      <c r="D37" s="8" t="s">
        <v>52</v>
      </c>
      <c r="E37" s="1" t="s">
        <v>24</v>
      </c>
      <c r="F37" s="1" t="s">
        <v>9</v>
      </c>
      <c r="G37" s="1">
        <v>330</v>
      </c>
      <c r="H37" s="9">
        <v>17500</v>
      </c>
      <c r="I37" s="9">
        <f t="shared" si="0"/>
        <v>53.030303030303031</v>
      </c>
      <c r="J37" s="10" t="s">
        <v>53</v>
      </c>
    </row>
    <row r="38" spans="4:12">
      <c r="D38" s="8" t="s">
        <v>52</v>
      </c>
      <c r="E38" s="1" t="s">
        <v>54</v>
      </c>
      <c r="F38" s="1" t="s">
        <v>9</v>
      </c>
      <c r="G38" s="1">
        <v>330</v>
      </c>
      <c r="H38" s="9">
        <v>17500</v>
      </c>
      <c r="I38" s="9">
        <f t="shared" si="0"/>
        <v>53.030303030303031</v>
      </c>
      <c r="J38" s="10" t="s">
        <v>53</v>
      </c>
    </row>
    <row r="39" spans="4:12">
      <c r="D39" s="8" t="s">
        <v>52</v>
      </c>
      <c r="E39" s="1" t="s">
        <v>38</v>
      </c>
      <c r="F39" s="1" t="s">
        <v>9</v>
      </c>
      <c r="G39" s="1">
        <v>330</v>
      </c>
      <c r="H39" s="9">
        <v>17500</v>
      </c>
      <c r="I39" s="9">
        <f t="shared" si="0"/>
        <v>53.030303030303031</v>
      </c>
      <c r="J39" s="10" t="s">
        <v>53</v>
      </c>
    </row>
    <row r="40" spans="4:12">
      <c r="D40" s="8" t="s">
        <v>52</v>
      </c>
      <c r="E40" s="1" t="s">
        <v>55</v>
      </c>
      <c r="F40" s="1" t="s">
        <v>39</v>
      </c>
      <c r="G40" s="1">
        <v>240</v>
      </c>
      <c r="H40" s="9">
        <v>13200</v>
      </c>
      <c r="I40" s="9">
        <f t="shared" si="0"/>
        <v>55</v>
      </c>
      <c r="J40" s="10" t="s">
        <v>53</v>
      </c>
    </row>
    <row r="41" spans="4:12">
      <c r="D41" s="8" t="s">
        <v>52</v>
      </c>
      <c r="E41" s="1" t="s">
        <v>56</v>
      </c>
      <c r="F41" s="1" t="s">
        <v>39</v>
      </c>
      <c r="G41" s="1">
        <v>240</v>
      </c>
      <c r="H41" s="9">
        <v>13200</v>
      </c>
      <c r="I41" s="9">
        <f t="shared" si="0"/>
        <v>55</v>
      </c>
      <c r="J41" s="10" t="s">
        <v>53</v>
      </c>
    </row>
    <row r="42" spans="4:12">
      <c r="D42" s="8" t="s">
        <v>57</v>
      </c>
      <c r="E42" s="1" t="s">
        <v>58</v>
      </c>
      <c r="F42" s="1" t="s">
        <v>9</v>
      </c>
      <c r="G42" s="1">
        <v>280</v>
      </c>
      <c r="H42" s="9">
        <v>25600</v>
      </c>
      <c r="I42" s="9">
        <f t="shared" si="0"/>
        <v>91.428571428571431</v>
      </c>
      <c r="J42" s="10" t="s">
        <v>53</v>
      </c>
    </row>
    <row r="43" spans="4:12">
      <c r="D43" s="8" t="s">
        <v>59</v>
      </c>
      <c r="E43" s="1" t="s">
        <v>60</v>
      </c>
      <c r="F43" s="1" t="s">
        <v>9</v>
      </c>
      <c r="G43" s="1">
        <v>270</v>
      </c>
      <c r="H43" s="9">
        <v>29600</v>
      </c>
      <c r="I43" s="9">
        <f t="shared" si="0"/>
        <v>109.62962962962963</v>
      </c>
      <c r="J43" s="10" t="s">
        <v>10</v>
      </c>
    </row>
    <row r="44" spans="4:12" ht="15" thickBot="1">
      <c r="D44" s="11" t="s">
        <v>59</v>
      </c>
      <c r="E44" s="12" t="s">
        <v>61</v>
      </c>
      <c r="F44" s="12" t="s">
        <v>9</v>
      </c>
      <c r="G44" s="12">
        <v>270</v>
      </c>
      <c r="H44" s="13">
        <v>35200</v>
      </c>
      <c r="I44" s="13">
        <f t="shared" si="0"/>
        <v>130.37037037037038</v>
      </c>
      <c r="J44" s="14" t="s">
        <v>10</v>
      </c>
    </row>
    <row r="45" spans="4:12" ht="15" thickBot="1"/>
    <row r="46" spans="4:12" ht="15" thickBot="1">
      <c r="G46" s="15"/>
      <c r="H46" s="16" t="s">
        <v>62</v>
      </c>
      <c r="I46" s="17" t="s">
        <v>63</v>
      </c>
      <c r="J46" s="18" t="s">
        <v>64</v>
      </c>
      <c r="K46" s="57" t="s">
        <v>65</v>
      </c>
      <c r="L46" s="58"/>
    </row>
    <row r="47" spans="4:12">
      <c r="G47" s="19" t="s">
        <v>66</v>
      </c>
      <c r="H47" s="20">
        <f>AVERAGE(I7:I36)</f>
        <v>28.891400564787663</v>
      </c>
      <c r="I47" s="21">
        <f>H47*1.2</f>
        <v>34.669680677745191</v>
      </c>
      <c r="J47" s="22">
        <f>H47*1.25</f>
        <v>36.114250705984581</v>
      </c>
      <c r="K47" s="23">
        <f>I47*190</f>
        <v>6587.2393287715859</v>
      </c>
      <c r="L47" s="24">
        <f>J47*190</f>
        <v>6861.7076341370703</v>
      </c>
    </row>
    <row r="48" spans="4:12" ht="15" thickBot="1">
      <c r="G48" s="25" t="s">
        <v>67</v>
      </c>
      <c r="H48" s="26">
        <f>AVERAGE(I7:I44)</f>
        <v>38.612144670081854</v>
      </c>
      <c r="I48" s="27">
        <f>H48*1.2</f>
        <v>46.334573604098225</v>
      </c>
      <c r="J48" s="28">
        <f>H48*1.25</f>
        <v>48.265180837602315</v>
      </c>
      <c r="K48" s="29">
        <f>I48*190</f>
        <v>8803.5689847786634</v>
      </c>
      <c r="L48" s="30">
        <f>J48*190</f>
        <v>9170.3843591444402</v>
      </c>
    </row>
  </sheetData>
  <autoFilter ref="D6:J33" xr:uid="{38A621AB-568C-479F-B06A-D61552682345}">
    <sortState xmlns:xlrd2="http://schemas.microsoft.com/office/spreadsheetml/2017/richdata2" ref="D7:J44">
      <sortCondition ref="I6:I33"/>
    </sortState>
  </autoFilter>
  <mergeCells count="1">
    <mergeCell ref="K46:L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32C-651C-4AE0-9819-13CDEF6A3DF1}">
  <dimension ref="A1:D18"/>
  <sheetViews>
    <sheetView workbookViewId="0">
      <selection activeCell="C19" sqref="C19"/>
    </sheetView>
  </sheetViews>
  <sheetFormatPr defaultRowHeight="14.5"/>
  <cols>
    <col min="1" max="1" width="31.7265625" bestFit="1" customWidth="1"/>
    <col min="3" max="3" width="29.453125" customWidth="1"/>
    <col min="4" max="4" width="21.453125" bestFit="1" customWidth="1"/>
  </cols>
  <sheetData>
    <row r="1" spans="1:4">
      <c r="A1" t="s">
        <v>87</v>
      </c>
      <c r="C1" s="48">
        <v>270200000</v>
      </c>
    </row>
    <row r="2" spans="1:4">
      <c r="A2" t="s">
        <v>76</v>
      </c>
      <c r="B2" s="49"/>
      <c r="C2" s="50">
        <v>0.3</v>
      </c>
      <c r="D2" t="s">
        <v>77</v>
      </c>
    </row>
    <row r="3" spans="1:4">
      <c r="A3" t="s">
        <v>88</v>
      </c>
      <c r="B3" s="49"/>
      <c r="C3" s="50">
        <f>(25.87+21.88)/100</f>
        <v>0.47749999999999998</v>
      </c>
      <c r="D3" t="s">
        <v>77</v>
      </c>
    </row>
    <row r="4" spans="1:4">
      <c r="A4" t="s">
        <v>89</v>
      </c>
      <c r="C4" s="49">
        <v>0.61</v>
      </c>
    </row>
    <row r="5" spans="1:4">
      <c r="A5" t="s">
        <v>90</v>
      </c>
      <c r="C5" s="49">
        <v>0.45</v>
      </c>
    </row>
    <row r="6" spans="1:4">
      <c r="A6" t="s">
        <v>92</v>
      </c>
      <c r="C6" s="49">
        <v>0.113</v>
      </c>
    </row>
    <row r="7" spans="1:4">
      <c r="A7" t="s">
        <v>91</v>
      </c>
      <c r="C7" s="49">
        <v>0.15</v>
      </c>
    </row>
    <row r="8" spans="1:4">
      <c r="A8" t="s">
        <v>78</v>
      </c>
      <c r="B8" s="49"/>
      <c r="C8" s="51">
        <v>0.1</v>
      </c>
    </row>
    <row r="9" spans="1:4">
      <c r="B9" s="49"/>
      <c r="C9" s="51"/>
    </row>
    <row r="10" spans="1:4">
      <c r="A10" t="s">
        <v>79</v>
      </c>
      <c r="B10" s="49"/>
      <c r="C10" s="48">
        <f>C1*C2*C3*C4*C5*C6*C7*C8</f>
        <v>18009.100706624999</v>
      </c>
      <c r="D10" t="s">
        <v>80</v>
      </c>
    </row>
    <row r="11" spans="1:4">
      <c r="B11" s="49"/>
      <c r="C11" s="48"/>
    </row>
    <row r="12" spans="1:4">
      <c r="A12" t="s">
        <v>81</v>
      </c>
      <c r="B12" s="49"/>
      <c r="C12" s="51"/>
    </row>
    <row r="13" spans="1:4">
      <c r="A13" s="52" t="s">
        <v>94</v>
      </c>
      <c r="B13" s="49"/>
      <c r="C13" s="48">
        <f>C10</f>
        <v>18009.100706624999</v>
      </c>
      <c r="D13" t="s">
        <v>93</v>
      </c>
    </row>
    <row r="14" spans="1:4">
      <c r="A14" s="53"/>
      <c r="B14" s="49"/>
      <c r="C14" s="50"/>
    </row>
    <row r="15" spans="1:4">
      <c r="A15" t="s">
        <v>82</v>
      </c>
      <c r="B15" s="49"/>
      <c r="C15" s="54">
        <v>9200</v>
      </c>
      <c r="D15" t="s">
        <v>83</v>
      </c>
    </row>
    <row r="16" spans="1:4">
      <c r="A16" s="52" t="s">
        <v>84</v>
      </c>
      <c r="C16" s="48"/>
    </row>
    <row r="17" spans="1:4">
      <c r="A17" s="52" t="s">
        <v>95</v>
      </c>
      <c r="B17" s="55"/>
      <c r="C17" s="56">
        <f>C15*C13</f>
        <v>165683726.50094998</v>
      </c>
    </row>
    <row r="18" spans="1:4">
      <c r="A18" t="s">
        <v>85</v>
      </c>
      <c r="C18" s="56">
        <v>200000000</v>
      </c>
      <c r="D18" t="s">
        <v>86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2E16-6E8F-4125-BF7A-D5893AE4D60E}">
  <dimension ref="B2:Y51"/>
  <sheetViews>
    <sheetView showGridLines="0" zoomScaleNormal="100" workbookViewId="0">
      <selection activeCell="Z8" sqref="Z8"/>
    </sheetView>
  </sheetViews>
  <sheetFormatPr defaultRowHeight="14.5"/>
  <cols>
    <col min="24" max="24" width="13.1796875" customWidth="1"/>
    <col min="25" max="25" width="21.26953125" customWidth="1"/>
  </cols>
  <sheetData>
    <row r="2" spans="2:25" ht="26">
      <c r="B2" s="32" t="s">
        <v>68</v>
      </c>
      <c r="C2" s="33"/>
      <c r="D2" s="33"/>
      <c r="E2" s="33"/>
      <c r="F2" s="33"/>
      <c r="G2" s="33"/>
      <c r="H2" s="33"/>
      <c r="V2" s="32"/>
      <c r="W2" s="33"/>
      <c r="X2" s="33"/>
      <c r="Y2" s="33"/>
    </row>
    <row r="4" spans="2:25">
      <c r="Y4" s="44"/>
    </row>
    <row r="5" spans="2:25">
      <c r="Y5" s="44"/>
    </row>
    <row r="6" spans="2:25">
      <c r="Y6" s="44"/>
    </row>
    <row r="7" spans="2:25">
      <c r="Y7" s="44"/>
    </row>
    <row r="8" spans="2:25">
      <c r="Y8" s="44"/>
    </row>
    <row r="10" spans="2:25">
      <c r="V10" s="31"/>
      <c r="W10" s="31"/>
      <c r="X10" s="31"/>
      <c r="Y10" s="31"/>
    </row>
    <row r="11" spans="2:25">
      <c r="V11" s="31"/>
      <c r="W11" s="31"/>
      <c r="X11" s="31"/>
      <c r="Y11" s="45"/>
    </row>
    <row r="12" spans="2:25">
      <c r="V12" s="46"/>
      <c r="W12" s="33"/>
      <c r="X12" s="33"/>
      <c r="Y12" s="33"/>
    </row>
    <row r="13" spans="2:25">
      <c r="V13" s="33"/>
      <c r="W13" s="33"/>
      <c r="X13" s="33"/>
      <c r="Y13" s="47"/>
    </row>
    <row r="17" spans="2:19" ht="17.5">
      <c r="B17" s="34"/>
      <c r="C17" s="35" t="s">
        <v>69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4"/>
      <c r="S17" s="34"/>
    </row>
    <row r="45" spans="4:4" ht="35">
      <c r="D45" s="37" t="s">
        <v>70</v>
      </c>
    </row>
    <row r="46" spans="4:4" ht="23">
      <c r="D46" s="38" t="s">
        <v>71</v>
      </c>
    </row>
    <row r="48" spans="4:4" ht="22.5">
      <c r="D48" s="41" t="s">
        <v>74</v>
      </c>
    </row>
    <row r="49" spans="4:11" ht="15" thickBot="1"/>
    <row r="50" spans="4:11" ht="29.5" thickBot="1">
      <c r="D50" s="42" t="s">
        <v>72</v>
      </c>
      <c r="E50" s="43" t="s">
        <v>73</v>
      </c>
      <c r="G50" s="59" t="s">
        <v>75</v>
      </c>
      <c r="H50" s="59"/>
      <c r="I50" s="59"/>
      <c r="J50" s="59"/>
      <c r="K50" s="59"/>
    </row>
    <row r="51" spans="4:11" ht="24" thickBot="1">
      <c r="D51" s="39">
        <v>15</v>
      </c>
      <c r="E51" s="40">
        <v>18</v>
      </c>
      <c r="G51" s="59"/>
      <c r="H51" s="59"/>
      <c r="I51" s="59"/>
      <c r="J51" s="59"/>
      <c r="K51" s="59"/>
    </row>
  </sheetData>
  <mergeCells count="1">
    <mergeCell ref="G50:K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Research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2021-07-19T07:18:03Z</dcterms:modified>
</cp:coreProperties>
</file>