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49D6BFE1-B4F5-47D0-B816-DE6D565AA5C5}"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11" l="1"/>
  <c r="H27" i="11" s="1"/>
  <c r="E27" i="11"/>
  <c r="F26" i="11"/>
  <c r="F25" i="11"/>
  <c r="F21" i="11"/>
  <c r="E26" i="11"/>
  <c r="E22" i="11"/>
  <c r="E23" i="11"/>
  <c r="E20" i="11"/>
  <c r="E19" i="11"/>
  <c r="E21" i="11"/>
  <c r="F20" i="11"/>
  <c r="F19" i="11"/>
  <c r="F13" i="11"/>
  <c r="F10" i="11"/>
  <c r="F12" i="11"/>
  <c r="F11" i="11"/>
  <c r="F9" i="11"/>
  <c r="F14" i="11"/>
  <c r="F16" i="11"/>
  <c r="F17" i="11"/>
  <c r="E17" i="11"/>
  <c r="E16" i="11"/>
  <c r="F15" i="11"/>
  <c r="H18" i="11"/>
  <c r="E25" i="11"/>
  <c r="F24" i="11"/>
  <c r="E24" i="11"/>
  <c r="F23" i="11"/>
  <c r="F22" i="11"/>
  <c r="E32" i="11"/>
  <c r="E30" i="11"/>
  <c r="F29" i="11"/>
  <c r="E31" i="11"/>
  <c r="F30" i="11"/>
  <c r="F31" i="11"/>
  <c r="F32" i="11"/>
  <c r="E33" i="11"/>
  <c r="E29" i="11"/>
  <c r="E3" i="11"/>
  <c r="E10" i="11" s="1"/>
  <c r="F33" i="11"/>
  <c r="H7" i="11"/>
  <c r="H26" i="11" l="1"/>
  <c r="H20" i="11"/>
  <c r="H19" i="11"/>
  <c r="E13" i="11"/>
  <c r="H13" i="11" s="1"/>
  <c r="E14" i="11"/>
  <c r="H14" i="11" s="1"/>
  <c r="E15" i="11"/>
  <c r="H15" i="11" s="1"/>
  <c r="E11" i="11"/>
  <c r="E12" i="11"/>
  <c r="H17" i="11"/>
  <c r="H16" i="11"/>
  <c r="E9" i="11"/>
  <c r="H30" i="11"/>
  <c r="I5" i="11"/>
  <c r="H34" i="11"/>
  <c r="H29" i="11"/>
  <c r="H28" i="11"/>
  <c r="H8" i="11"/>
  <c r="I6" i="11" l="1"/>
  <c r="H33" i="11" l="1"/>
  <c r="H9" i="11"/>
  <c r="H31" i="11"/>
  <c r="H21" i="11"/>
  <c r="H12" i="11"/>
  <c r="J5" i="11"/>
  <c r="K5" i="11" s="1"/>
  <c r="L5" i="11" s="1"/>
  <c r="M5" i="11" s="1"/>
  <c r="N5" i="11" s="1"/>
  <c r="O5" i="11" s="1"/>
  <c r="P5" i="11" s="1"/>
  <c r="I4" i="11"/>
  <c r="H32" i="11" l="1"/>
  <c r="H22" i="11"/>
  <c r="H10" i="11"/>
  <c r="H11" i="11"/>
  <c r="P4" i="11"/>
  <c r="Q5" i="11"/>
  <c r="R5" i="11" s="1"/>
  <c r="S5" i="11" s="1"/>
  <c r="T5" i="11" s="1"/>
  <c r="J6" i="11"/>
  <c r="U5" i="11" l="1"/>
  <c r="T6" i="11"/>
  <c r="H25" i="11"/>
  <c r="H24" i="11"/>
  <c r="H23" i="11"/>
  <c r="K6" i="11"/>
  <c r="V5" i="11" l="1"/>
  <c r="U6" i="11"/>
  <c r="L6" i="11"/>
  <c r="W5" i="11" l="1"/>
  <c r="V6" i="11"/>
  <c r="M6" i="11"/>
  <c r="W6" i="11" l="1"/>
  <c r="W4" i="11"/>
  <c r="X5" i="11"/>
  <c r="N6" i="11"/>
  <c r="Y5" i="11" l="1"/>
  <c r="X6" i="11"/>
  <c r="O6" i="11"/>
  <c r="Z5" i="11" l="1"/>
  <c r="Y6" i="11"/>
  <c r="AA5" i="11" l="1"/>
  <c r="Z6" i="11"/>
  <c r="P6" i="11"/>
  <c r="Q6" i="11"/>
  <c r="AB5" i="11" l="1"/>
  <c r="AA6" i="11"/>
  <c r="R6" i="11"/>
  <c r="AC5" i="11" l="1"/>
  <c r="AB6" i="11"/>
  <c r="S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M5" i="11" l="1"/>
  <c r="BL6" i="11"/>
  <c r="BN5" i="11" l="1"/>
  <c r="BM6" i="11"/>
  <c r="BO5" i="11" l="1"/>
  <c r="BN6" i="11"/>
  <c r="BO6" i="11" l="1"/>
  <c r="BP5" i="11"/>
  <c r="BP6" i="11" l="1"/>
  <c r="BQ5" i="11"/>
  <c r="BQ6" i="11" l="1"/>
  <c r="BR5" i="11"/>
  <c r="BR6" i="11" l="1"/>
  <c r="BS5" i="11"/>
  <c r="BT5" i="11" l="1"/>
  <c r="BS6" i="11"/>
  <c r="BU5" i="11" l="1"/>
  <c r="BT6" i="11"/>
  <c r="BV5" i="11" l="1"/>
  <c r="BU6" i="11"/>
  <c r="BW5" i="11" l="1"/>
  <c r="BV6" i="11"/>
  <c r="BW6" i="11" l="1"/>
  <c r="BX5" i="11"/>
  <c r="BX6" i="11" l="1"/>
  <c r="BY5" i="11"/>
  <c r="BY6" i="11" l="1"/>
  <c r="BZ5" i="11"/>
  <c r="BZ6" i="11" l="1"/>
  <c r="CA5" i="11"/>
  <c r="CB5" i="11" l="1"/>
  <c r="CA6" i="11"/>
  <c r="CC5" i="11" l="1"/>
  <c r="CB6" i="11"/>
  <c r="CD5" i="11" l="1"/>
  <c r="CC6" i="11"/>
  <c r="CE5" i="11" l="1"/>
  <c r="CD6" i="11"/>
  <c r="CE6" i="11" l="1"/>
  <c r="CF5" i="11"/>
  <c r="CF6" i="11" l="1"/>
  <c r="CG5" i="11"/>
  <c r="CG6" i="11" l="1"/>
  <c r="CH5" i="11"/>
  <c r="CH6" i="11" l="1"/>
  <c r="CI5" i="11"/>
  <c r="CJ5" i="11" l="1"/>
  <c r="CI6" i="11"/>
  <c r="CK5" i="11" l="1"/>
  <c r="CJ6" i="11"/>
  <c r="CL5" i="11" l="1"/>
  <c r="CK6" i="11"/>
  <c r="CM5" i="11" l="1"/>
  <c r="CL6" i="11"/>
  <c r="CM6" i="11" l="1"/>
  <c r="CN5" i="11"/>
  <c r="CN6" i="11" l="1"/>
  <c r="CO5" i="11"/>
  <c r="CO6" i="11" l="1"/>
  <c r="CP5" i="11"/>
  <c r="CP6" i="11" l="1"/>
  <c r="CQ5" i="11"/>
  <c r="CR5" i="11" l="1"/>
  <c r="CQ6" i="11"/>
  <c r="CS5" i="11" l="1"/>
  <c r="CR6" i="11"/>
  <c r="CT5" i="11" l="1"/>
  <c r="CS6" i="11"/>
  <c r="CU5" i="11" l="1"/>
  <c r="CT6" i="11"/>
  <c r="CU6" i="11" l="1"/>
  <c r="CV5" i="11"/>
  <c r="CV6" i="11" l="1"/>
  <c r="CW5" i="11"/>
  <c r="CW6" i="11" l="1"/>
  <c r="CX5" i="11"/>
  <c r="CX6" i="11" l="1"/>
  <c r="CY5" i="11"/>
  <c r="CZ5" i="11" l="1"/>
  <c r="CY6" i="11"/>
  <c r="DA5" i="11" l="1"/>
  <c r="CZ6" i="11"/>
  <c r="DB5" i="11" l="1"/>
  <c r="DA6" i="11"/>
  <c r="DC5" i="11" l="1"/>
  <c r="DB6" i="11"/>
  <c r="DC6" i="11" l="1"/>
  <c r="DD5" i="11"/>
  <c r="DD6" i="11" l="1"/>
  <c r="DE5" i="11"/>
  <c r="DE6" i="11" l="1"/>
  <c r="DF5" i="11"/>
  <c r="DF6" i="11" l="1"/>
  <c r="DG5" i="11"/>
  <c r="DH5" i="11" l="1"/>
  <c r="DG6" i="11"/>
  <c r="DI5" i="11" l="1"/>
  <c r="DI6" i="11" s="1"/>
  <c r="DH6" i="11"/>
</calcChain>
</file>

<file path=xl/sharedStrings.xml><?xml version="1.0" encoding="utf-8"?>
<sst xmlns="http://schemas.openxmlformats.org/spreadsheetml/2006/main" count="64" uniqueCount="61">
  <si>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</si>
  <si>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OnlyFeiras</t>
  </si>
  <si>
    <t>Enter Company Name in cell B2.</t>
  </si>
  <si>
    <t>Laboratórios de Informática IV</t>
  </si>
  <si>
    <t>Enter the name of the Project Lead in cell B3. Enter the Project Start date in cell E3. Project Start: label is in cell C3.</t>
  </si>
  <si>
    <t>Início do Projeto:</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</si>
  <si>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</si>
  <si>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</si>
  <si>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</si>
  <si>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</si>
  <si>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TAREFA</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</si>
  <si>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</si>
  <si>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</si>
  <si>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</si>
  <si>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</si>
  <si>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</si>
  <si>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Definição de contexto para aplicação</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</si>
  <si>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</si>
  <si>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</si>
  <si>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Contextualização</t>
  </si>
  <si>
    <t>Fundamentação</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</si>
  <si>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</si>
  <si>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Especificação de requisitos</t>
  </si>
  <si>
    <t>Modelo Conceptional</t>
  </si>
  <si>
    <t>Casos de uso</t>
  </si>
  <si>
    <t>Diagrama casos de uso</t>
  </si>
  <si>
    <t>Diagrama de fluxo</t>
  </si>
  <si>
    <t>Sample phase title block</t>
  </si>
  <si>
    <t>Construção da aplicação</t>
  </si>
  <si>
    <t>Desenvolvimento de estrutura base</t>
  </si>
  <si>
    <t>Desenvolvimento visual/interativo</t>
  </si>
  <si>
    <t>Desenvolvimento funcional da aplicação</t>
  </si>
  <si>
    <t>Verificação e correção</t>
  </si>
  <si>
    <t>Relatório Final</t>
  </si>
  <si>
    <t>This is an empty row</t>
  </si>
  <si>
    <t>This row marks the end of the Project Schedule. DO NOT enter anything in this row. 
Insert new rows ABOVE this one to continue building out your Project Schedule.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</si>
  <si>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</si>
  <si>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</si>
  <si>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</si>
  <si>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</si>
  <si>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</si>
  <si>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</si>
  <si>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</si>
  <si>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</si>
  <si>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</si>
  <si>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</si>
  <si>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</si>
  <si>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</si>
  <si>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</si>
  <si>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</si>
  <si>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</si>
  <si>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Objetivos</t>
  </si>
  <si>
    <t>Viabilidade</t>
  </si>
  <si>
    <t>Equipa de Trabalho</t>
  </si>
  <si>
    <t>Plano de Execução</t>
  </si>
  <si>
    <t>Comentário Final</t>
  </si>
  <si>
    <t>Recursos</t>
  </si>
  <si>
    <t>Relatório CheckPoint 2</t>
  </si>
  <si>
    <t>Vista Vendedores</t>
  </si>
  <si>
    <t>Vista Compradores</t>
  </si>
  <si>
    <t>Documentação de diagramas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</si>
</sst>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8"/>
      <color theme="1"/>
      <name val="Calibri"/>
      <family val="2"/>
      <scheme val="minor"/>
    </font>
    <font>
      <sz val="20"/>
      <color theme="1"/>
      <name val="Calibri"/>
      <family val="2"/>
      <scheme val="minor"/>
    </font>
    <font>
      <b/>
      <sz val="20"/>
      <color theme="1"/>
      <name val="Calibri"/>
      <family val="2"/>
      <scheme val="minor"/>
    </font>
    <font>
      <b/>
      <sz val="28"/>
      <color theme="1" tint="0.34998626667073579"/>
      <name val="Calibri"/>
      <family val="2"/>
      <scheme val="major"/>
    </font>
    <font>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right style="thin">
        <color rgb="FF000000"/>
      </right>
      <top style="thin">
        <color theme="0" tint="-0.34998626667073579"/>
      </top>
      <bottom/>
      <diagonal/>
    </border>
    <border>
      <left/>
      <right style="thin">
        <color rgb="FF000000"/>
      </right>
      <top/>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8" fontId="10" fillId="6" borderId="0" xfId="0" applyNumberFormat="1" applyFont="1" applyFill="1" applyAlignment="1">
      <alignment horizontal="center" vertical="center"/>
    </xf>
    <xf numFmtId="168" fontId="10" fillId="6" borderId="5" xfId="0" applyNumberFormat="1" applyFont="1" applyFill="1" applyBorder="1" applyAlignment="1">
      <alignment horizontal="center" vertical="center"/>
    </xf>
    <xf numFmtId="168" fontId="10" fillId="6" borderId="6" xfId="0" applyNumberFormat="1" applyFont="1" applyFill="1" applyBorder="1" applyAlignment="1">
      <alignment horizontal="center" vertical="center"/>
    </xf>
    <xf numFmtId="0" fontId="11" fillId="10" borderId="7" xfId="0" applyFont="1" applyFill="1" applyBorder="1" applyAlignment="1">
      <alignment horizontal="center" vertical="center" shrinkToFit="1"/>
    </xf>
    <xf numFmtId="0" fontId="5" fillId="0" borderId="2" xfId="0" applyFont="1" applyBorder="1" applyAlignment="1">
      <alignment horizontal="center" vertical="center"/>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9" fillId="0" borderId="0" xfId="7">
      <alignment vertical="top"/>
    </xf>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0" fillId="0" borderId="9" xfId="0" applyBorder="1"/>
    <xf numFmtId="0" fontId="20" fillId="0" borderId="0" xfId="0" applyFont="1"/>
    <xf numFmtId="0" fontId="21" fillId="0" borderId="0" xfId="1" applyFont="1" applyProtection="1">
      <alignment vertical="top"/>
    </xf>
    <xf numFmtId="0" fontId="5" fillId="0" borderId="0" xfId="0" applyFont="1" applyAlignment="1">
      <alignment vertical="top"/>
    </xf>
    <xf numFmtId="0" fontId="7" fillId="2" borderId="10" xfId="0" applyFont="1" applyFill="1" applyBorder="1" applyAlignment="1">
      <alignment horizontal="left" vertical="center" indent="1"/>
    </xf>
    <xf numFmtId="0" fontId="7" fillId="2" borderId="10" xfId="0" applyFont="1" applyFill="1" applyBorder="1" applyAlignment="1">
      <alignment horizontal="center" vertical="center"/>
    </xf>
    <xf numFmtId="9" fontId="5" fillId="2" borderId="10" xfId="2" applyFont="1" applyFill="1" applyBorder="1" applyAlignment="1">
      <alignment horizontal="center" vertical="center"/>
    </xf>
    <xf numFmtId="165" fontId="4" fillId="2" borderId="10" xfId="0" applyNumberFormat="1" applyFont="1" applyFill="1" applyBorder="1" applyAlignment="1">
      <alignment horizontal="left" vertical="center"/>
    </xf>
    <xf numFmtId="165" fontId="5" fillId="2" borderId="10" xfId="0" applyNumberFormat="1" applyFont="1" applyFill="1" applyBorder="1" applyAlignment="1">
      <alignment horizontal="center" vertical="center"/>
    </xf>
    <xf numFmtId="0" fontId="5" fillId="2" borderId="10" xfId="0" applyFont="1" applyFill="1" applyBorder="1" applyAlignment="1">
      <alignment horizontal="center" vertical="center"/>
    </xf>
    <xf numFmtId="0" fontId="0" fillId="2" borderId="11" xfId="0" applyFill="1" applyBorder="1" applyAlignment="1">
      <alignment vertical="center"/>
    </xf>
    <xf numFmtId="168" fontId="10" fillId="0" borderId="0" xfId="0" applyNumberFormat="1" applyFont="1" applyAlignment="1">
      <alignment horizontal="center" vertical="center"/>
    </xf>
    <xf numFmtId="0" fontId="0" fillId="0" borderId="13" xfId="0" applyBorder="1"/>
    <xf numFmtId="0" fontId="8" fillId="0" borderId="0" xfId="8" applyAlignment="1">
      <alignment horizontal="right" indent="1"/>
    </xf>
    <xf numFmtId="0" fontId="8" fillId="0" borderId="6" xfId="8" applyBorder="1" applyAlignment="1">
      <alignment horizontal="right" indent="1"/>
    </xf>
    <xf numFmtId="166" fontId="8" fillId="0" borderId="3" xfId="9" applyAlignment="1">
      <alignment horizontal="center" vertical="center"/>
    </xf>
    <xf numFmtId="0" fontId="23" fillId="3" borderId="2" xfId="12" applyFont="1" applyFill="1">
      <alignment horizontal="left" vertical="center" indent="2"/>
    </xf>
    <xf numFmtId="0" fontId="24" fillId="7" borderId="2" xfId="0" applyFont="1" applyFill="1" applyBorder="1" applyAlignment="1">
      <alignment horizontal="left" vertical="center" indent="1"/>
    </xf>
    <xf numFmtId="0" fontId="24" fillId="8" borderId="2" xfId="0" applyFont="1" applyFill="1" applyBorder="1" applyAlignment="1">
      <alignment horizontal="left" vertical="center" indent="1"/>
    </xf>
    <xf numFmtId="0" fontId="24" fillId="5" borderId="2" xfId="0" applyFont="1" applyFill="1" applyBorder="1" applyAlignment="1">
      <alignment horizontal="left" vertical="center" indent="1"/>
    </xf>
    <xf numFmtId="0" fontId="23" fillId="4" borderId="2" xfId="12" applyFont="1" applyFill="1">
      <alignment horizontal="left" vertical="center" indent="2"/>
    </xf>
    <xf numFmtId="0" fontId="23" fillId="9" borderId="2" xfId="12" applyFont="1" applyFill="1">
      <alignment horizontal="left" vertical="center" indent="2"/>
    </xf>
    <xf numFmtId="165" fontId="9" fillId="3" borderId="2" xfId="10" applyFont="1" applyFill="1">
      <alignment horizontal="center" vertical="center"/>
    </xf>
    <xf numFmtId="165" fontId="9" fillId="4" borderId="2" xfId="10" applyFont="1" applyFill="1">
      <alignment horizontal="center" vertical="center"/>
    </xf>
    <xf numFmtId="165" fontId="9" fillId="9" borderId="2" xfId="10" applyFont="1" applyFill="1">
      <alignment horizontal="center" vertical="center"/>
    </xf>
    <xf numFmtId="0" fontId="22" fillId="0" borderId="0" xfId="6" applyFont="1"/>
    <xf numFmtId="0" fontId="25" fillId="0" borderId="0" xfId="5" applyFont="1" applyAlignment="1">
      <alignment horizontal="left"/>
    </xf>
    <xf numFmtId="167" fontId="9" fillId="6" borderId="4" xfId="0" applyNumberFormat="1" applyFont="1" applyFill="1" applyBorder="1" applyAlignment="1">
      <alignment horizontal="left" vertical="center" wrapText="1" indent="1"/>
    </xf>
    <xf numFmtId="167" fontId="9" fillId="6" borderId="1" xfId="0" applyNumberFormat="1" applyFont="1" applyFill="1" applyBorder="1" applyAlignment="1">
      <alignment horizontal="left" vertical="center" wrapText="1" indent="1"/>
    </xf>
    <xf numFmtId="167" fontId="9" fillId="6" borderId="12" xfId="0" applyNumberFormat="1" applyFont="1" applyFill="1" applyBorder="1" applyAlignment="1">
      <alignment horizontal="left" vertical="center" wrapText="1" indent="1"/>
    </xf>
    <xf numFmtId="0" fontId="26" fillId="0" borderId="8" xfId="0" applyFont="1" applyBorder="1" applyAlignment="1">
      <alignment vertical="center"/>
    </xf>
  </cellXfs>
  <cellStyles count="13">
    <cellStyle name="Date" xfId="10" xr:uid="{229918B6-DD13-4F5A-97B9-305F7E002AA3}"/>
    <cellStyle name="Hiperlink" xfId="1" builtinId="8" customBuiltin="1"/>
    <cellStyle name="Name" xfId="11" xr:uid="{B2D3C1EE-6B41-4801-AAFC-C2274E49E503}"/>
    <cellStyle name="Normal" xfId="0" builtinId="0"/>
    <cellStyle name="Porcentagem" xfId="2" builtinId="5"/>
    <cellStyle name="Project Start" xfId="9" xr:uid="{8EB8A09A-C31C-40A3-B2C1-9449520178B8}"/>
    <cellStyle name="Task" xfId="12" xr:uid="{6391D789-272B-4DD2-9BF3-2CDCF610FA41}"/>
    <cellStyle name="Título" xfId="5" builtinId="15" customBuiltin="1"/>
    <cellStyle name="Título 1" xfId="6" builtinId="16" customBuiltin="1"/>
    <cellStyle name="Título 2" xfId="7" builtinId="17" customBuiltin="1"/>
    <cellStyle name="Título 3" xfId="8" builtinId="18" customBuiltin="1"/>
    <cellStyle name="Vírgula" xfId="4" builtinId="3" customBuiltin="1"/>
    <cellStyle name="zHiddenText" xfId="3" xr:uid="{26E66EE6-E33F-4D77-BAE4-0FB4F5BBF673}"/>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K34"/>
  <sheetViews>
    <sheetView showGridLines="0" tabSelected="1" showRuler="0" zoomScale="60" zoomScaleNormal="60" zoomScalePageLayoutView="70" workbookViewId="0">
      <pane ySplit="6" topLeftCell="A8" activePane="bottomLeft" state="frozen"/>
      <selection pane="bottomLeft" activeCell="EA21" sqref="EA21"/>
    </sheetView>
  </sheetViews>
  <sheetFormatPr defaultRowHeight="30" customHeight="1" x14ac:dyDescent="0.25"/>
  <cols>
    <col min="1" max="1" width="2.7109375" style="39" customWidth="1"/>
    <col min="2" max="2" width="25.42578125" customWidth="1"/>
    <col min="3" max="3" width="30.7109375" customWidth="1"/>
    <col min="4" max="4" width="10.7109375" customWidth="1"/>
    <col min="5" max="5" width="12.7109375" style="5" customWidth="1"/>
    <col min="6" max="6" width="11.7109375" customWidth="1"/>
    <col min="7" max="7" width="2.7109375" customWidth="1"/>
    <col min="8" max="8" width="6.140625" hidden="1" customWidth="1"/>
    <col min="9" max="63" width="2.5703125" customWidth="1"/>
    <col min="64" max="64" width="2.140625" customWidth="1"/>
    <col min="65" max="129" width="2.5703125" customWidth="1"/>
  </cols>
  <sheetData>
    <row r="1" spans="1:115" ht="30" customHeight="1" x14ac:dyDescent="0.55000000000000004">
      <c r="A1" s="40" t="s">
        <v>0</v>
      </c>
      <c r="B1" s="75" t="s">
        <v>1</v>
      </c>
      <c r="C1" s="1"/>
      <c r="D1" s="2"/>
      <c r="E1" s="4"/>
      <c r="F1" s="28"/>
      <c r="H1" s="2"/>
      <c r="I1" s="50"/>
    </row>
    <row r="2" spans="1:115" ht="30" customHeight="1" x14ac:dyDescent="0.35">
      <c r="A2" s="39" t="s">
        <v>2</v>
      </c>
      <c r="B2" s="74" t="s">
        <v>3</v>
      </c>
      <c r="I2" s="51"/>
    </row>
    <row r="3" spans="1:115" ht="30" customHeight="1" x14ac:dyDescent="0.25">
      <c r="A3" s="39" t="s">
        <v>4</v>
      </c>
      <c r="B3" s="42"/>
      <c r="C3" s="62" t="s">
        <v>5</v>
      </c>
      <c r="D3" s="63"/>
      <c r="E3" s="64">
        <f>DATE(2022,10,3)</f>
        <v>44837</v>
      </c>
      <c r="F3" s="64"/>
    </row>
    <row r="4" spans="1:115" ht="30" customHeight="1" x14ac:dyDescent="0.25">
      <c r="A4" s="40" t="s">
        <v>6</v>
      </c>
      <c r="C4" s="62" t="s">
        <v>7</v>
      </c>
      <c r="D4" s="63"/>
      <c r="E4" s="6">
        <v>1</v>
      </c>
      <c r="G4" s="61"/>
      <c r="I4" s="76">
        <f>I5</f>
        <v>44837</v>
      </c>
      <c r="J4" s="77"/>
      <c r="K4" s="77"/>
      <c r="L4" s="77"/>
      <c r="M4" s="77"/>
      <c r="N4" s="77"/>
      <c r="O4" s="78"/>
      <c r="P4" s="77">
        <f>P5</f>
        <v>44844</v>
      </c>
      <c r="Q4" s="77"/>
      <c r="R4" s="77"/>
      <c r="S4" s="77"/>
      <c r="T4" s="77"/>
      <c r="U4" s="77"/>
      <c r="V4" s="78"/>
      <c r="W4" s="77">
        <f>W5</f>
        <v>44851</v>
      </c>
      <c r="X4" s="77"/>
      <c r="Y4" s="77"/>
      <c r="Z4" s="77"/>
      <c r="AA4" s="77"/>
      <c r="AB4" s="77"/>
      <c r="AC4" s="78"/>
      <c r="AD4" s="77">
        <f>AD5</f>
        <v>44858</v>
      </c>
      <c r="AE4" s="77"/>
      <c r="AF4" s="77"/>
      <c r="AG4" s="77"/>
      <c r="AH4" s="77"/>
      <c r="AI4" s="77"/>
      <c r="AJ4" s="78"/>
      <c r="AK4" s="77">
        <f>AK5</f>
        <v>44865</v>
      </c>
      <c r="AL4" s="77"/>
      <c r="AM4" s="77"/>
      <c r="AN4" s="77"/>
      <c r="AO4" s="77"/>
      <c r="AP4" s="77"/>
      <c r="AQ4" s="78"/>
      <c r="AR4" s="77">
        <f>AR5</f>
        <v>44872</v>
      </c>
      <c r="AS4" s="77"/>
      <c r="AT4" s="77"/>
      <c r="AU4" s="77"/>
      <c r="AV4" s="77"/>
      <c r="AW4" s="77"/>
      <c r="AX4" s="78"/>
      <c r="AY4" s="77">
        <f>AY5</f>
        <v>44879</v>
      </c>
      <c r="AZ4" s="77"/>
      <c r="BA4" s="77"/>
      <c r="BB4" s="77"/>
      <c r="BC4" s="77"/>
      <c r="BD4" s="77"/>
      <c r="BE4" s="78"/>
      <c r="BF4" s="77">
        <f>BF5</f>
        <v>44886</v>
      </c>
      <c r="BG4" s="77"/>
      <c r="BH4" s="77"/>
      <c r="BI4" s="77"/>
      <c r="BJ4" s="77"/>
      <c r="BK4" s="77"/>
      <c r="BL4" s="78"/>
      <c r="BM4" s="77">
        <v>44893</v>
      </c>
      <c r="BN4" s="77"/>
      <c r="BO4" s="77"/>
      <c r="BP4" s="77"/>
      <c r="BQ4" s="77"/>
      <c r="BR4" s="77"/>
      <c r="BS4" s="78"/>
      <c r="BT4" s="77">
        <v>44899</v>
      </c>
      <c r="BU4" s="77"/>
      <c r="BV4" s="77"/>
      <c r="BW4" s="77"/>
      <c r="BX4" s="77"/>
      <c r="BY4" s="77"/>
      <c r="BZ4" s="78"/>
      <c r="CA4" s="77">
        <v>44906</v>
      </c>
      <c r="CB4" s="77"/>
      <c r="CC4" s="77"/>
      <c r="CD4" s="77"/>
      <c r="CE4" s="77"/>
      <c r="CF4" s="77"/>
      <c r="CG4" s="78"/>
      <c r="CH4" s="77">
        <v>44913</v>
      </c>
      <c r="CI4" s="77"/>
      <c r="CJ4" s="77"/>
      <c r="CK4" s="77"/>
      <c r="CL4" s="77"/>
      <c r="CM4" s="77"/>
      <c r="CN4" s="78"/>
      <c r="CO4" s="77">
        <v>44920</v>
      </c>
      <c r="CP4" s="77"/>
      <c r="CQ4" s="77"/>
      <c r="CR4" s="77"/>
      <c r="CS4" s="77"/>
      <c r="CT4" s="77"/>
      <c r="CU4" s="78"/>
      <c r="CV4" s="77">
        <v>44927</v>
      </c>
      <c r="CW4" s="77"/>
      <c r="CX4" s="77"/>
      <c r="CY4" s="77"/>
      <c r="CZ4" s="77"/>
      <c r="DA4" s="77"/>
      <c r="DB4" s="78"/>
      <c r="DC4" s="77">
        <v>44934</v>
      </c>
      <c r="DD4" s="77"/>
      <c r="DE4" s="77"/>
      <c r="DF4" s="77"/>
      <c r="DG4" s="77"/>
      <c r="DH4" s="77"/>
      <c r="DI4" s="78"/>
    </row>
    <row r="5" spans="1:115" ht="15" customHeight="1" x14ac:dyDescent="0.25">
      <c r="A5" s="40" t="s">
        <v>8</v>
      </c>
      <c r="B5" s="49"/>
      <c r="C5" s="49"/>
      <c r="D5" s="49"/>
      <c r="E5" s="49"/>
      <c r="F5" s="49"/>
      <c r="G5" s="49"/>
      <c r="I5" s="10">
        <f>Project_Start-WEEKDAY(Project_Start,1)+2+7*(Display_Week-1)</f>
        <v>44837</v>
      </c>
      <c r="J5" s="9">
        <f>I5+1</f>
        <v>44838</v>
      </c>
      <c r="K5" s="9">
        <f t="shared" ref="K5:AX5" si="0">J5+1</f>
        <v>44839</v>
      </c>
      <c r="L5" s="9">
        <f t="shared" si="0"/>
        <v>44840</v>
      </c>
      <c r="M5" s="9">
        <f t="shared" si="0"/>
        <v>44841</v>
      </c>
      <c r="N5" s="9">
        <f t="shared" si="0"/>
        <v>44842</v>
      </c>
      <c r="O5" s="11">
        <f t="shared" si="0"/>
        <v>44843</v>
      </c>
      <c r="P5" s="10">
        <f>O5+1</f>
        <v>44844</v>
      </c>
      <c r="Q5" s="9">
        <f>P5+1</f>
        <v>44845</v>
      </c>
      <c r="R5" s="9">
        <f t="shared" si="0"/>
        <v>44846</v>
      </c>
      <c r="S5" s="9">
        <f t="shared" si="0"/>
        <v>44847</v>
      </c>
      <c r="T5" s="9">
        <f t="shared" si="0"/>
        <v>44848</v>
      </c>
      <c r="U5" s="9">
        <f t="shared" si="0"/>
        <v>44849</v>
      </c>
      <c r="V5" s="11">
        <f t="shared" si="0"/>
        <v>44850</v>
      </c>
      <c r="W5" s="10">
        <f>V5+1</f>
        <v>44851</v>
      </c>
      <c r="X5" s="9">
        <f>W5+1</f>
        <v>44852</v>
      </c>
      <c r="Y5" s="9">
        <f t="shared" si="0"/>
        <v>44853</v>
      </c>
      <c r="Z5" s="9">
        <f t="shared" si="0"/>
        <v>44854</v>
      </c>
      <c r="AA5" s="9">
        <f t="shared" si="0"/>
        <v>44855</v>
      </c>
      <c r="AB5" s="9">
        <f t="shared" si="0"/>
        <v>44856</v>
      </c>
      <c r="AC5" s="11">
        <f t="shared" si="0"/>
        <v>44857</v>
      </c>
      <c r="AD5" s="10">
        <f>AC5+1</f>
        <v>44858</v>
      </c>
      <c r="AE5" s="9">
        <f>AD5+1</f>
        <v>44859</v>
      </c>
      <c r="AF5" s="9">
        <f t="shared" si="0"/>
        <v>44860</v>
      </c>
      <c r="AG5" s="9">
        <f t="shared" si="0"/>
        <v>44861</v>
      </c>
      <c r="AH5" s="9">
        <f t="shared" si="0"/>
        <v>44862</v>
      </c>
      <c r="AI5" s="9">
        <f t="shared" si="0"/>
        <v>44863</v>
      </c>
      <c r="AJ5" s="11">
        <f t="shared" si="0"/>
        <v>44864</v>
      </c>
      <c r="AK5" s="10">
        <f>AJ5+1</f>
        <v>44865</v>
      </c>
      <c r="AL5" s="9">
        <f>AK5+1</f>
        <v>44866</v>
      </c>
      <c r="AM5" s="9">
        <f t="shared" si="0"/>
        <v>44867</v>
      </c>
      <c r="AN5" s="9">
        <f t="shared" si="0"/>
        <v>44868</v>
      </c>
      <c r="AO5" s="9">
        <f t="shared" si="0"/>
        <v>44869</v>
      </c>
      <c r="AP5" s="9">
        <f t="shared" si="0"/>
        <v>44870</v>
      </c>
      <c r="AQ5" s="11">
        <f t="shared" si="0"/>
        <v>44871</v>
      </c>
      <c r="AR5" s="10">
        <f>AQ5+1</f>
        <v>44872</v>
      </c>
      <c r="AS5" s="9">
        <f>AR5+1</f>
        <v>44873</v>
      </c>
      <c r="AT5" s="9">
        <f t="shared" si="0"/>
        <v>44874</v>
      </c>
      <c r="AU5" s="9">
        <f t="shared" si="0"/>
        <v>44875</v>
      </c>
      <c r="AV5" s="9">
        <f t="shared" si="0"/>
        <v>44876</v>
      </c>
      <c r="AW5" s="9">
        <f t="shared" si="0"/>
        <v>44877</v>
      </c>
      <c r="AX5" s="11">
        <f t="shared" si="0"/>
        <v>44878</v>
      </c>
      <c r="AY5" s="10">
        <f>AX5+1</f>
        <v>44879</v>
      </c>
      <c r="AZ5" s="9">
        <f>AY5+1</f>
        <v>44880</v>
      </c>
      <c r="BA5" s="9">
        <f t="shared" ref="BA5:BE5" si="1">AZ5+1</f>
        <v>44881</v>
      </c>
      <c r="BB5" s="9">
        <f t="shared" si="1"/>
        <v>44882</v>
      </c>
      <c r="BC5" s="9">
        <f t="shared" si="1"/>
        <v>44883</v>
      </c>
      <c r="BD5" s="9">
        <f t="shared" si="1"/>
        <v>44884</v>
      </c>
      <c r="BE5" s="11">
        <f t="shared" si="1"/>
        <v>44885</v>
      </c>
      <c r="BF5" s="10">
        <f>BE5+1</f>
        <v>44886</v>
      </c>
      <c r="BG5" s="9">
        <f>BF5+1</f>
        <v>44887</v>
      </c>
      <c r="BH5" s="9">
        <f t="shared" ref="BH5:BK5" si="2">BG5+1</f>
        <v>44888</v>
      </c>
      <c r="BI5" s="9">
        <f t="shared" si="2"/>
        <v>44889</v>
      </c>
      <c r="BJ5" s="9">
        <f t="shared" si="2"/>
        <v>44890</v>
      </c>
      <c r="BK5" s="9">
        <f t="shared" si="2"/>
        <v>44891</v>
      </c>
      <c r="BL5" s="9">
        <f>BK5+1</f>
        <v>44892</v>
      </c>
      <c r="BM5" s="9">
        <f>BL5+1</f>
        <v>44893</v>
      </c>
      <c r="BN5" s="9">
        <f t="shared" ref="BN5:DI5" si="3">BM5+1</f>
        <v>44894</v>
      </c>
      <c r="BO5" s="9">
        <f t="shared" si="3"/>
        <v>44895</v>
      </c>
      <c r="BP5" s="9">
        <f t="shared" si="3"/>
        <v>44896</v>
      </c>
      <c r="BQ5" s="9">
        <f t="shared" si="3"/>
        <v>44897</v>
      </c>
      <c r="BR5" s="9">
        <f t="shared" si="3"/>
        <v>44898</v>
      </c>
      <c r="BS5" s="9">
        <f t="shared" si="3"/>
        <v>44899</v>
      </c>
      <c r="BT5" s="9">
        <f t="shared" si="3"/>
        <v>44900</v>
      </c>
      <c r="BU5" s="9">
        <f t="shared" si="3"/>
        <v>44901</v>
      </c>
      <c r="BV5" s="9">
        <f t="shared" si="3"/>
        <v>44902</v>
      </c>
      <c r="BW5" s="9">
        <f t="shared" si="3"/>
        <v>44903</v>
      </c>
      <c r="BX5" s="9">
        <f t="shared" si="3"/>
        <v>44904</v>
      </c>
      <c r="BY5" s="9">
        <f t="shared" si="3"/>
        <v>44905</v>
      </c>
      <c r="BZ5" s="9">
        <f t="shared" si="3"/>
        <v>44906</v>
      </c>
      <c r="CA5" s="9">
        <f t="shared" si="3"/>
        <v>44907</v>
      </c>
      <c r="CB5" s="9">
        <f t="shared" si="3"/>
        <v>44908</v>
      </c>
      <c r="CC5" s="9">
        <f t="shared" si="3"/>
        <v>44909</v>
      </c>
      <c r="CD5" s="9">
        <f t="shared" si="3"/>
        <v>44910</v>
      </c>
      <c r="CE5" s="9">
        <f t="shared" si="3"/>
        <v>44911</v>
      </c>
      <c r="CF5" s="9">
        <f t="shared" si="3"/>
        <v>44912</v>
      </c>
      <c r="CG5" s="9">
        <f t="shared" si="3"/>
        <v>44913</v>
      </c>
      <c r="CH5" s="9">
        <f t="shared" si="3"/>
        <v>44914</v>
      </c>
      <c r="CI5" s="9">
        <f t="shared" si="3"/>
        <v>44915</v>
      </c>
      <c r="CJ5" s="9">
        <f t="shared" si="3"/>
        <v>44916</v>
      </c>
      <c r="CK5" s="9">
        <f t="shared" si="3"/>
        <v>44917</v>
      </c>
      <c r="CL5" s="9">
        <f t="shared" si="3"/>
        <v>44918</v>
      </c>
      <c r="CM5" s="9">
        <f t="shared" si="3"/>
        <v>44919</v>
      </c>
      <c r="CN5" s="9">
        <f t="shared" si="3"/>
        <v>44920</v>
      </c>
      <c r="CO5" s="9">
        <f t="shared" si="3"/>
        <v>44921</v>
      </c>
      <c r="CP5" s="9">
        <f t="shared" si="3"/>
        <v>44922</v>
      </c>
      <c r="CQ5" s="9">
        <f t="shared" si="3"/>
        <v>44923</v>
      </c>
      <c r="CR5" s="9">
        <f t="shared" si="3"/>
        <v>44924</v>
      </c>
      <c r="CS5" s="9">
        <f t="shared" si="3"/>
        <v>44925</v>
      </c>
      <c r="CT5" s="9">
        <f t="shared" si="3"/>
        <v>44926</v>
      </c>
      <c r="CU5" s="9">
        <f t="shared" si="3"/>
        <v>44927</v>
      </c>
      <c r="CV5" s="9">
        <f t="shared" si="3"/>
        <v>44928</v>
      </c>
      <c r="CW5" s="9">
        <f t="shared" si="3"/>
        <v>44929</v>
      </c>
      <c r="CX5" s="9">
        <f t="shared" si="3"/>
        <v>44930</v>
      </c>
      <c r="CY5" s="9">
        <f t="shared" si="3"/>
        <v>44931</v>
      </c>
      <c r="CZ5" s="9">
        <f t="shared" si="3"/>
        <v>44932</v>
      </c>
      <c r="DA5" s="9">
        <f t="shared" si="3"/>
        <v>44933</v>
      </c>
      <c r="DB5" s="9">
        <f t="shared" si="3"/>
        <v>44934</v>
      </c>
      <c r="DC5" s="9">
        <f t="shared" si="3"/>
        <v>44935</v>
      </c>
      <c r="DD5" s="9">
        <f t="shared" si="3"/>
        <v>44936</v>
      </c>
      <c r="DE5" s="9">
        <f t="shared" si="3"/>
        <v>44937</v>
      </c>
      <c r="DF5" s="9">
        <f t="shared" si="3"/>
        <v>44938</v>
      </c>
      <c r="DG5" s="9">
        <f t="shared" si="3"/>
        <v>44939</v>
      </c>
      <c r="DH5" s="9">
        <f t="shared" si="3"/>
        <v>44940</v>
      </c>
      <c r="DI5" s="9">
        <f t="shared" si="3"/>
        <v>44941</v>
      </c>
      <c r="DJ5" s="60"/>
      <c r="DK5" s="60"/>
    </row>
    <row r="6" spans="1:115" ht="30" customHeight="1" thickBot="1" x14ac:dyDescent="0.3">
      <c r="A6" s="40" t="s">
        <v>9</v>
      </c>
      <c r="B6" s="7" t="s">
        <v>10</v>
      </c>
      <c r="C6" s="8"/>
      <c r="D6" s="8"/>
      <c r="E6" s="8" t="s">
        <v>11</v>
      </c>
      <c r="F6" s="8" t="s">
        <v>12</v>
      </c>
      <c r="G6" s="8"/>
      <c r="H6" s="8" t="s">
        <v>13</v>
      </c>
      <c r="I6" s="12" t="str">
        <f t="shared" ref="I6" si="4">LEFT(TEXT(I5,"ddd"),1)</f>
        <v>s</v>
      </c>
      <c r="J6" s="12" t="str">
        <f t="shared" ref="J6:BU6" si="5">LEFT(TEXT(J5,"ddd"),1)</f>
        <v>t</v>
      </c>
      <c r="K6" s="12" t="str">
        <f t="shared" si="5"/>
        <v>q</v>
      </c>
      <c r="L6" s="12" t="str">
        <f t="shared" si="5"/>
        <v>q</v>
      </c>
      <c r="M6" s="12" t="str">
        <f t="shared" si="5"/>
        <v>s</v>
      </c>
      <c r="N6" s="12" t="str">
        <f t="shared" si="5"/>
        <v>s</v>
      </c>
      <c r="O6" s="12" t="str">
        <f t="shared" si="5"/>
        <v>d</v>
      </c>
      <c r="P6" s="12" t="str">
        <f t="shared" si="5"/>
        <v>s</v>
      </c>
      <c r="Q6" s="12" t="str">
        <f t="shared" si="5"/>
        <v>t</v>
      </c>
      <c r="R6" s="12" t="str">
        <f t="shared" si="5"/>
        <v>q</v>
      </c>
      <c r="S6" s="12" t="str">
        <f t="shared" si="5"/>
        <v>q</v>
      </c>
      <c r="T6" s="12" t="str">
        <f t="shared" si="5"/>
        <v>s</v>
      </c>
      <c r="U6" s="12" t="str">
        <f t="shared" si="5"/>
        <v>s</v>
      </c>
      <c r="V6" s="12" t="str">
        <f t="shared" si="5"/>
        <v>d</v>
      </c>
      <c r="W6" s="12" t="str">
        <f t="shared" si="5"/>
        <v>s</v>
      </c>
      <c r="X6" s="12" t="str">
        <f t="shared" si="5"/>
        <v>t</v>
      </c>
      <c r="Y6" s="12" t="str">
        <f t="shared" si="5"/>
        <v>q</v>
      </c>
      <c r="Z6" s="12" t="str">
        <f t="shared" si="5"/>
        <v>q</v>
      </c>
      <c r="AA6" s="12" t="str">
        <f t="shared" si="5"/>
        <v>s</v>
      </c>
      <c r="AB6" s="12" t="str">
        <f t="shared" si="5"/>
        <v>s</v>
      </c>
      <c r="AC6" s="12" t="str">
        <f t="shared" si="5"/>
        <v>d</v>
      </c>
      <c r="AD6" s="12" t="str">
        <f t="shared" si="5"/>
        <v>s</v>
      </c>
      <c r="AE6" s="12" t="str">
        <f t="shared" si="5"/>
        <v>t</v>
      </c>
      <c r="AF6" s="12" t="str">
        <f t="shared" si="5"/>
        <v>q</v>
      </c>
      <c r="AG6" s="12" t="str">
        <f t="shared" si="5"/>
        <v>q</v>
      </c>
      <c r="AH6" s="12" t="str">
        <f t="shared" si="5"/>
        <v>s</v>
      </c>
      <c r="AI6" s="12" t="str">
        <f t="shared" si="5"/>
        <v>s</v>
      </c>
      <c r="AJ6" s="12" t="str">
        <f t="shared" si="5"/>
        <v>d</v>
      </c>
      <c r="AK6" s="12" t="str">
        <f t="shared" si="5"/>
        <v>s</v>
      </c>
      <c r="AL6" s="12" t="str">
        <f t="shared" si="5"/>
        <v>t</v>
      </c>
      <c r="AM6" s="12" t="str">
        <f t="shared" si="5"/>
        <v>q</v>
      </c>
      <c r="AN6" s="12" t="str">
        <f t="shared" si="5"/>
        <v>q</v>
      </c>
      <c r="AO6" s="12" t="str">
        <f t="shared" si="5"/>
        <v>s</v>
      </c>
      <c r="AP6" s="12" t="str">
        <f t="shared" si="5"/>
        <v>s</v>
      </c>
      <c r="AQ6" s="12" t="str">
        <f t="shared" si="5"/>
        <v>d</v>
      </c>
      <c r="AR6" s="12" t="str">
        <f t="shared" si="5"/>
        <v>s</v>
      </c>
      <c r="AS6" s="12" t="str">
        <f t="shared" si="5"/>
        <v>t</v>
      </c>
      <c r="AT6" s="12" t="str">
        <f t="shared" si="5"/>
        <v>q</v>
      </c>
      <c r="AU6" s="12" t="str">
        <f t="shared" si="5"/>
        <v>q</v>
      </c>
      <c r="AV6" s="12" t="str">
        <f t="shared" si="5"/>
        <v>s</v>
      </c>
      <c r="AW6" s="12" t="str">
        <f t="shared" si="5"/>
        <v>s</v>
      </c>
      <c r="AX6" s="12" t="str">
        <f t="shared" si="5"/>
        <v>d</v>
      </c>
      <c r="AY6" s="12" t="str">
        <f t="shared" si="5"/>
        <v>s</v>
      </c>
      <c r="AZ6" s="12" t="str">
        <f t="shared" si="5"/>
        <v>t</v>
      </c>
      <c r="BA6" s="12" t="str">
        <f t="shared" si="5"/>
        <v>q</v>
      </c>
      <c r="BB6" s="12" t="str">
        <f t="shared" si="5"/>
        <v>q</v>
      </c>
      <c r="BC6" s="12" t="str">
        <f t="shared" si="5"/>
        <v>s</v>
      </c>
      <c r="BD6" s="12" t="str">
        <f t="shared" si="5"/>
        <v>s</v>
      </c>
      <c r="BE6" s="12" t="str">
        <f t="shared" si="5"/>
        <v>d</v>
      </c>
      <c r="BF6" s="12" t="str">
        <f t="shared" si="5"/>
        <v>s</v>
      </c>
      <c r="BG6" s="12" t="str">
        <f t="shared" si="5"/>
        <v>t</v>
      </c>
      <c r="BH6" s="12" t="str">
        <f t="shared" si="5"/>
        <v>q</v>
      </c>
      <c r="BI6" s="12" t="str">
        <f t="shared" si="5"/>
        <v>q</v>
      </c>
      <c r="BJ6" s="12" t="str">
        <f t="shared" si="5"/>
        <v>s</v>
      </c>
      <c r="BK6" s="12" t="str">
        <f t="shared" si="5"/>
        <v>s</v>
      </c>
      <c r="BL6" s="12" t="str">
        <f t="shared" si="5"/>
        <v>d</v>
      </c>
      <c r="BM6" s="12" t="str">
        <f t="shared" si="5"/>
        <v>s</v>
      </c>
      <c r="BN6" s="12" t="str">
        <f t="shared" si="5"/>
        <v>t</v>
      </c>
      <c r="BO6" s="12" t="str">
        <f t="shared" si="5"/>
        <v>q</v>
      </c>
      <c r="BP6" s="12" t="str">
        <f t="shared" si="5"/>
        <v>q</v>
      </c>
      <c r="BQ6" s="12" t="str">
        <f t="shared" si="5"/>
        <v>s</v>
      </c>
      <c r="BR6" s="12" t="str">
        <f t="shared" si="5"/>
        <v>s</v>
      </c>
      <c r="BS6" s="12" t="str">
        <f t="shared" si="5"/>
        <v>d</v>
      </c>
      <c r="BT6" s="12" t="str">
        <f t="shared" si="5"/>
        <v>s</v>
      </c>
      <c r="BU6" s="12" t="str">
        <f t="shared" si="5"/>
        <v>t</v>
      </c>
      <c r="BV6" s="12" t="str">
        <f t="shared" ref="BV6:DI6" si="6">LEFT(TEXT(BV5,"ddd"),1)</f>
        <v>q</v>
      </c>
      <c r="BW6" s="12" t="str">
        <f t="shared" si="6"/>
        <v>q</v>
      </c>
      <c r="BX6" s="12" t="str">
        <f t="shared" si="6"/>
        <v>s</v>
      </c>
      <c r="BY6" s="12" t="str">
        <f t="shared" si="6"/>
        <v>s</v>
      </c>
      <c r="BZ6" s="12" t="str">
        <f t="shared" si="6"/>
        <v>d</v>
      </c>
      <c r="CA6" s="12" t="str">
        <f t="shared" si="6"/>
        <v>s</v>
      </c>
      <c r="CB6" s="12" t="str">
        <f t="shared" si="6"/>
        <v>t</v>
      </c>
      <c r="CC6" s="12" t="str">
        <f t="shared" si="6"/>
        <v>q</v>
      </c>
      <c r="CD6" s="12" t="str">
        <f t="shared" si="6"/>
        <v>q</v>
      </c>
      <c r="CE6" s="12" t="str">
        <f t="shared" si="6"/>
        <v>s</v>
      </c>
      <c r="CF6" s="12" t="str">
        <f t="shared" si="6"/>
        <v>s</v>
      </c>
      <c r="CG6" s="12" t="str">
        <f t="shared" si="6"/>
        <v>d</v>
      </c>
      <c r="CH6" s="12" t="str">
        <f t="shared" si="6"/>
        <v>s</v>
      </c>
      <c r="CI6" s="12" t="str">
        <f t="shared" si="6"/>
        <v>t</v>
      </c>
      <c r="CJ6" s="12" t="str">
        <f t="shared" si="6"/>
        <v>q</v>
      </c>
      <c r="CK6" s="12" t="str">
        <f t="shared" si="6"/>
        <v>q</v>
      </c>
      <c r="CL6" s="12" t="str">
        <f t="shared" si="6"/>
        <v>s</v>
      </c>
      <c r="CM6" s="12" t="str">
        <f t="shared" si="6"/>
        <v>s</v>
      </c>
      <c r="CN6" s="12" t="str">
        <f t="shared" si="6"/>
        <v>d</v>
      </c>
      <c r="CO6" s="12" t="str">
        <f t="shared" si="6"/>
        <v>s</v>
      </c>
      <c r="CP6" s="12" t="str">
        <f t="shared" si="6"/>
        <v>t</v>
      </c>
      <c r="CQ6" s="12" t="str">
        <f t="shared" si="6"/>
        <v>q</v>
      </c>
      <c r="CR6" s="12" t="str">
        <f t="shared" si="6"/>
        <v>q</v>
      </c>
      <c r="CS6" s="12" t="str">
        <f t="shared" si="6"/>
        <v>s</v>
      </c>
      <c r="CT6" s="12" t="str">
        <f t="shared" si="6"/>
        <v>s</v>
      </c>
      <c r="CU6" s="12" t="str">
        <f t="shared" si="6"/>
        <v>d</v>
      </c>
      <c r="CV6" s="12" t="str">
        <f t="shared" si="6"/>
        <v>s</v>
      </c>
      <c r="CW6" s="12" t="str">
        <f t="shared" si="6"/>
        <v>t</v>
      </c>
      <c r="CX6" s="12" t="str">
        <f t="shared" si="6"/>
        <v>q</v>
      </c>
      <c r="CY6" s="12" t="str">
        <f t="shared" si="6"/>
        <v>q</v>
      </c>
      <c r="CZ6" s="12" t="str">
        <f t="shared" si="6"/>
        <v>s</v>
      </c>
      <c r="DA6" s="12" t="str">
        <f t="shared" si="6"/>
        <v>s</v>
      </c>
      <c r="DB6" s="12" t="str">
        <f t="shared" si="6"/>
        <v>d</v>
      </c>
      <c r="DC6" s="12" t="str">
        <f t="shared" si="6"/>
        <v>s</v>
      </c>
      <c r="DD6" s="12" t="str">
        <f t="shared" si="6"/>
        <v>t</v>
      </c>
      <c r="DE6" s="12" t="str">
        <f t="shared" si="6"/>
        <v>q</v>
      </c>
      <c r="DF6" s="12" t="str">
        <f t="shared" si="6"/>
        <v>q</v>
      </c>
      <c r="DG6" s="12" t="str">
        <f t="shared" si="6"/>
        <v>s</v>
      </c>
      <c r="DH6" s="12" t="str">
        <f t="shared" si="6"/>
        <v>s</v>
      </c>
      <c r="DI6" s="12" t="str">
        <f t="shared" si="6"/>
        <v>d</v>
      </c>
    </row>
    <row r="7" spans="1:115" ht="30" hidden="1" customHeight="1" thickBot="1" x14ac:dyDescent="0.3">
      <c r="A7" s="39" t="s">
        <v>14</v>
      </c>
      <c r="C7" s="41"/>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115" s="3" customFormat="1" ht="30" customHeight="1" thickBot="1" x14ac:dyDescent="0.3">
      <c r="A8" s="40" t="s">
        <v>15</v>
      </c>
      <c r="B8" s="66" t="s">
        <v>16</v>
      </c>
      <c r="C8" s="43"/>
      <c r="D8" s="14"/>
      <c r="E8" s="15"/>
      <c r="F8" s="16"/>
      <c r="G8" s="13"/>
      <c r="H8" s="13" t="str">
        <f t="shared" ref="H8:H17" si="7">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26"/>
      <c r="CA8" s="26"/>
      <c r="CB8" s="26"/>
      <c r="CC8" s="26"/>
      <c r="CD8" s="26"/>
      <c r="CE8" s="26"/>
      <c r="CF8" s="26"/>
      <c r="CG8" s="26"/>
      <c r="CH8" s="26"/>
      <c r="CI8" s="26"/>
      <c r="CJ8" s="26"/>
      <c r="CK8" s="26"/>
      <c r="CL8" s="26"/>
      <c r="CM8" s="26"/>
      <c r="CN8" s="26"/>
      <c r="CO8" s="26"/>
      <c r="CP8" s="26"/>
      <c r="CQ8" s="26"/>
      <c r="CR8" s="26"/>
      <c r="CS8" s="26"/>
      <c r="CT8" s="26"/>
      <c r="CU8" s="26"/>
      <c r="CV8" s="26"/>
      <c r="CW8" s="26"/>
      <c r="CX8" s="26"/>
      <c r="CY8" s="26"/>
      <c r="CZ8" s="26"/>
      <c r="DA8" s="26"/>
      <c r="DB8" s="26"/>
      <c r="DC8" s="26"/>
      <c r="DD8" s="26"/>
      <c r="DE8" s="26"/>
      <c r="DF8" s="26"/>
      <c r="DG8" s="26"/>
      <c r="DH8" s="26"/>
      <c r="DI8" s="26"/>
    </row>
    <row r="9" spans="1:115" s="3" customFormat="1" ht="30" customHeight="1" thickBot="1" x14ac:dyDescent="0.3">
      <c r="A9" s="40" t="s">
        <v>17</v>
      </c>
      <c r="B9" s="65" t="s">
        <v>19</v>
      </c>
      <c r="C9" s="44"/>
      <c r="D9" s="17"/>
      <c r="E9" s="71">
        <f>Project_Start+3</f>
        <v>44840</v>
      </c>
      <c r="F9" s="71">
        <f>DATE(2022,10,10)</f>
        <v>44844</v>
      </c>
      <c r="G9" s="13"/>
      <c r="H9" s="13">
        <f t="shared" si="7"/>
        <v>5</v>
      </c>
      <c r="I9" s="26"/>
      <c r="J9" s="26"/>
      <c r="K9" s="26"/>
      <c r="L9" s="26"/>
      <c r="M9" s="26"/>
      <c r="N9" s="26"/>
      <c r="O9" s="26"/>
      <c r="P9" s="26"/>
      <c r="Q9" s="26"/>
      <c r="R9" s="26"/>
      <c r="S9" s="26"/>
      <c r="T9" s="26"/>
      <c r="U9" s="27"/>
      <c r="V9" s="27"/>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26"/>
      <c r="CA9" s="26"/>
      <c r="CB9" s="26"/>
      <c r="CC9" s="26"/>
      <c r="CD9" s="26"/>
      <c r="CE9" s="26"/>
      <c r="CF9" s="26"/>
      <c r="CG9" s="26"/>
      <c r="CH9" s="26"/>
      <c r="CI9" s="26"/>
      <c r="CJ9" s="26"/>
      <c r="CK9" s="26"/>
      <c r="CL9" s="26"/>
      <c r="CM9" s="26"/>
      <c r="CN9" s="26"/>
      <c r="CO9" s="26"/>
      <c r="CP9" s="26"/>
      <c r="CQ9" s="26"/>
      <c r="CR9" s="26"/>
      <c r="CS9" s="26"/>
      <c r="CT9" s="26"/>
      <c r="CU9" s="26"/>
      <c r="CV9" s="26"/>
      <c r="CW9" s="26"/>
      <c r="CX9" s="26"/>
      <c r="CY9" s="26"/>
      <c r="CZ9" s="26"/>
      <c r="DA9" s="26"/>
      <c r="DB9" s="26"/>
      <c r="DC9" s="26"/>
      <c r="DD9" s="26"/>
      <c r="DE9" s="26"/>
      <c r="DF9" s="26"/>
      <c r="DG9" s="26"/>
      <c r="DH9" s="26"/>
      <c r="DI9" s="26"/>
    </row>
    <row r="10" spans="1:115" s="3" customFormat="1" ht="30" customHeight="1" thickBot="1" x14ac:dyDescent="0.3">
      <c r="A10" s="40" t="s">
        <v>18</v>
      </c>
      <c r="B10" s="65" t="s">
        <v>20</v>
      </c>
      <c r="C10" s="44"/>
      <c r="D10" s="17"/>
      <c r="E10" s="71">
        <f>Project_Start+6</f>
        <v>44843</v>
      </c>
      <c r="F10" s="71">
        <f>DATE(2022,10,10)</f>
        <v>44844</v>
      </c>
      <c r="G10" s="13"/>
      <c r="H10" s="13">
        <f t="shared" si="7"/>
        <v>2</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26"/>
      <c r="CA10" s="26"/>
      <c r="CB10" s="26"/>
      <c r="CC10" s="26"/>
      <c r="CD10" s="26"/>
      <c r="CE10" s="26"/>
      <c r="CF10" s="26"/>
      <c r="CG10" s="26"/>
      <c r="CH10" s="26"/>
      <c r="CI10" s="26"/>
      <c r="CJ10" s="26"/>
      <c r="CK10" s="26"/>
      <c r="CL10" s="26"/>
      <c r="CM10" s="26"/>
      <c r="CN10" s="26"/>
      <c r="CO10" s="26"/>
      <c r="CP10" s="26"/>
      <c r="CQ10" s="26"/>
      <c r="CR10" s="26"/>
      <c r="CS10" s="26"/>
      <c r="CT10" s="26"/>
      <c r="CU10" s="26"/>
      <c r="CV10" s="26"/>
      <c r="CW10" s="26"/>
      <c r="CX10" s="26"/>
      <c r="CY10" s="26"/>
      <c r="CZ10" s="26"/>
      <c r="DA10" s="26"/>
      <c r="DB10" s="26"/>
      <c r="DC10" s="26"/>
      <c r="DD10" s="26"/>
      <c r="DE10" s="26"/>
      <c r="DF10" s="26"/>
      <c r="DG10" s="26"/>
      <c r="DH10" s="26"/>
      <c r="DI10" s="26"/>
    </row>
    <row r="11" spans="1:115" s="3" customFormat="1" ht="30" customHeight="1" thickBot="1" x14ac:dyDescent="0.3">
      <c r="A11" s="39"/>
      <c r="B11" s="65" t="s">
        <v>51</v>
      </c>
      <c r="C11" s="44"/>
      <c r="D11" s="17"/>
      <c r="E11" s="71">
        <f>Project_Start+6</f>
        <v>44843</v>
      </c>
      <c r="F11" s="71">
        <f>DATE(2022,10,12)</f>
        <v>44846</v>
      </c>
      <c r="G11" s="13"/>
      <c r="H11" s="13">
        <f t="shared" si="7"/>
        <v>4</v>
      </c>
      <c r="I11" s="26"/>
      <c r="J11" s="26"/>
      <c r="K11" s="26"/>
      <c r="L11" s="26"/>
      <c r="M11" s="26"/>
      <c r="N11" s="26"/>
      <c r="O11" s="26"/>
      <c r="P11" s="26"/>
      <c r="Q11" s="26"/>
      <c r="R11" s="26"/>
      <c r="S11" s="26"/>
      <c r="T11" s="26"/>
      <c r="U11" s="26"/>
      <c r="V11" s="26"/>
      <c r="W11" s="26"/>
      <c r="X11" s="26"/>
      <c r="Y11" s="27"/>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26"/>
      <c r="CA11" s="26"/>
      <c r="CB11" s="26"/>
      <c r="CC11" s="26"/>
      <c r="CD11" s="26"/>
      <c r="CE11" s="26"/>
      <c r="CF11" s="26"/>
      <c r="CG11" s="26"/>
      <c r="CH11" s="26"/>
      <c r="CI11" s="26"/>
      <c r="CJ11" s="26"/>
      <c r="CK11" s="26"/>
      <c r="CL11" s="26"/>
      <c r="CM11" s="26"/>
      <c r="CN11" s="26"/>
      <c r="CO11" s="26"/>
      <c r="CP11" s="26"/>
      <c r="CQ11" s="26"/>
      <c r="CR11" s="26"/>
      <c r="CS11" s="26"/>
      <c r="CT11" s="26"/>
      <c r="CU11" s="26"/>
      <c r="CV11" s="26"/>
      <c r="CW11" s="26"/>
      <c r="CX11" s="26"/>
      <c r="CY11" s="26"/>
      <c r="CZ11" s="26"/>
      <c r="DA11" s="26"/>
      <c r="DB11" s="26"/>
      <c r="DC11" s="26"/>
      <c r="DD11" s="26"/>
      <c r="DE11" s="26"/>
      <c r="DF11" s="26"/>
      <c r="DG11" s="26"/>
      <c r="DH11" s="26"/>
      <c r="DI11" s="26"/>
    </row>
    <row r="12" spans="1:115" s="3" customFormat="1" ht="30" customHeight="1" thickBot="1" x14ac:dyDescent="0.3">
      <c r="A12" s="39"/>
      <c r="B12" s="65" t="s">
        <v>52</v>
      </c>
      <c r="C12" s="44"/>
      <c r="D12" s="17"/>
      <c r="E12" s="71">
        <f>Project_Start+6</f>
        <v>44843</v>
      </c>
      <c r="F12" s="71">
        <f>DATE(2022,10,12)</f>
        <v>44846</v>
      </c>
      <c r="G12" s="13"/>
      <c r="H12" s="13">
        <f t="shared" si="7"/>
        <v>4</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26"/>
      <c r="CA12" s="26"/>
      <c r="CB12" s="26"/>
      <c r="CC12" s="26"/>
      <c r="CD12" s="26"/>
      <c r="CE12" s="26"/>
      <c r="CF12" s="26"/>
      <c r="CG12" s="26"/>
      <c r="CH12" s="26"/>
      <c r="CI12" s="26"/>
      <c r="CJ12" s="26"/>
      <c r="CK12" s="26"/>
      <c r="CL12" s="26"/>
      <c r="CM12" s="26"/>
      <c r="CN12" s="26"/>
      <c r="CO12" s="26"/>
      <c r="CP12" s="26"/>
      <c r="CQ12" s="26"/>
      <c r="CR12" s="26"/>
      <c r="CS12" s="26"/>
      <c r="CT12" s="26"/>
      <c r="CU12" s="26"/>
      <c r="CV12" s="26"/>
      <c r="CW12" s="26"/>
      <c r="CX12" s="26"/>
      <c r="CY12" s="26"/>
      <c r="CZ12" s="26"/>
      <c r="DA12" s="26"/>
      <c r="DB12" s="26"/>
      <c r="DC12" s="26"/>
      <c r="DD12" s="26"/>
      <c r="DE12" s="26"/>
      <c r="DF12" s="26"/>
      <c r="DG12" s="26"/>
      <c r="DH12" s="26"/>
      <c r="DI12" s="26"/>
    </row>
    <row r="13" spans="1:115" s="3" customFormat="1" ht="30" customHeight="1" thickBot="1" x14ac:dyDescent="0.3">
      <c r="A13" s="39"/>
      <c r="B13" s="65" t="s">
        <v>56</v>
      </c>
      <c r="C13" s="44"/>
      <c r="D13" s="17"/>
      <c r="E13" s="71">
        <f>Project_Start+9</f>
        <v>44846</v>
      </c>
      <c r="F13" s="71">
        <f>DATE(2022,10,13)</f>
        <v>44847</v>
      </c>
      <c r="G13" s="13"/>
      <c r="H13" s="13">
        <f t="shared" si="7"/>
        <v>2</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26"/>
      <c r="CM13" s="26"/>
      <c r="CN13" s="26"/>
      <c r="CO13" s="26"/>
      <c r="CP13" s="26"/>
      <c r="CQ13" s="26"/>
      <c r="CR13" s="26"/>
      <c r="CS13" s="26"/>
      <c r="CT13" s="26"/>
      <c r="CU13" s="26"/>
      <c r="CV13" s="26"/>
      <c r="CW13" s="26"/>
      <c r="CX13" s="26"/>
      <c r="CY13" s="26"/>
      <c r="CZ13" s="26"/>
      <c r="DA13" s="26"/>
      <c r="DB13" s="26"/>
      <c r="DC13" s="26"/>
      <c r="DD13" s="26"/>
      <c r="DE13" s="26"/>
      <c r="DF13" s="26"/>
      <c r="DG13" s="26"/>
      <c r="DH13" s="26"/>
      <c r="DI13" s="26"/>
    </row>
    <row r="14" spans="1:115" s="3" customFormat="1" ht="30" customHeight="1" thickBot="1" x14ac:dyDescent="0.3">
      <c r="A14" s="40" t="s">
        <v>21</v>
      </c>
      <c r="B14" s="65" t="s">
        <v>53</v>
      </c>
      <c r="C14" s="44"/>
      <c r="D14" s="17"/>
      <c r="E14" s="71">
        <f>Project_Start+10</f>
        <v>44847</v>
      </c>
      <c r="F14" s="71">
        <f>DATE(2022,10,14)</f>
        <v>44848</v>
      </c>
      <c r="G14" s="13"/>
      <c r="H14" s="13">
        <f t="shared" si="7"/>
        <v>2</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79"/>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26"/>
      <c r="CA14" s="26"/>
      <c r="CB14" s="26"/>
      <c r="CC14" s="26"/>
      <c r="CD14" s="26"/>
      <c r="CE14" s="26"/>
      <c r="CF14" s="26"/>
      <c r="CG14" s="26"/>
      <c r="CH14" s="26"/>
      <c r="CI14" s="26"/>
      <c r="CJ14" s="26"/>
      <c r="CK14" s="26"/>
      <c r="CL14" s="26"/>
      <c r="CM14" s="26"/>
      <c r="CN14" s="26"/>
      <c r="CO14" s="26"/>
      <c r="CP14" s="26"/>
      <c r="CQ14" s="26"/>
      <c r="CR14" s="26"/>
      <c r="CS14" s="26"/>
      <c r="CT14" s="26"/>
      <c r="CU14" s="26"/>
      <c r="CV14" s="26"/>
      <c r="CW14" s="26"/>
      <c r="CX14" s="26"/>
      <c r="CY14" s="26"/>
      <c r="CZ14" s="26"/>
      <c r="DA14" s="26"/>
      <c r="DB14" s="26"/>
      <c r="DC14" s="26"/>
      <c r="DD14" s="26"/>
      <c r="DE14" s="26"/>
      <c r="DF14" s="26"/>
      <c r="DG14" s="26"/>
      <c r="DH14" s="26"/>
      <c r="DI14" s="26"/>
    </row>
    <row r="15" spans="1:115" s="3" customFormat="1" ht="30" customHeight="1" thickBot="1" x14ac:dyDescent="0.3">
      <c r="A15" s="40"/>
      <c r="B15" s="65" t="s">
        <v>54</v>
      </c>
      <c r="C15" s="44"/>
      <c r="D15" s="17"/>
      <c r="E15" s="71">
        <f>Project_Start+11</f>
        <v>44848</v>
      </c>
      <c r="F15" s="71">
        <f>DATE(2022,10,16)</f>
        <v>44850</v>
      </c>
      <c r="G15" s="13"/>
      <c r="H15" s="13">
        <f t="shared" si="7"/>
        <v>3</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26"/>
      <c r="CA15" s="26"/>
      <c r="CB15" s="26"/>
      <c r="CC15" s="26"/>
      <c r="CD15" s="26"/>
      <c r="CE15" s="26"/>
      <c r="CF15" s="26"/>
      <c r="CG15" s="26"/>
      <c r="CH15" s="26"/>
      <c r="CI15" s="26"/>
      <c r="CJ15" s="26"/>
      <c r="CK15" s="26"/>
      <c r="CL15" s="26"/>
      <c r="CM15" s="26"/>
      <c r="CN15" s="26"/>
      <c r="CO15" s="26"/>
      <c r="CP15" s="26"/>
      <c r="CQ15" s="26"/>
      <c r="CR15" s="26"/>
      <c r="CS15" s="26"/>
      <c r="CT15" s="26"/>
      <c r="CU15" s="26"/>
      <c r="CV15" s="26"/>
      <c r="CW15" s="26"/>
      <c r="CX15" s="26"/>
      <c r="CY15" s="26"/>
      <c r="CZ15" s="26"/>
      <c r="DA15" s="26"/>
      <c r="DB15" s="26"/>
      <c r="DC15" s="26"/>
      <c r="DD15" s="26"/>
      <c r="DE15" s="26"/>
      <c r="DF15" s="26"/>
      <c r="DG15" s="26"/>
      <c r="DH15" s="26"/>
      <c r="DI15" s="26"/>
    </row>
    <row r="16" spans="1:115" s="3" customFormat="1" ht="30" customHeight="1" thickBot="1" x14ac:dyDescent="0.3">
      <c r="A16" s="39"/>
      <c r="B16" s="65" t="s">
        <v>55</v>
      </c>
      <c r="C16" s="44"/>
      <c r="D16" s="17"/>
      <c r="E16" s="71">
        <f>DATE(2022,10,16)</f>
        <v>44850</v>
      </c>
      <c r="F16" s="71">
        <f>DATE(2022,10,16)</f>
        <v>44850</v>
      </c>
      <c r="G16" s="13"/>
      <c r="H16" s="13">
        <f t="shared" si="7"/>
        <v>1</v>
      </c>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26"/>
      <c r="CA16" s="26"/>
      <c r="CB16" s="26"/>
      <c r="CC16" s="26"/>
      <c r="CD16" s="26"/>
      <c r="CE16" s="26"/>
      <c r="CF16" s="26"/>
      <c r="CG16" s="26"/>
      <c r="CH16" s="26"/>
      <c r="CI16" s="26"/>
      <c r="CJ16" s="26"/>
      <c r="CK16" s="26"/>
      <c r="CL16" s="26"/>
      <c r="CM16" s="26"/>
      <c r="CN16" s="26"/>
      <c r="CO16" s="26"/>
      <c r="CP16" s="26"/>
      <c r="CQ16" s="26"/>
      <c r="CR16" s="26"/>
      <c r="CS16" s="26"/>
      <c r="CT16" s="26"/>
      <c r="CU16" s="26"/>
      <c r="CV16" s="26"/>
      <c r="CW16" s="26"/>
      <c r="CX16" s="26"/>
      <c r="CY16" s="26"/>
      <c r="CZ16" s="26"/>
      <c r="DA16" s="26"/>
      <c r="DB16" s="26"/>
      <c r="DC16" s="26"/>
      <c r="DD16" s="26"/>
      <c r="DE16" s="26"/>
      <c r="DF16" s="26"/>
      <c r="DG16" s="26"/>
      <c r="DH16" s="26"/>
      <c r="DI16" s="26"/>
    </row>
    <row r="17" spans="1:113" s="3" customFormat="1" ht="30" customHeight="1" thickBot="1" x14ac:dyDescent="0.3">
      <c r="A17" s="39"/>
      <c r="B17" s="65" t="s">
        <v>32</v>
      </c>
      <c r="C17" s="44"/>
      <c r="D17" s="17"/>
      <c r="E17" s="71">
        <f>DATE(2022,10,16)</f>
        <v>44850</v>
      </c>
      <c r="F17" s="71">
        <f>DATE(2022,10,17)</f>
        <v>44851</v>
      </c>
      <c r="G17" s="13"/>
      <c r="H17" s="13">
        <f t="shared" si="7"/>
        <v>2</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26"/>
      <c r="CA17" s="26"/>
      <c r="CB17" s="26"/>
      <c r="CC17" s="26"/>
      <c r="CD17" s="26"/>
      <c r="CE17" s="26"/>
      <c r="CF17" s="26"/>
      <c r="CG17" s="26"/>
      <c r="CH17" s="26"/>
      <c r="CI17" s="26"/>
      <c r="CJ17" s="26"/>
      <c r="CK17" s="26"/>
      <c r="CL17" s="26"/>
      <c r="CM17" s="26"/>
      <c r="CN17" s="26"/>
      <c r="CO17" s="26"/>
      <c r="CP17" s="26"/>
      <c r="CQ17" s="26"/>
      <c r="CR17" s="26"/>
      <c r="CS17" s="26"/>
      <c r="CT17" s="26"/>
      <c r="CU17" s="26"/>
      <c r="CV17" s="26"/>
      <c r="CW17" s="26"/>
      <c r="CX17" s="26"/>
      <c r="CY17" s="26"/>
      <c r="CZ17" s="26"/>
      <c r="DA17" s="26"/>
      <c r="DB17" s="26"/>
      <c r="DC17" s="26"/>
      <c r="DD17" s="26"/>
      <c r="DE17" s="26"/>
      <c r="DF17" s="26"/>
      <c r="DG17" s="26"/>
      <c r="DH17" s="26"/>
      <c r="DI17" s="26"/>
    </row>
    <row r="18" spans="1:113" s="3" customFormat="1" ht="30" customHeight="1" thickBot="1" x14ac:dyDescent="0.3">
      <c r="A18" s="39"/>
      <c r="B18" s="67" t="s">
        <v>22</v>
      </c>
      <c r="C18" s="45"/>
      <c r="D18" s="18"/>
      <c r="E18" s="19"/>
      <c r="F18" s="20"/>
      <c r="G18" s="13"/>
      <c r="H18" s="13" t="str">
        <f>IF(OR(ISBLANK(task_start),ISBLANK(task_end)),"",task_end-task_start+1)</f>
        <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26"/>
      <c r="CA18" s="26"/>
      <c r="CB18" s="26"/>
      <c r="CC18" s="26"/>
      <c r="CD18" s="26"/>
      <c r="CE18" s="26"/>
      <c r="CF18" s="26"/>
      <c r="CG18" s="26"/>
      <c r="CH18" s="26"/>
      <c r="CI18" s="26"/>
      <c r="CJ18" s="26"/>
      <c r="CK18" s="26"/>
      <c r="CL18" s="26"/>
      <c r="CM18" s="26"/>
      <c r="CN18" s="26"/>
      <c r="CO18" s="26"/>
      <c r="CP18" s="26"/>
      <c r="CQ18" s="26"/>
      <c r="CR18" s="26"/>
      <c r="CS18" s="26"/>
      <c r="CT18" s="26"/>
      <c r="CU18" s="26"/>
      <c r="CV18" s="26"/>
      <c r="CW18" s="26"/>
      <c r="CX18" s="26"/>
      <c r="CY18" s="26"/>
      <c r="CZ18" s="26"/>
      <c r="DA18" s="26"/>
      <c r="DB18" s="26"/>
      <c r="DC18" s="26"/>
      <c r="DD18" s="26"/>
      <c r="DE18" s="26"/>
      <c r="DF18" s="26"/>
      <c r="DG18" s="26"/>
      <c r="DH18" s="26"/>
      <c r="DI18" s="26"/>
    </row>
    <row r="19" spans="1:113" s="3" customFormat="1" ht="30" customHeight="1" thickBot="1" x14ac:dyDescent="0.3">
      <c r="A19" s="39"/>
      <c r="B19" s="69" t="s">
        <v>58</v>
      </c>
      <c r="C19" s="46"/>
      <c r="D19" s="21"/>
      <c r="E19" s="72">
        <f>DATE(2022,10,18)</f>
        <v>44852</v>
      </c>
      <c r="F19" s="72">
        <f>DATE(2022,10,30)</f>
        <v>44864</v>
      </c>
      <c r="G19" s="13"/>
      <c r="H19" s="13">
        <f>IF(OR(ISBLANK(task_start),ISBLANK(task_end)),"",task_end-task_start+1)</f>
        <v>13</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26"/>
      <c r="CA19" s="26"/>
      <c r="CB19" s="26"/>
      <c r="CC19" s="26"/>
      <c r="CD19" s="26"/>
      <c r="CE19" s="26"/>
      <c r="CF19" s="26"/>
      <c r="CG19" s="26"/>
      <c r="CH19" s="26"/>
      <c r="CI19" s="26"/>
      <c r="CJ19" s="26"/>
      <c r="CK19" s="26"/>
      <c r="CL19" s="26"/>
      <c r="CM19" s="26"/>
      <c r="CN19" s="26"/>
      <c r="CO19" s="26"/>
      <c r="CP19" s="26"/>
      <c r="CQ19" s="26"/>
      <c r="CR19" s="26"/>
      <c r="CS19" s="26"/>
      <c r="CT19" s="26"/>
      <c r="CU19" s="26"/>
      <c r="CV19" s="26"/>
      <c r="CW19" s="26"/>
      <c r="CX19" s="26"/>
      <c r="CY19" s="26"/>
      <c r="CZ19" s="26"/>
      <c r="DA19" s="26"/>
      <c r="DB19" s="26"/>
      <c r="DC19" s="26"/>
      <c r="DD19" s="26"/>
      <c r="DE19" s="26"/>
      <c r="DF19" s="26"/>
      <c r="DG19" s="26"/>
      <c r="DH19" s="26"/>
      <c r="DI19" s="26"/>
    </row>
    <row r="20" spans="1:113" s="3" customFormat="1" ht="30" customHeight="1" thickBot="1" x14ac:dyDescent="0.3">
      <c r="A20" s="39" t="s">
        <v>27</v>
      </c>
      <c r="B20" s="69" t="s">
        <v>59</v>
      </c>
      <c r="C20" s="46"/>
      <c r="D20" s="21"/>
      <c r="E20" s="72">
        <f>DATE(2022,10,24)</f>
        <v>44858</v>
      </c>
      <c r="F20" s="72">
        <f>DATE(2022,10,30)</f>
        <v>44864</v>
      </c>
      <c r="G20" s="13"/>
      <c r="H20" s="13">
        <f>IF(OR(ISBLANK(task_start),ISBLANK(task_end)),"",task_end-task_start+1)</f>
        <v>7</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26"/>
      <c r="CA20" s="26"/>
      <c r="CB20" s="26"/>
      <c r="CC20" s="26"/>
      <c r="CD20" s="26"/>
      <c r="CE20" s="26"/>
      <c r="CF20" s="26"/>
      <c r="CG20" s="26"/>
      <c r="CH20" s="26"/>
      <c r="CI20" s="26"/>
      <c r="CJ20" s="26"/>
      <c r="CK20" s="26"/>
      <c r="CL20" s="26"/>
      <c r="CM20" s="26"/>
      <c r="CN20" s="26"/>
      <c r="CO20" s="26"/>
      <c r="CP20" s="26"/>
      <c r="CQ20" s="26"/>
      <c r="CR20" s="26"/>
      <c r="CS20" s="26"/>
      <c r="CT20" s="26"/>
      <c r="CU20" s="26"/>
      <c r="CV20" s="26"/>
      <c r="CW20" s="26"/>
      <c r="CX20" s="26"/>
      <c r="CY20" s="26"/>
      <c r="CZ20" s="26"/>
      <c r="DA20" s="26"/>
      <c r="DB20" s="26"/>
      <c r="DC20" s="26"/>
      <c r="DD20" s="26"/>
      <c r="DE20" s="26"/>
      <c r="DF20" s="26"/>
      <c r="DG20" s="26"/>
      <c r="DH20" s="26"/>
      <c r="DI20" s="26"/>
    </row>
    <row r="21" spans="1:113" s="3" customFormat="1" ht="30" customHeight="1" thickBot="1" x14ac:dyDescent="0.3">
      <c r="A21" s="39"/>
      <c r="B21" s="69" t="s">
        <v>23</v>
      </c>
      <c r="C21" s="46"/>
      <c r="D21" s="21"/>
      <c r="E21" s="72">
        <f>DATE(2022,10,28)</f>
        <v>44862</v>
      </c>
      <c r="F21" s="72">
        <f>DATE(2022,11,6)</f>
        <v>44871</v>
      </c>
      <c r="G21" s="13"/>
      <c r="H21" s="13">
        <f>IF(OR(ISBLANK(task_start),ISBLANK(task_end)),"",task_end-task_start+1)</f>
        <v>10</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26"/>
      <c r="CA21" s="26"/>
      <c r="CB21" s="26"/>
      <c r="CC21" s="26"/>
      <c r="CD21" s="26"/>
      <c r="CE21" s="26"/>
      <c r="CF21" s="26"/>
      <c r="CG21" s="26"/>
      <c r="CH21" s="26"/>
      <c r="CI21" s="26"/>
      <c r="CJ21" s="26"/>
      <c r="CK21" s="26"/>
      <c r="CL21" s="26"/>
      <c r="CM21" s="26"/>
      <c r="CN21" s="26"/>
      <c r="CO21" s="26"/>
      <c r="CP21" s="26"/>
      <c r="CQ21" s="26"/>
      <c r="CR21" s="26"/>
      <c r="CS21" s="26"/>
      <c r="CT21" s="26"/>
      <c r="CU21" s="26"/>
      <c r="CV21" s="26"/>
      <c r="CW21" s="26"/>
      <c r="CX21" s="26"/>
      <c r="CY21" s="26"/>
      <c r="CZ21" s="26"/>
      <c r="DA21" s="26"/>
      <c r="DB21" s="26"/>
      <c r="DC21" s="26"/>
      <c r="DD21" s="26"/>
      <c r="DE21" s="26"/>
      <c r="DF21" s="26"/>
      <c r="DG21" s="26"/>
      <c r="DH21" s="26"/>
      <c r="DI21" s="26"/>
    </row>
    <row r="22" spans="1:113" s="3" customFormat="1" ht="30" customHeight="1" thickBot="1" x14ac:dyDescent="0.3">
      <c r="A22" s="39"/>
      <c r="B22" s="69" t="s">
        <v>24</v>
      </c>
      <c r="C22" s="46"/>
      <c r="D22" s="21"/>
      <c r="E22" s="72">
        <f>DATE(2022,10,30)</f>
        <v>44864</v>
      </c>
      <c r="F22" s="72">
        <f>DATE(2022,11,12)</f>
        <v>44877</v>
      </c>
      <c r="G22" s="13"/>
      <c r="H22" s="13">
        <f>IF(OR(ISBLANK(task_start),ISBLANK(task_end)),"",task_end-task_start+1)</f>
        <v>14</v>
      </c>
      <c r="I22" s="26"/>
      <c r="J22" s="26"/>
      <c r="K22" s="26"/>
      <c r="L22" s="26"/>
      <c r="M22" s="26"/>
      <c r="N22" s="26"/>
      <c r="O22" s="26"/>
      <c r="P22" s="26"/>
      <c r="Q22" s="26"/>
      <c r="R22" s="26"/>
      <c r="S22" s="26"/>
      <c r="T22" s="26"/>
      <c r="U22" s="27"/>
      <c r="V22" s="27"/>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row>
    <row r="23" spans="1:113" s="3" customFormat="1" ht="30" customHeight="1" thickBot="1" x14ac:dyDescent="0.3">
      <c r="A23" s="39"/>
      <c r="B23" s="69" t="s">
        <v>25</v>
      </c>
      <c r="C23" s="46"/>
      <c r="D23" s="21"/>
      <c r="E23" s="72">
        <f>DATE(2022,11,3)</f>
        <v>44868</v>
      </c>
      <c r="F23" s="72">
        <f>DATE(2022,11,12)</f>
        <v>44877</v>
      </c>
      <c r="G23" s="13"/>
      <c r="H23" s="13">
        <f>IF(OR(ISBLANK(task_start),ISBLANK(task_end)),"",task_end-task_start+1)</f>
        <v>10</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26"/>
      <c r="CA23" s="26"/>
      <c r="CB23" s="26"/>
      <c r="CC23" s="26"/>
      <c r="CD23" s="26"/>
      <c r="CE23" s="26"/>
      <c r="CF23" s="26"/>
      <c r="CG23" s="26"/>
      <c r="CH23" s="26"/>
      <c r="CI23" s="26"/>
      <c r="CJ23" s="26"/>
      <c r="CK23" s="26"/>
      <c r="CL23" s="26"/>
      <c r="CM23" s="26"/>
      <c r="CN23" s="26"/>
      <c r="CO23" s="26"/>
      <c r="CP23" s="26"/>
      <c r="CQ23" s="26"/>
      <c r="CR23" s="26"/>
      <c r="CS23" s="26"/>
      <c r="CT23" s="26"/>
      <c r="CU23" s="26"/>
      <c r="CV23" s="26"/>
      <c r="CW23" s="26"/>
      <c r="CX23" s="26"/>
      <c r="CY23" s="26"/>
      <c r="CZ23" s="26"/>
      <c r="DA23" s="26"/>
      <c r="DB23" s="26"/>
      <c r="DC23" s="26"/>
      <c r="DD23" s="26"/>
      <c r="DE23" s="26"/>
      <c r="DF23" s="26"/>
      <c r="DG23" s="26"/>
      <c r="DH23" s="26"/>
      <c r="DI23" s="26"/>
    </row>
    <row r="24" spans="1:113" s="3" customFormat="1" ht="30" customHeight="1" thickBot="1" x14ac:dyDescent="0.3">
      <c r="A24" s="39"/>
      <c r="B24" s="69" t="s">
        <v>26</v>
      </c>
      <c r="C24" s="46"/>
      <c r="D24" s="21"/>
      <c r="E24" s="72">
        <f>DATE(2022,11,10)</f>
        <v>44875</v>
      </c>
      <c r="F24" s="72">
        <f>DATE(2022,11,22)</f>
        <v>44887</v>
      </c>
      <c r="G24" s="13"/>
      <c r="H24" s="13">
        <f>IF(OR(ISBLANK(task_start),ISBLANK(task_end)),"",task_end-task_start+1)</f>
        <v>13</v>
      </c>
      <c r="I24" s="26"/>
      <c r="J24" s="26"/>
      <c r="K24" s="26"/>
      <c r="L24" s="26"/>
      <c r="M24" s="26"/>
      <c r="N24" s="26"/>
      <c r="O24" s="26"/>
      <c r="P24" s="26"/>
      <c r="Q24" s="26"/>
      <c r="R24" s="26"/>
      <c r="S24" s="26"/>
      <c r="T24" s="26"/>
      <c r="U24" s="26"/>
      <c r="V24" s="26"/>
      <c r="W24" s="26"/>
      <c r="X24" s="26"/>
      <c r="Y24" s="27"/>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26"/>
      <c r="CA24" s="26"/>
      <c r="CB24" s="26"/>
      <c r="CC24" s="26"/>
      <c r="CD24" s="26"/>
      <c r="CE24" s="26"/>
      <c r="CF24" s="26"/>
      <c r="CG24" s="26"/>
      <c r="CH24" s="26"/>
      <c r="CI24" s="26"/>
      <c r="CJ24" s="26"/>
      <c r="CK24" s="26"/>
      <c r="CL24" s="26"/>
      <c r="CM24" s="26"/>
      <c r="CN24" s="26"/>
      <c r="CO24" s="26"/>
      <c r="CP24" s="26"/>
      <c r="CQ24" s="26"/>
      <c r="CR24" s="26"/>
      <c r="CS24" s="26"/>
      <c r="CT24" s="26"/>
      <c r="CU24" s="26"/>
      <c r="CV24" s="26"/>
      <c r="CW24" s="26"/>
      <c r="CX24" s="26"/>
      <c r="CY24" s="26"/>
      <c r="CZ24" s="26"/>
      <c r="DA24" s="26"/>
      <c r="DB24" s="26"/>
      <c r="DC24" s="26"/>
      <c r="DD24" s="26"/>
      <c r="DE24" s="26"/>
      <c r="DF24" s="26"/>
      <c r="DG24" s="26"/>
      <c r="DH24" s="26"/>
      <c r="DI24" s="26"/>
    </row>
    <row r="25" spans="1:113" s="3" customFormat="1" ht="30" customHeight="1" thickBot="1" x14ac:dyDescent="0.3">
      <c r="A25" s="39"/>
      <c r="B25" s="69" t="s">
        <v>60</v>
      </c>
      <c r="C25" s="46"/>
      <c r="D25" s="21"/>
      <c r="E25" s="72">
        <f>DATE(2022,11,20)</f>
        <v>44885</v>
      </c>
      <c r="F25" s="72">
        <f>DATE(2022,11,27)</f>
        <v>44892</v>
      </c>
      <c r="G25" s="13"/>
      <c r="H25" s="13">
        <f>IF(OR(ISBLANK(task_start),ISBLANK(task_end)),"",task_end-task_start+1)</f>
        <v>8</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26"/>
      <c r="CA25" s="26"/>
      <c r="CB25" s="26"/>
      <c r="CC25" s="26"/>
      <c r="CD25" s="26"/>
      <c r="CE25" s="26"/>
      <c r="CF25" s="26"/>
      <c r="CG25" s="26"/>
      <c r="CH25" s="26"/>
      <c r="CI25" s="26"/>
      <c r="CJ25" s="26"/>
      <c r="CK25" s="26"/>
      <c r="CL25" s="26"/>
      <c r="CM25" s="26"/>
      <c r="CN25" s="26"/>
      <c r="CO25" s="26"/>
      <c r="CP25" s="26"/>
      <c r="CQ25" s="26"/>
      <c r="CR25" s="26"/>
      <c r="CS25" s="26"/>
      <c r="CT25" s="26"/>
      <c r="CU25" s="26"/>
      <c r="CV25" s="26"/>
      <c r="CW25" s="26"/>
      <c r="CX25" s="26"/>
      <c r="CY25" s="26"/>
      <c r="CZ25" s="26"/>
      <c r="DA25" s="26"/>
      <c r="DB25" s="26"/>
      <c r="DC25" s="26"/>
      <c r="DD25" s="26"/>
      <c r="DE25" s="26"/>
      <c r="DF25" s="26"/>
      <c r="DG25" s="26"/>
      <c r="DH25" s="26"/>
      <c r="DI25" s="26"/>
    </row>
    <row r="26" spans="1:113" s="3" customFormat="1" ht="30" customHeight="1" thickBot="1" x14ac:dyDescent="0.3">
      <c r="A26" s="39" t="s">
        <v>27</v>
      </c>
      <c r="B26" s="69" t="s">
        <v>57</v>
      </c>
      <c r="C26" s="46"/>
      <c r="D26" s="21"/>
      <c r="E26" s="72">
        <f>DATE(2022,11,25)</f>
        <v>44890</v>
      </c>
      <c r="F26" s="72">
        <f>DATE(2022,11,27)</f>
        <v>44892</v>
      </c>
      <c r="G26" s="13"/>
      <c r="H26" s="13">
        <f>IF(OR(ISBLANK(task_start),ISBLANK(task_end)),"",task_end-task_start+1)</f>
        <v>3</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26"/>
      <c r="CA26" s="26"/>
      <c r="CB26" s="26"/>
      <c r="CC26" s="26"/>
      <c r="CD26" s="26"/>
      <c r="CE26" s="26"/>
      <c r="CF26" s="26"/>
      <c r="CG26" s="26"/>
      <c r="CH26" s="26"/>
      <c r="CI26" s="26"/>
      <c r="CJ26" s="26"/>
      <c r="CK26" s="26"/>
      <c r="CL26" s="26"/>
      <c r="CM26" s="26"/>
      <c r="CN26" s="26"/>
      <c r="CO26" s="26"/>
      <c r="CP26" s="26"/>
      <c r="CQ26" s="26"/>
      <c r="CR26" s="26"/>
      <c r="CS26" s="26"/>
      <c r="CT26" s="26"/>
      <c r="CU26" s="26"/>
      <c r="CV26" s="26"/>
      <c r="CW26" s="26"/>
      <c r="CX26" s="26"/>
      <c r="CY26" s="26"/>
      <c r="CZ26" s="26"/>
      <c r="DA26" s="26"/>
      <c r="DB26" s="26"/>
      <c r="DC26" s="26"/>
      <c r="DD26" s="26"/>
      <c r="DE26" s="26"/>
      <c r="DF26" s="26"/>
      <c r="DG26" s="26"/>
      <c r="DH26" s="26"/>
      <c r="DI26" s="26"/>
    </row>
    <row r="27" spans="1:113" s="3" customFormat="1" ht="30" customHeight="1" thickBot="1" x14ac:dyDescent="0.3">
      <c r="A27" s="39"/>
      <c r="B27" s="69" t="s">
        <v>32</v>
      </c>
      <c r="C27" s="46"/>
      <c r="D27" s="21"/>
      <c r="E27" s="72">
        <f>DATE(2022,11,27)</f>
        <v>44892</v>
      </c>
      <c r="F27" s="72">
        <f>DATE(2022,11,28)</f>
        <v>44893</v>
      </c>
      <c r="G27" s="13"/>
      <c r="H27" s="13">
        <f>IF(OR(ISBLANK(task_start),ISBLANK(task_end)),"",task_end-task_start+1)</f>
        <v>2</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26"/>
      <c r="CA27" s="26"/>
      <c r="CB27" s="26"/>
      <c r="CC27" s="26"/>
      <c r="CD27" s="26"/>
      <c r="CE27" s="26"/>
      <c r="CF27" s="26"/>
      <c r="CG27" s="26"/>
      <c r="CH27" s="26"/>
      <c r="CI27" s="26"/>
      <c r="CJ27" s="26"/>
      <c r="CK27" s="26"/>
      <c r="CL27" s="26"/>
      <c r="CM27" s="26"/>
      <c r="CN27" s="26"/>
      <c r="CO27" s="26"/>
      <c r="CP27" s="26"/>
      <c r="CQ27" s="26"/>
      <c r="CR27" s="26"/>
      <c r="CS27" s="26"/>
      <c r="CT27" s="26"/>
      <c r="CU27" s="26"/>
      <c r="CV27" s="26"/>
      <c r="CW27" s="26"/>
      <c r="CX27" s="26"/>
      <c r="CY27" s="26"/>
      <c r="CZ27" s="26"/>
      <c r="DA27" s="26"/>
      <c r="DB27" s="26"/>
      <c r="DC27" s="26"/>
      <c r="DD27" s="26"/>
      <c r="DE27" s="26"/>
      <c r="DF27" s="26"/>
      <c r="DG27" s="26"/>
      <c r="DH27" s="26"/>
      <c r="DI27" s="26"/>
    </row>
    <row r="28" spans="1:113" s="3" customFormat="1" ht="30" customHeight="1" thickBot="1" x14ac:dyDescent="0.3">
      <c r="A28" s="39"/>
      <c r="B28" s="68" t="s">
        <v>28</v>
      </c>
      <c r="C28" s="47"/>
      <c r="D28" s="22"/>
      <c r="E28" s="23"/>
      <c r="F28" s="24"/>
      <c r="G28" s="13"/>
      <c r="H28" s="13" t="str">
        <f>IF(OR(ISBLANK(task_start),ISBLANK(task_end)),"",task_end-task_start+1)</f>
        <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26"/>
      <c r="CA28" s="26"/>
      <c r="CB28" s="26"/>
      <c r="CC28" s="26"/>
      <c r="CD28" s="26"/>
      <c r="CE28" s="26"/>
      <c r="CF28" s="26"/>
      <c r="CG28" s="26"/>
      <c r="CH28" s="26"/>
      <c r="CI28" s="26"/>
      <c r="CJ28" s="26"/>
      <c r="CK28" s="26"/>
      <c r="CL28" s="26"/>
      <c r="CM28" s="26"/>
      <c r="CN28" s="26"/>
      <c r="CO28" s="26"/>
      <c r="CP28" s="26"/>
      <c r="CQ28" s="26"/>
      <c r="CR28" s="26"/>
      <c r="CS28" s="26"/>
      <c r="CT28" s="26"/>
      <c r="CU28" s="26"/>
      <c r="CV28" s="26"/>
      <c r="CW28" s="26"/>
      <c r="CX28" s="26"/>
      <c r="CY28" s="26"/>
      <c r="CZ28" s="26"/>
      <c r="DA28" s="26"/>
      <c r="DB28" s="26"/>
      <c r="DC28" s="26"/>
      <c r="DD28" s="26"/>
      <c r="DE28" s="26"/>
      <c r="DF28" s="26"/>
      <c r="DG28" s="26"/>
      <c r="DH28" s="26"/>
      <c r="DI28" s="26"/>
    </row>
    <row r="29" spans="1:113" s="3" customFormat="1" ht="30" customHeight="1" thickBot="1" x14ac:dyDescent="0.3">
      <c r="A29" s="39"/>
      <c r="B29" s="70" t="s">
        <v>29</v>
      </c>
      <c r="C29" s="48"/>
      <c r="D29" s="25"/>
      <c r="E29" s="73">
        <f>DATE(2022,11,30)</f>
        <v>44895</v>
      </c>
      <c r="F29" s="73">
        <f>DATE(2022,12,8)</f>
        <v>44903</v>
      </c>
      <c r="G29" s="13"/>
      <c r="H29" s="13">
        <f>IF(OR(ISBLANK(task_start),ISBLANK(task_end)),"",task_end-task_start+1)</f>
        <v>9</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26"/>
      <c r="CA29" s="26"/>
      <c r="CB29" s="26"/>
      <c r="CC29" s="26"/>
      <c r="CD29" s="26"/>
      <c r="CE29" s="26"/>
      <c r="CF29" s="26"/>
      <c r="CG29" s="26"/>
      <c r="CH29" s="26"/>
      <c r="CI29" s="26"/>
      <c r="CJ29" s="26"/>
      <c r="CK29" s="26"/>
      <c r="CL29" s="26"/>
      <c r="CM29" s="26"/>
      <c r="CN29" s="26"/>
      <c r="CO29" s="26"/>
      <c r="CP29" s="26"/>
      <c r="CQ29" s="26"/>
      <c r="CR29" s="26"/>
      <c r="CS29" s="26"/>
      <c r="CT29" s="26"/>
      <c r="CU29" s="26"/>
      <c r="CV29" s="26"/>
      <c r="CW29" s="26"/>
      <c r="CX29" s="26"/>
      <c r="CY29" s="26"/>
      <c r="CZ29" s="26"/>
      <c r="DA29" s="26"/>
      <c r="DB29" s="26"/>
      <c r="DC29" s="26"/>
      <c r="DD29" s="26"/>
      <c r="DE29" s="26"/>
      <c r="DF29" s="26"/>
      <c r="DG29" s="26"/>
      <c r="DH29" s="26"/>
      <c r="DI29" s="26"/>
    </row>
    <row r="30" spans="1:113" s="3" customFormat="1" ht="30" customHeight="1" thickBot="1" x14ac:dyDescent="0.3">
      <c r="A30" s="39"/>
      <c r="B30" s="70" t="s">
        <v>30</v>
      </c>
      <c r="C30" s="48"/>
      <c r="D30" s="25"/>
      <c r="E30" s="73">
        <f>DATE(2022,12,8)</f>
        <v>44903</v>
      </c>
      <c r="F30" s="73">
        <f>DATE(2022,12,31)</f>
        <v>44926</v>
      </c>
      <c r="G30" s="13"/>
      <c r="H30" s="13">
        <f>IF(OR(ISBLANK(task_start),ISBLANK(task_end)),"",task_end-task_start+1)</f>
        <v>24</v>
      </c>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26"/>
      <c r="CA30" s="26"/>
      <c r="CB30" s="26"/>
      <c r="CC30" s="26"/>
      <c r="CD30" s="26"/>
      <c r="CE30" s="26"/>
      <c r="CF30" s="26"/>
      <c r="CG30" s="26"/>
      <c r="CH30" s="26"/>
      <c r="CI30" s="26"/>
      <c r="CJ30" s="26"/>
      <c r="CK30" s="26"/>
      <c r="CL30" s="26"/>
      <c r="CM30" s="26"/>
      <c r="CN30" s="26"/>
      <c r="CO30" s="26"/>
      <c r="CP30" s="26"/>
      <c r="CQ30" s="26"/>
      <c r="CR30" s="26"/>
      <c r="CS30" s="26"/>
      <c r="CT30" s="26"/>
      <c r="CU30" s="26"/>
      <c r="CV30" s="26"/>
      <c r="CW30" s="26"/>
      <c r="CX30" s="26"/>
      <c r="CY30" s="26"/>
      <c r="CZ30" s="26"/>
      <c r="DA30" s="26"/>
      <c r="DB30" s="26"/>
      <c r="DC30" s="26"/>
      <c r="DD30" s="26"/>
      <c r="DE30" s="26"/>
      <c r="DF30" s="26"/>
      <c r="DG30" s="26"/>
      <c r="DH30" s="26"/>
      <c r="DI30" s="26"/>
    </row>
    <row r="31" spans="1:113" s="3" customFormat="1" ht="30" customHeight="1" thickBot="1" x14ac:dyDescent="0.3">
      <c r="A31" s="39"/>
      <c r="B31" s="70" t="s">
        <v>31</v>
      </c>
      <c r="C31" s="48"/>
      <c r="D31" s="25"/>
      <c r="E31" s="73">
        <f>DATE(2022,12,15)</f>
        <v>44910</v>
      </c>
      <c r="F31" s="73">
        <f>DATE(2023,1,7)</f>
        <v>44933</v>
      </c>
      <c r="G31" s="13"/>
      <c r="H31" s="13">
        <f>IF(OR(ISBLANK(task_start),ISBLANK(task_end)),"",task_end-task_start+1)</f>
        <v>24</v>
      </c>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row>
    <row r="32" spans="1:113" s="3" customFormat="1" ht="30" customHeight="1" thickBot="1" x14ac:dyDescent="0.3">
      <c r="A32" s="39" t="s">
        <v>34</v>
      </c>
      <c r="B32" s="70" t="s">
        <v>32</v>
      </c>
      <c r="C32" s="48"/>
      <c r="D32" s="25"/>
      <c r="E32" s="73">
        <f>DATE(2023,1,6)</f>
        <v>44932</v>
      </c>
      <c r="F32" s="73">
        <f>DATE(2023,1,12)</f>
        <v>44938</v>
      </c>
      <c r="G32" s="13"/>
      <c r="H32" s="13">
        <f>IF(OR(ISBLANK(task_start),ISBLANK(task_end)),"",task_end-task_start+1)</f>
        <v>7</v>
      </c>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26"/>
      <c r="CA32" s="26"/>
      <c r="CB32" s="26"/>
      <c r="CC32" s="26"/>
      <c r="CD32" s="26"/>
      <c r="CE32" s="26"/>
      <c r="CF32" s="26"/>
      <c r="CG32" s="26"/>
      <c r="CH32" s="26"/>
      <c r="CI32" s="26"/>
      <c r="CJ32" s="26"/>
      <c r="CK32" s="26"/>
      <c r="CL32" s="26"/>
      <c r="CM32" s="26"/>
      <c r="CN32" s="26"/>
      <c r="CO32" s="26"/>
      <c r="CP32" s="26"/>
      <c r="CQ32" s="26"/>
      <c r="CR32" s="26"/>
      <c r="CS32" s="26"/>
      <c r="CT32" s="26"/>
      <c r="CU32" s="26"/>
      <c r="CV32" s="26"/>
      <c r="CW32" s="26"/>
      <c r="CX32" s="26"/>
      <c r="CY32" s="26"/>
      <c r="CZ32" s="26"/>
      <c r="DA32" s="26"/>
      <c r="DB32" s="26"/>
      <c r="DC32" s="26"/>
      <c r="DD32" s="26"/>
      <c r="DE32" s="26"/>
      <c r="DF32" s="26"/>
      <c r="DG32" s="26"/>
      <c r="DH32" s="26"/>
      <c r="DI32" s="26"/>
    </row>
    <row r="33" spans="1:113" s="3" customFormat="1" ht="30" customHeight="1" thickBot="1" x14ac:dyDescent="0.3">
      <c r="A33" s="40" t="s">
        <v>35</v>
      </c>
      <c r="B33" s="70" t="s">
        <v>33</v>
      </c>
      <c r="C33" s="48"/>
      <c r="D33" s="25"/>
      <c r="E33" s="73">
        <f>DATE(2023,1,12)</f>
        <v>44938</v>
      </c>
      <c r="F33" s="73">
        <f t="shared" ref="F33" si="8">DATE(2023,1,15)</f>
        <v>44941</v>
      </c>
      <c r="G33" s="13"/>
      <c r="H33" s="13">
        <f>IF(OR(ISBLANK(task_start),ISBLANK(task_end)),"",task_end-task_start+1)</f>
        <v>4</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26"/>
      <c r="DH33" s="26"/>
      <c r="DI33" s="26"/>
    </row>
    <row r="34" spans="1:113" ht="30" customHeight="1" x14ac:dyDescent="0.25">
      <c r="B34" s="53"/>
      <c r="C34" s="54"/>
      <c r="D34" s="55"/>
      <c r="E34" s="56"/>
      <c r="F34" s="57"/>
      <c r="G34" s="58"/>
      <c r="H34" s="58" t="str">
        <f>IF(OR(ISBLANK(task_start),ISBLANK(task_end)),"",task_end-task_start+1)</f>
        <v/>
      </c>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c r="BT34" s="59"/>
      <c r="BU34" s="59"/>
      <c r="BV34" s="59"/>
      <c r="BW34" s="59"/>
      <c r="BX34" s="59"/>
      <c r="BY34" s="59"/>
      <c r="BZ34" s="59"/>
      <c r="CA34" s="59"/>
      <c r="CB34" s="59"/>
      <c r="CC34" s="59"/>
      <c r="CD34" s="59"/>
      <c r="CE34" s="59"/>
      <c r="CF34" s="59"/>
      <c r="CG34" s="59"/>
      <c r="CH34" s="59"/>
      <c r="CI34" s="59"/>
      <c r="CJ34" s="59"/>
      <c r="CK34" s="59"/>
      <c r="CL34" s="59"/>
      <c r="CM34" s="59"/>
      <c r="CN34" s="59"/>
      <c r="CO34" s="59"/>
      <c r="CP34" s="59"/>
      <c r="CQ34" s="59"/>
      <c r="CR34" s="59"/>
      <c r="CS34" s="59"/>
      <c r="CT34" s="59"/>
      <c r="CU34" s="59"/>
      <c r="CV34" s="59"/>
      <c r="CW34" s="59"/>
      <c r="CX34" s="59"/>
      <c r="CY34" s="59"/>
      <c r="CZ34" s="59"/>
      <c r="DA34" s="59"/>
      <c r="DB34" s="59"/>
      <c r="DC34" s="59"/>
      <c r="DD34" s="59"/>
      <c r="DE34" s="59"/>
      <c r="DF34" s="59"/>
      <c r="DG34" s="59"/>
      <c r="DH34" s="59"/>
      <c r="DI34" s="59"/>
    </row>
  </sheetData>
  <mergeCells count="18">
    <mergeCell ref="BF4:BL4"/>
    <mergeCell ref="E3:F3"/>
    <mergeCell ref="I4:O4"/>
    <mergeCell ref="P4:V4"/>
    <mergeCell ref="W4:AC4"/>
    <mergeCell ref="AD4:AJ4"/>
    <mergeCell ref="C3:D3"/>
    <mergeCell ref="C4:D4"/>
    <mergeCell ref="AK4:AQ4"/>
    <mergeCell ref="AR4:AX4"/>
    <mergeCell ref="AY4:BE4"/>
    <mergeCell ref="CV4:DB4"/>
    <mergeCell ref="DC4:DI4"/>
    <mergeCell ref="BM4:BS4"/>
    <mergeCell ref="BT4:BZ4"/>
    <mergeCell ref="CA4:CG4"/>
    <mergeCell ref="CH4:CN4"/>
    <mergeCell ref="CO4:CU4"/>
  </mergeCells>
  <conditionalFormatting sqref="D7:D34">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DI6 I5:DK5 BM8:DI12 I7:BL12 I18:DI18 I21:DI26 I28:DI34">
    <cfRule type="expression" dxfId="26" priority="60">
      <formula>AND(TODAY()&gt;=I$5,TODAY()&lt;J$5)</formula>
    </cfRule>
  </conditionalFormatting>
  <conditionalFormatting sqref="BM8:DI12 I7:BL12 I18:DI18 I21:DI26 I28:DI34">
    <cfRule type="expression" dxfId="25" priority="54">
      <formula>AND(task_start&lt;=I$5,ROUNDDOWN((task_end-task_start+1)*task_progress,0)+task_start-1&gt;=I$5)</formula>
    </cfRule>
    <cfRule type="expression" dxfId="24" priority="55" stopIfTrue="1">
      <formula>AND(task_end&gt;=I$5,task_start&lt;J$5)</formula>
    </cfRule>
  </conditionalFormatting>
  <conditionalFormatting sqref="I14:DI14">
    <cfRule type="expression" dxfId="23" priority="27">
      <formula>AND(TODAY()&gt;=I$5,TODAY()&lt;J$5)</formula>
    </cfRule>
  </conditionalFormatting>
  <conditionalFormatting sqref="I14:DI14">
    <cfRule type="expression" dxfId="22" priority="25">
      <formula>AND(task_start&lt;=I$5,ROUNDDOWN((task_end-task_start+1)*task_progress,0)+task_start-1&gt;=I$5)</formula>
    </cfRule>
    <cfRule type="expression" dxfId="21" priority="26" stopIfTrue="1">
      <formula>AND(task_end&gt;=I$5,task_start&lt;J$5)</formula>
    </cfRule>
  </conditionalFormatting>
  <conditionalFormatting sqref="I15:DI15">
    <cfRule type="expression" dxfId="20" priority="24">
      <formula>AND(TODAY()&gt;=I$5,TODAY()&lt;J$5)</formula>
    </cfRule>
  </conditionalFormatting>
  <conditionalFormatting sqref="I15:DI15">
    <cfRule type="expression" dxfId="19" priority="22">
      <formula>AND(task_start&lt;=I$5,ROUNDDOWN((task_end-task_start+1)*task_progress,0)+task_start-1&gt;=I$5)</formula>
    </cfRule>
    <cfRule type="expression" dxfId="18" priority="23" stopIfTrue="1">
      <formula>AND(task_end&gt;=I$5,task_start&lt;J$5)</formula>
    </cfRule>
  </conditionalFormatting>
  <conditionalFormatting sqref="I16:DI16">
    <cfRule type="expression" dxfId="17" priority="21">
      <formula>AND(TODAY()&gt;=I$5,TODAY()&lt;J$5)</formula>
    </cfRule>
  </conditionalFormatting>
  <conditionalFormatting sqref="I16:DI16">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I13:DI13">
    <cfRule type="expression" dxfId="14" priority="15">
      <formula>AND(TODAY()&gt;=I$5,TODAY()&lt;J$5)</formula>
    </cfRule>
  </conditionalFormatting>
  <conditionalFormatting sqref="I13:DI13">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17:DI17">
    <cfRule type="expression" dxfId="11" priority="12">
      <formula>AND(TODAY()&gt;=I$5,TODAY()&lt;J$5)</formula>
    </cfRule>
  </conditionalFormatting>
  <conditionalFormatting sqref="I17:DI17">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19:DI19">
    <cfRule type="expression" dxfId="8" priority="9">
      <formula>AND(TODAY()&gt;=I$5,TODAY()&lt;J$5)</formula>
    </cfRule>
  </conditionalFormatting>
  <conditionalFormatting sqref="I19:DI1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0:DI20">
    <cfRule type="expression" dxfId="5" priority="6">
      <formula>AND(TODAY()&gt;=I$5,TODAY()&lt;J$5)</formula>
    </cfRule>
  </conditionalFormatting>
  <conditionalFormatting sqref="I20:DI20">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7:DI27">
    <cfRule type="expression" dxfId="2" priority="3">
      <formula>AND(TODAY()&gt;=I$5,TODAY()&lt;J$5)</formula>
    </cfRule>
  </conditionalFormatting>
  <conditionalFormatting sqref="I27:DI27">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9" customWidth="1"/>
    <col min="2" max="16384" width="9.140625" style="2"/>
  </cols>
  <sheetData>
    <row r="1" spans="1:2" ht="46.5" customHeight="1" x14ac:dyDescent="0.2"/>
    <row r="2" spans="1:2" s="31" customFormat="1" ht="15.75" x14ac:dyDescent="0.25">
      <c r="A2" s="30" t="s">
        <v>36</v>
      </c>
      <c r="B2" s="30"/>
    </row>
    <row r="3" spans="1:2" s="35" customFormat="1" ht="27" customHeight="1" x14ac:dyDescent="0.25">
      <c r="A3" s="52" t="s">
        <v>37</v>
      </c>
      <c r="B3" s="36"/>
    </row>
    <row r="4" spans="1:2" s="32" customFormat="1" ht="26.25" x14ac:dyDescent="0.4">
      <c r="A4" s="33" t="s">
        <v>38</v>
      </c>
    </row>
    <row r="5" spans="1:2" ht="74.099999999999994" customHeight="1" x14ac:dyDescent="0.2">
      <c r="A5" s="34" t="s">
        <v>39</v>
      </c>
    </row>
    <row r="6" spans="1:2" ht="26.25" customHeight="1" x14ac:dyDescent="0.2">
      <c r="A6" s="33" t="s">
        <v>40</v>
      </c>
    </row>
    <row r="7" spans="1:2" s="29" customFormat="1" ht="204.95" customHeight="1" x14ac:dyDescent="0.25">
      <c r="A7" s="38" t="s">
        <v>41</v>
      </c>
    </row>
    <row r="8" spans="1:2" s="32" customFormat="1" ht="26.25" x14ac:dyDescent="0.4">
      <c r="A8" s="33" t="s">
        <v>42</v>
      </c>
    </row>
    <row r="9" spans="1:2" ht="60" x14ac:dyDescent="0.2">
      <c r="A9" s="34" t="s">
        <v>43</v>
      </c>
    </row>
    <row r="10" spans="1:2" s="29" customFormat="1" ht="27.95" customHeight="1" x14ac:dyDescent="0.25">
      <c r="A10" s="37" t="s">
        <v>44</v>
      </c>
    </row>
    <row r="11" spans="1:2" s="32" customFormat="1" ht="26.25" x14ac:dyDescent="0.4">
      <c r="A11" s="33" t="s">
        <v>45</v>
      </c>
    </row>
    <row r="12" spans="1:2" ht="30" x14ac:dyDescent="0.2">
      <c r="A12" s="34" t="s">
        <v>46</v>
      </c>
    </row>
    <row r="13" spans="1:2" s="29" customFormat="1" ht="27.95" customHeight="1" x14ac:dyDescent="0.25">
      <c r="A13" s="37" t="s">
        <v>47</v>
      </c>
    </row>
    <row r="14" spans="1:2" s="32" customFormat="1" ht="26.25" x14ac:dyDescent="0.4">
      <c r="A14" s="33" t="s">
        <v>48</v>
      </c>
    </row>
    <row r="15" spans="1:2" ht="75" customHeight="1" x14ac:dyDescent="0.2">
      <c r="A15" s="34" t="s">
        <v>49</v>
      </c>
    </row>
    <row r="16" spans="1:2" ht="75" x14ac:dyDescent="0.2">
      <c r="A16" s="34" t="s">
        <v>50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2022-10-15T17:04:39Z</dcterms:created>
  <dcterms:modified xsi:type="dcterms:W3CDTF">2022-10-17T17:46:46Z</dcterms:modified>
  <cp:category/>
  <cp:contentStatus/>
</cp:coreProperties>
</file>