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filterPrivacy="1" codeName="ThisWorkbook"/>
  <xr:revisionPtr revIDLastSave="0" documentId="8_{3E016597-2591-46AA-8042-F8E10ACAB1CB}" xr6:coauthVersionLast="47" xr6:coauthVersionMax="47" xr10:uidLastSave="{00000000-0000-0000-0000-000000000000}"/>
  <bookViews>
    <workbookView xWindow="-40" yWindow="-21710" windowWidth="38620" windowHeight="21220" xr2:uid="{00000000-000D-0000-FFFF-FFFF00000000}"/>
  </bookViews>
  <sheets>
    <sheet name="ProjectSchedule" sheetId="11" r:id="rId1"/>
    <sheet name="About" sheetId="12" r:id="rId2"/>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11" l="1"/>
  <c r="E14" i="11"/>
  <c r="F13" i="11"/>
  <c r="E13" i="11"/>
  <c r="F11" i="11"/>
  <c r="F12" i="11"/>
  <c r="E11" i="11"/>
  <c r="E12" i="11"/>
  <c r="E10" i="11"/>
  <c r="F10" i="11"/>
  <c r="F9" i="11"/>
  <c r="F15" i="11"/>
  <c r="E15" i="11"/>
  <c r="F16" i="11"/>
  <c r="E16" i="11"/>
  <c r="F17" i="11"/>
  <c r="E17" i="11"/>
  <c r="E18" i="11"/>
  <c r="F18" i="11"/>
  <c r="G19" i="11"/>
  <c r="E3" i="11"/>
  <c r="H7" i="11"/>
  <c r="H14" i="11" l="1"/>
  <c r="E9" i="11"/>
  <c r="H16" i="11" l="1"/>
  <c r="H18" i="11"/>
  <c r="H15" i="11"/>
  <c r="I5" i="11"/>
  <c r="H8" i="11"/>
  <c r="H17" i="11" l="1"/>
  <c r="H9" i="11"/>
  <c r="I6" i="11"/>
  <c r="H10" i="11" l="1"/>
  <c r="H13" i="11"/>
  <c r="J5" i="11"/>
  <c r="K5" i="11" s="1"/>
  <c r="L5" i="11" s="1"/>
  <c r="M5" i="11" s="1"/>
  <c r="N5" i="11" s="1"/>
  <c r="O5" i="11" s="1"/>
  <c r="P5" i="11" s="1"/>
  <c r="I4" i="11"/>
  <c r="H11" i="11" l="1"/>
  <c r="H12"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<sst xmlns="http://schemas.openxmlformats.org/spreadsheetml/2006/main" count="60" uniqueCount="55">
  <si>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</si>
  <si>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ONLYFEIRAS</t>
  </si>
  <si>
    <t>Enter Company Name in cell B2.</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</si>
  <si>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</si>
  <si>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</si>
  <si>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</si>
  <si>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</si>
  <si>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</si>
  <si>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</si>
  <si>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</si>
  <si>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</si>
  <si>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</si>
  <si>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</si>
  <si>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</si>
  <si>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</si>
  <si>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</si>
  <si>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</si>
  <si>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Fase 2</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</si>
  <si>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</si>
  <si>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Correção de Fase 1</t>
  </si>
  <si>
    <t>Todos</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</si>
  <si>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</si>
  <si>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Levantamento de Requisitos</t>
  </si>
  <si>
    <t>Gustavo, Carlos e Tiago</t>
  </si>
  <si>
    <t>Modelo de Dominios</t>
  </si>
  <si>
    <t>Vasco, Cláudio e Carlos</t>
  </si>
  <si>
    <t>Diagrama de Use Cases</t>
  </si>
  <si>
    <t>Especificações de Use Cases</t>
  </si>
  <si>
    <t>Vasco</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</si>
  <si>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</si>
  <si>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StoryBoard</t>
  </si>
  <si>
    <t>Conceção do Sistema de Dados</t>
  </si>
  <si>
    <t>Cláudio</t>
  </si>
  <si>
    <t>Esboço das Interfaces do Sistema</t>
  </si>
  <si>
    <t>Gustavo</t>
  </si>
  <si>
    <t>Relatório e Powerpoint</t>
  </si>
  <si>
    <t>Verficação e Validação</t>
  </si>
  <si>
    <t>Sample phase title block</t>
  </si>
  <si>
    <t>This is an empty row</t>
  </si>
  <si>
    <t>This row marks the end of the Project Schedule. DO NOT enter anything in this row. 
Insert new rows ABOVE this one to continue building out your Project Schedule.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</si>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</sst>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6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168" fontId="9" fillId="3" borderId="0" xfId="0" applyNumberFormat="1" applyFont="1" applyFill="1" applyAlignment="1">
      <alignment horizontal="center" vertical="center"/>
    </xf>
    <xf numFmtId="168" fontId="9" fillId="3" borderId="6" xfId="0" applyNumberFormat="1" applyFont="1" applyFill="1" applyBorder="1" applyAlignment="1">
      <alignment horizontal="center" vertical="center"/>
    </xf>
    <xf numFmtId="168" fontId="9" fillId="3" borderId="7" xfId="0" applyNumberFormat="1" applyFont="1" applyFill="1" applyBorder="1" applyAlignment="1">
      <alignment horizontal="center" vertical="center"/>
    </xf>
    <xf numFmtId="0" fontId="10" fillId="5"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5" fontId="0" fillId="4" borderId="2" xfId="0" applyNumberFormat="1" applyFill="1" applyBorder="1" applyAlignment="1">
      <alignment horizontal="center" vertical="center"/>
    </xf>
    <xf numFmtId="165" fontId="4" fillId="4"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5" fontId="7" fillId="2" borderId="2" xfId="10" applyFill="1">
      <alignment horizontal="center" vertical="center"/>
    </xf>
    <xf numFmtId="0" fontId="7" fillId="4" borderId="2" xfId="11" applyFill="1">
      <alignment horizontal="center" vertical="center"/>
    </xf>
    <xf numFmtId="0" fontId="7" fillId="2" borderId="2" xfId="11" applyFill="1">
      <alignment horizontal="center" vertical="center"/>
    </xf>
    <xf numFmtId="0" fontId="7" fillId="2"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0" fontId="7" fillId="2" borderId="11" xfId="12" applyFill="1" applyBorder="1">
      <alignment horizontal="left" vertical="center" indent="2"/>
    </xf>
    <xf numFmtId="0" fontId="7" fillId="2" borderId="11" xfId="11" applyFill="1" applyBorder="1">
      <alignment horizontal="center" vertical="center"/>
    </xf>
    <xf numFmtId="165" fontId="7" fillId="2" borderId="11" xfId="10" applyFill="1" applyBorder="1">
      <alignment horizontal="center" vertical="center"/>
    </xf>
    <xf numFmtId="0" fontId="4" fillId="0" borderId="11" xfId="0" applyFont="1" applyBorder="1" applyAlignment="1">
      <alignment horizontal="center" vertical="center"/>
    </xf>
    <xf numFmtId="0" fontId="0" fillId="0" borderId="12" xfId="0" applyBorder="1" applyAlignment="1">
      <alignment vertical="center"/>
    </xf>
    <xf numFmtId="0" fontId="5" fillId="0" borderId="0" xfId="0" applyFont="1" applyAlignment="1">
      <alignment vertical="center" indent="1"/>
    </xf>
    <xf numFmtId="0" fontId="4" fillId="0" borderId="11" xfId="0" applyFont="1" applyBorder="1" applyAlignment="1">
      <alignment vertical="center"/>
    </xf>
    <xf numFmtId="0" fontId="4" fillId="0" borderId="0" xfId="0" applyFont="1" applyAlignment="1">
      <alignment vertical="center"/>
    </xf>
    <xf numFmtId="167" fontId="0" fillId="3" borderId="4" xfId="0" applyNumberFormat="1" applyFill="1" applyBorder="1" applyAlignment="1">
      <alignment horizontal="left" vertical="center" wrapText="1" indent="1"/>
    </xf>
    <xf numFmtId="167" fontId="0" fillId="3" borderId="1" xfId="0" applyNumberFormat="1" applyFill="1" applyBorder="1" applyAlignment="1">
      <alignment horizontal="left" vertical="center" wrapText="1" indent="1"/>
    </xf>
    <xf numFmtId="167" fontId="0" fillId="3" borderId="5" xfId="0" applyNumberFormat="1" applyFill="1" applyBorder="1" applyAlignment="1">
      <alignment horizontal="left" vertical="center" wrapText="1" indent="1"/>
    </xf>
    <xf numFmtId="0" fontId="7" fillId="0" borderId="0" xfId="8" applyAlignment="1">
      <alignment horizontal="right" indent="1"/>
    </xf>
    <xf numFmtId="0" fontId="7" fillId="0" borderId="7" xfId="8" applyBorder="1" applyAlignment="1">
      <alignment horizontal="right" indent="1"/>
    </xf>
    <xf numFmtId="166" fontId="7" fillId="0" borderId="3" xfId="9" applyAlignment="1">
      <alignment horizontal="center" vertical="center"/>
    </xf>
  </cellXfs>
  <cellStyles count="13">
    <cellStyle name="Cabeçalho 1" xfId="6" builtinId="16" customBuiltin="1"/>
    <cellStyle name="Cabeçalho 2" xfId="7" builtinId="17" customBuiltin="1"/>
    <cellStyle name="Cabeçalho 3" xfId="8" builtinId="18" customBuiltin="1"/>
    <cellStyle name="Date" xfId="10" xr:uid="{229918B6-DD13-4F5A-97B9-305F7E002AA3}"/>
    <cellStyle name="Hiperligação" xfId="1" builtinId="8" customBuiltin="1"/>
    <cellStyle name="Name" xfId="11" xr:uid="{B2D3C1EE-6B41-4801-AAFC-C2274E49E503}"/>
    <cellStyle name="Normal" xfId="0" builtinId="0"/>
    <cellStyle name="Percentagem" xfId="2" builtinId="5"/>
    <cellStyle name="Project Start" xfId="9" xr:uid="{8EB8A09A-C31C-40A3-B2C1-9449520178B8}"/>
    <cellStyle name="Task" xfId="12" xr:uid="{6391D789-272B-4DD2-9BF3-2CDCF610FA41}"/>
    <cellStyle name="Título" xfId="5" builtinId="15" customBuiltin="1"/>
    <cellStyle name="Vírgula" xfId="4" builtinId="3"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36"/>
  <sheetViews>
    <sheetView showGridLines="0" tabSelected="1" showRuler="0" zoomScaleNormal="100" zoomScalePageLayoutView="70" workbookViewId="0">
      <pane ySplit="6" topLeftCell="A8" activePane="bottomLeft" state="frozen"/>
      <selection pane="bottomLeft" activeCell="D15" sqref="D15"/>
    </sheetView>
  </sheetViews>
  <sheetFormatPr defaultRowHeight="30" customHeight="1"/>
  <cols>
    <col min="1" max="1" width="2.7109375" style="35" customWidth="1"/>
    <col min="2" max="2" width="31.425781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c r="A1" s="36" t="s">
        <v>0</v>
      </c>
      <c r="B1" s="39" t="s">
        <v>1</v>
      </c>
      <c r="C1" s="1"/>
      <c r="D1" s="2"/>
      <c r="E1" s="4"/>
      <c r="F1" s="24"/>
      <c r="H1" s="2"/>
      <c r="I1" s="47"/>
    </row>
    <row r="2" spans="1:64" ht="30" customHeight="1">
      <c r="A2" s="35" t="s">
        <v>2</v>
      </c>
      <c r="B2" s="40"/>
      <c r="I2" s="48"/>
    </row>
    <row r="3" spans="1:64" ht="30" customHeight="1">
      <c r="A3" s="35" t="s">
        <v>3</v>
      </c>
      <c r="B3" s="41"/>
      <c r="C3" s="61" t="s">
        <v>4</v>
      </c>
      <c r="D3" s="62"/>
      <c r="E3" s="63">
        <f>DATE(2022,10,17)</f>
        <v>44851</v>
      </c>
      <c r="F3" s="63"/>
    </row>
    <row r="4" spans="1:64" ht="30" customHeight="1">
      <c r="A4" s="36" t="s">
        <v>5</v>
      </c>
      <c r="C4" s="61" t="s">
        <v>6</v>
      </c>
      <c r="D4" s="62"/>
      <c r="E4" s="7">
        <v>1</v>
      </c>
      <c r="I4" s="58">
        <f>I5</f>
        <v>44851</v>
      </c>
      <c r="J4" s="59"/>
      <c r="K4" s="59"/>
      <c r="L4" s="59"/>
      <c r="M4" s="59"/>
      <c r="N4" s="59"/>
      <c r="O4" s="60"/>
      <c r="P4" s="58">
        <f>P5</f>
        <v>44858</v>
      </c>
      <c r="Q4" s="59"/>
      <c r="R4" s="59"/>
      <c r="S4" s="59"/>
      <c r="T4" s="59"/>
      <c r="U4" s="59"/>
      <c r="V4" s="60"/>
      <c r="W4" s="58">
        <f>W5</f>
        <v>44865</v>
      </c>
      <c r="X4" s="59"/>
      <c r="Y4" s="59"/>
      <c r="Z4" s="59"/>
      <c r="AA4" s="59"/>
      <c r="AB4" s="59"/>
      <c r="AC4" s="60"/>
      <c r="AD4" s="58">
        <f>AD5</f>
        <v>44872</v>
      </c>
      <c r="AE4" s="59"/>
      <c r="AF4" s="59"/>
      <c r="AG4" s="59"/>
      <c r="AH4" s="59"/>
      <c r="AI4" s="59"/>
      <c r="AJ4" s="60"/>
      <c r="AK4" s="58">
        <f>AK5</f>
        <v>44879</v>
      </c>
      <c r="AL4" s="59"/>
      <c r="AM4" s="59"/>
      <c r="AN4" s="59"/>
      <c r="AO4" s="59"/>
      <c r="AP4" s="59"/>
      <c r="AQ4" s="60"/>
      <c r="AR4" s="58">
        <f>AR5</f>
        <v>44886</v>
      </c>
      <c r="AS4" s="59"/>
      <c r="AT4" s="59"/>
      <c r="AU4" s="59"/>
      <c r="AV4" s="59"/>
      <c r="AW4" s="59"/>
      <c r="AX4" s="60"/>
      <c r="AY4" s="58">
        <f>AY5</f>
        <v>44893</v>
      </c>
      <c r="AZ4" s="59"/>
      <c r="BA4" s="59"/>
      <c r="BB4" s="59"/>
      <c r="BC4" s="59"/>
      <c r="BD4" s="59"/>
      <c r="BE4" s="60"/>
      <c r="BF4" s="58">
        <f>BF5</f>
        <v>44900</v>
      </c>
      <c r="BG4" s="59"/>
      <c r="BH4" s="59"/>
      <c r="BI4" s="59"/>
      <c r="BJ4" s="59"/>
      <c r="BK4" s="59"/>
      <c r="BL4" s="60"/>
    </row>
    <row r="5" spans="1:64" ht="15" customHeight="1">
      <c r="A5" s="36" t="s">
        <v>7</v>
      </c>
      <c r="B5" s="46"/>
      <c r="C5" s="46"/>
      <c r="D5" s="46"/>
      <c r="E5" s="46"/>
      <c r="F5" s="46"/>
      <c r="G5" s="46"/>
      <c r="I5" s="11">
        <f>Project_Start-WEEKDAY(Project_Start,1)+2+7*(Display_Week-1)</f>
        <v>44851</v>
      </c>
      <c r="J5" s="10">
        <f>I5+1</f>
        <v>44852</v>
      </c>
      <c r="K5" s="10">
        <f t="shared" ref="K5:AX5" si="0">J5+1</f>
        <v>44853</v>
      </c>
      <c r="L5" s="10">
        <f t="shared" si="0"/>
        <v>44854</v>
      </c>
      <c r="M5" s="10">
        <f t="shared" si="0"/>
        <v>44855</v>
      </c>
      <c r="N5" s="10">
        <f t="shared" si="0"/>
        <v>44856</v>
      </c>
      <c r="O5" s="12">
        <f t="shared" si="0"/>
        <v>44857</v>
      </c>
      <c r="P5" s="11">
        <f>O5+1</f>
        <v>44858</v>
      </c>
      <c r="Q5" s="10">
        <f>P5+1</f>
        <v>44859</v>
      </c>
      <c r="R5" s="10">
        <f t="shared" si="0"/>
        <v>44860</v>
      </c>
      <c r="S5" s="10">
        <f t="shared" si="0"/>
        <v>44861</v>
      </c>
      <c r="T5" s="10">
        <f t="shared" si="0"/>
        <v>44862</v>
      </c>
      <c r="U5" s="10">
        <f t="shared" si="0"/>
        <v>44863</v>
      </c>
      <c r="V5" s="12">
        <f t="shared" si="0"/>
        <v>44864</v>
      </c>
      <c r="W5" s="11">
        <f>V5+1</f>
        <v>44865</v>
      </c>
      <c r="X5" s="10">
        <f>W5+1</f>
        <v>44866</v>
      </c>
      <c r="Y5" s="10">
        <f t="shared" si="0"/>
        <v>44867</v>
      </c>
      <c r="Z5" s="10">
        <f t="shared" si="0"/>
        <v>44868</v>
      </c>
      <c r="AA5" s="10">
        <f t="shared" si="0"/>
        <v>44869</v>
      </c>
      <c r="AB5" s="10">
        <f t="shared" si="0"/>
        <v>44870</v>
      </c>
      <c r="AC5" s="12">
        <f t="shared" si="0"/>
        <v>44871</v>
      </c>
      <c r="AD5" s="11">
        <f>AC5+1</f>
        <v>44872</v>
      </c>
      <c r="AE5" s="10">
        <f>AD5+1</f>
        <v>44873</v>
      </c>
      <c r="AF5" s="10">
        <f t="shared" si="0"/>
        <v>44874</v>
      </c>
      <c r="AG5" s="10">
        <f t="shared" si="0"/>
        <v>44875</v>
      </c>
      <c r="AH5" s="10">
        <f t="shared" si="0"/>
        <v>44876</v>
      </c>
      <c r="AI5" s="10">
        <f t="shared" si="0"/>
        <v>44877</v>
      </c>
      <c r="AJ5" s="12">
        <f t="shared" si="0"/>
        <v>44878</v>
      </c>
      <c r="AK5" s="11">
        <f>AJ5+1</f>
        <v>44879</v>
      </c>
      <c r="AL5" s="10">
        <f>AK5+1</f>
        <v>44880</v>
      </c>
      <c r="AM5" s="10">
        <f t="shared" si="0"/>
        <v>44881</v>
      </c>
      <c r="AN5" s="10">
        <f t="shared" si="0"/>
        <v>44882</v>
      </c>
      <c r="AO5" s="10">
        <f t="shared" si="0"/>
        <v>44883</v>
      </c>
      <c r="AP5" s="10">
        <f t="shared" si="0"/>
        <v>44884</v>
      </c>
      <c r="AQ5" s="12">
        <f t="shared" si="0"/>
        <v>44885</v>
      </c>
      <c r="AR5" s="11">
        <f>AQ5+1</f>
        <v>44886</v>
      </c>
      <c r="AS5" s="10">
        <f>AR5+1</f>
        <v>44887</v>
      </c>
      <c r="AT5" s="10">
        <f t="shared" si="0"/>
        <v>44888</v>
      </c>
      <c r="AU5" s="10">
        <f t="shared" si="0"/>
        <v>44889</v>
      </c>
      <c r="AV5" s="10">
        <f t="shared" si="0"/>
        <v>44890</v>
      </c>
      <c r="AW5" s="10">
        <f t="shared" si="0"/>
        <v>44891</v>
      </c>
      <c r="AX5" s="12">
        <f t="shared" si="0"/>
        <v>44892</v>
      </c>
      <c r="AY5" s="11">
        <f>AX5+1</f>
        <v>44893</v>
      </c>
      <c r="AZ5" s="10">
        <f>AY5+1</f>
        <v>44894</v>
      </c>
      <c r="BA5" s="10">
        <f t="shared" ref="BA5:BE5" si="1">AZ5+1</f>
        <v>44895</v>
      </c>
      <c r="BB5" s="10">
        <f t="shared" si="1"/>
        <v>44896</v>
      </c>
      <c r="BC5" s="10">
        <f t="shared" si="1"/>
        <v>44897</v>
      </c>
      <c r="BD5" s="10">
        <f t="shared" si="1"/>
        <v>44898</v>
      </c>
      <c r="BE5" s="12">
        <f t="shared" si="1"/>
        <v>44899</v>
      </c>
      <c r="BF5" s="11">
        <f>BE5+1</f>
        <v>44900</v>
      </c>
      <c r="BG5" s="10">
        <f>BF5+1</f>
        <v>44901</v>
      </c>
      <c r="BH5" s="10">
        <f t="shared" ref="BH5:BL5" si="2">BG5+1</f>
        <v>44902</v>
      </c>
      <c r="BI5" s="10">
        <f t="shared" si="2"/>
        <v>44903</v>
      </c>
      <c r="BJ5" s="10">
        <f t="shared" si="2"/>
        <v>44904</v>
      </c>
      <c r="BK5" s="10">
        <f t="shared" si="2"/>
        <v>44905</v>
      </c>
      <c r="BL5" s="12">
        <f t="shared" si="2"/>
        <v>44906</v>
      </c>
    </row>
    <row r="6" spans="1:64" ht="30" customHeight="1" thickBot="1">
      <c r="A6" s="36" t="s">
        <v>8</v>
      </c>
      <c r="B6" s="8" t="s">
        <v>9</v>
      </c>
      <c r="C6" s="9" t="s">
        <v>10</v>
      </c>
      <c r="D6" s="9" t="s">
        <v>11</v>
      </c>
      <c r="E6" s="9" t="s">
        <v>12</v>
      </c>
      <c r="F6" s="9" t="s">
        <v>13</v>
      </c>
      <c r="G6" s="9"/>
      <c r="H6" s="9" t="s">
        <v>14</v>
      </c>
      <c r="I6" s="13" t="str">
        <f t="shared" ref="I6" si="3">LEFT(TEXT(I5,"ddd"),1)</f>
        <v>s</v>
      </c>
      <c r="J6" s="13" t="str">
        <f t="shared" ref="J6:AR6" si="4">LEFT(TEXT(J5,"ddd"),1)</f>
        <v>t</v>
      </c>
      <c r="K6" s="13" t="str">
        <f t="shared" si="4"/>
        <v>q</v>
      </c>
      <c r="L6" s="13" t="str">
        <f t="shared" si="4"/>
        <v>q</v>
      </c>
      <c r="M6" s="13" t="str">
        <f t="shared" si="4"/>
        <v>s</v>
      </c>
      <c r="N6" s="13" t="str">
        <f t="shared" si="4"/>
        <v>s</v>
      </c>
      <c r="O6" s="13" t="str">
        <f t="shared" si="4"/>
        <v>d</v>
      </c>
      <c r="P6" s="13" t="str">
        <f t="shared" si="4"/>
        <v>s</v>
      </c>
      <c r="Q6" s="13" t="str">
        <f t="shared" si="4"/>
        <v>t</v>
      </c>
      <c r="R6" s="13" t="str">
        <f t="shared" si="4"/>
        <v>q</v>
      </c>
      <c r="S6" s="13" t="str">
        <f t="shared" si="4"/>
        <v>q</v>
      </c>
      <c r="T6" s="13" t="str">
        <f t="shared" si="4"/>
        <v>s</v>
      </c>
      <c r="U6" s="13" t="str">
        <f t="shared" si="4"/>
        <v>s</v>
      </c>
      <c r="V6" s="13" t="str">
        <f t="shared" si="4"/>
        <v>d</v>
      </c>
      <c r="W6" s="13" t="str">
        <f t="shared" si="4"/>
        <v>s</v>
      </c>
      <c r="X6" s="13" t="str">
        <f t="shared" si="4"/>
        <v>t</v>
      </c>
      <c r="Y6" s="13" t="str">
        <f t="shared" si="4"/>
        <v>q</v>
      </c>
      <c r="Z6" s="13" t="str">
        <f t="shared" si="4"/>
        <v>q</v>
      </c>
      <c r="AA6" s="13" t="str">
        <f t="shared" si="4"/>
        <v>s</v>
      </c>
      <c r="AB6" s="13" t="str">
        <f t="shared" si="4"/>
        <v>s</v>
      </c>
      <c r="AC6" s="13" t="str">
        <f t="shared" si="4"/>
        <v>d</v>
      </c>
      <c r="AD6" s="13" t="str">
        <f t="shared" si="4"/>
        <v>s</v>
      </c>
      <c r="AE6" s="13" t="str">
        <f t="shared" si="4"/>
        <v>t</v>
      </c>
      <c r="AF6" s="13" t="str">
        <f t="shared" si="4"/>
        <v>q</v>
      </c>
      <c r="AG6" s="13" t="str">
        <f t="shared" si="4"/>
        <v>q</v>
      </c>
      <c r="AH6" s="13" t="str">
        <f t="shared" si="4"/>
        <v>s</v>
      </c>
      <c r="AI6" s="13" t="str">
        <f t="shared" si="4"/>
        <v>s</v>
      </c>
      <c r="AJ6" s="13" t="str">
        <f t="shared" si="4"/>
        <v>d</v>
      </c>
      <c r="AK6" s="13" t="str">
        <f t="shared" si="4"/>
        <v>s</v>
      </c>
      <c r="AL6" s="13" t="str">
        <f t="shared" si="4"/>
        <v>t</v>
      </c>
      <c r="AM6" s="13" t="str">
        <f t="shared" si="4"/>
        <v>q</v>
      </c>
      <c r="AN6" s="13" t="str">
        <f t="shared" si="4"/>
        <v>q</v>
      </c>
      <c r="AO6" s="13" t="str">
        <f t="shared" si="4"/>
        <v>s</v>
      </c>
      <c r="AP6" s="13" t="str">
        <f t="shared" si="4"/>
        <v>s</v>
      </c>
      <c r="AQ6" s="13" t="str">
        <f t="shared" si="4"/>
        <v>d</v>
      </c>
      <c r="AR6" s="13" t="str">
        <f t="shared" si="4"/>
        <v>s</v>
      </c>
      <c r="AS6" s="13" t="str">
        <f t="shared" ref="AS6:BL6" si="5">LEFT(TEXT(AS5,"ddd"),1)</f>
        <v>t</v>
      </c>
      <c r="AT6" s="13" t="str">
        <f t="shared" si="5"/>
        <v>q</v>
      </c>
      <c r="AU6" s="13" t="str">
        <f t="shared" si="5"/>
        <v>q</v>
      </c>
      <c r="AV6" s="13" t="str">
        <f t="shared" si="5"/>
        <v>s</v>
      </c>
      <c r="AW6" s="13" t="str">
        <f t="shared" si="5"/>
        <v>s</v>
      </c>
      <c r="AX6" s="13" t="str">
        <f t="shared" si="5"/>
        <v>d</v>
      </c>
      <c r="AY6" s="13" t="str">
        <f t="shared" si="5"/>
        <v>s</v>
      </c>
      <c r="AZ6" s="13" t="str">
        <f t="shared" si="5"/>
        <v>t</v>
      </c>
      <c r="BA6" s="13" t="str">
        <f t="shared" si="5"/>
        <v>q</v>
      </c>
      <c r="BB6" s="13" t="str">
        <f t="shared" si="5"/>
        <v>q</v>
      </c>
      <c r="BC6" s="13" t="str">
        <f t="shared" si="5"/>
        <v>s</v>
      </c>
      <c r="BD6" s="13" t="str">
        <f t="shared" si="5"/>
        <v>s</v>
      </c>
      <c r="BE6" s="13" t="str">
        <f t="shared" si="5"/>
        <v>d</v>
      </c>
      <c r="BF6" s="13" t="str">
        <f t="shared" si="5"/>
        <v>s</v>
      </c>
      <c r="BG6" s="13" t="str">
        <f t="shared" si="5"/>
        <v>t</v>
      </c>
      <c r="BH6" s="13" t="str">
        <f t="shared" si="5"/>
        <v>q</v>
      </c>
      <c r="BI6" s="13" t="str">
        <f t="shared" si="5"/>
        <v>q</v>
      </c>
      <c r="BJ6" s="13" t="str">
        <f t="shared" si="5"/>
        <v>s</v>
      </c>
      <c r="BK6" s="13" t="str">
        <f t="shared" si="5"/>
        <v>s</v>
      </c>
      <c r="BL6" s="13" t="str">
        <f t="shared" si="5"/>
        <v>d</v>
      </c>
    </row>
    <row r="7" spans="1:64" ht="30" hidden="1" customHeight="1" thickBot="1">
      <c r="A7" s="35" t="s">
        <v>15</v>
      </c>
      <c r="C7" s="38"/>
      <c r="E7"/>
      <c r="H7" t="str">
        <f ca="1">IF(OR(ISBLANK(task_start),ISBLANK(task_end)),"",task_end-task_start+1)</f>
        <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spans="1:64" s="3" customFormat="1" ht="30" customHeight="1" thickBot="1">
      <c r="A8" s="36" t="s">
        <v>16</v>
      </c>
      <c r="B8" s="17" t="s">
        <v>17</v>
      </c>
      <c r="C8" s="43"/>
      <c r="D8" s="18"/>
      <c r="E8" s="19"/>
      <c r="F8" s="20"/>
      <c r="G8" s="16"/>
      <c r="H8" s="16" t="str">
        <f t="shared" ref="G8:H19" ca="1" si="6">IF(OR(ISBLANK(task_start),ISBLANK(task_end)),"",task_end-task_start+1)</f>
        <v/>
      </c>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row>
    <row r="9" spans="1:64" s="3" customFormat="1" ht="30" customHeight="1" thickBot="1">
      <c r="A9" s="36" t="s">
        <v>18</v>
      </c>
      <c r="B9" s="45" t="s">
        <v>19</v>
      </c>
      <c r="C9" s="44" t="s">
        <v>20</v>
      </c>
      <c r="D9" s="21">
        <v>1</v>
      </c>
      <c r="E9" s="42">
        <f>Project_Start</f>
        <v>44851</v>
      </c>
      <c r="F9" s="42">
        <f>DATE(2022,10,23)</f>
        <v>44857</v>
      </c>
      <c r="G9" s="16"/>
      <c r="H9" s="16">
        <f t="shared" ca="1" si="6"/>
        <v>7</v>
      </c>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row>
    <row r="10" spans="1:64" s="3" customFormat="1" ht="30" customHeight="1" thickBot="1">
      <c r="A10" s="36" t="s">
        <v>21</v>
      </c>
      <c r="B10" s="45" t="s">
        <v>22</v>
      </c>
      <c r="C10" s="44" t="s">
        <v>23</v>
      </c>
      <c r="D10" s="21">
        <v>1</v>
      </c>
      <c r="E10" s="42">
        <f>DATE(2022,10,21)</f>
        <v>44855</v>
      </c>
      <c r="F10" s="42">
        <f>DATE(2022,11,7)</f>
        <v>44872</v>
      </c>
      <c r="G10" s="16"/>
      <c r="H10" s="16">
        <f t="shared" ca="1" si="6"/>
        <v>18</v>
      </c>
      <c r="I10" s="22"/>
      <c r="J10" s="22"/>
      <c r="K10" s="22"/>
      <c r="L10" s="22"/>
      <c r="M10" s="22"/>
      <c r="N10" s="22"/>
      <c r="O10" s="22"/>
      <c r="P10" s="22"/>
      <c r="Q10" s="22"/>
      <c r="R10" s="22"/>
      <c r="S10" s="22"/>
      <c r="T10" s="22"/>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row>
    <row r="11" spans="1:64" s="3" customFormat="1" ht="30" customHeight="1" thickBot="1">
      <c r="A11" s="35"/>
      <c r="B11" s="45" t="s">
        <v>24</v>
      </c>
      <c r="C11" s="44" t="s">
        <v>25</v>
      </c>
      <c r="D11" s="21">
        <v>1</v>
      </c>
      <c r="E11" s="42">
        <f>DATE(2022,10,22)</f>
        <v>44856</v>
      </c>
      <c r="F11" s="42">
        <f>DATE(2022,11,22)</f>
        <v>44887</v>
      </c>
      <c r="G11" s="16"/>
      <c r="H11" s="16">
        <f t="shared" ca="1" si="6"/>
        <v>32</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row>
    <row r="12" spans="1:64" s="3" customFormat="1" ht="30" customHeight="1">
      <c r="A12" s="35"/>
      <c r="B12" s="45" t="s">
        <v>26</v>
      </c>
      <c r="C12" s="44" t="s">
        <v>20</v>
      </c>
      <c r="D12" s="21">
        <v>1</v>
      </c>
      <c r="E12" s="42">
        <f>DATE(2022,10,25)</f>
        <v>44859</v>
      </c>
      <c r="F12" s="42">
        <f>DATE(2022,11,25)</f>
        <v>44890</v>
      </c>
      <c r="G12" s="16"/>
      <c r="H12" s="16">
        <f t="shared" ca="1" si="6"/>
        <v>32</v>
      </c>
      <c r="I12" s="22"/>
      <c r="J12" s="22"/>
      <c r="K12" s="22"/>
      <c r="L12" s="22"/>
      <c r="M12" s="22"/>
      <c r="N12" s="22"/>
      <c r="O12" s="22"/>
      <c r="P12" s="22"/>
      <c r="Q12" s="22"/>
      <c r="R12" s="22"/>
      <c r="S12" s="22"/>
      <c r="T12" s="22"/>
      <c r="U12" s="22"/>
      <c r="V12" s="22"/>
      <c r="W12" s="22"/>
      <c r="X12" s="22"/>
      <c r="Y12" s="23"/>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row>
    <row r="13" spans="1:64" s="3" customFormat="1" ht="30" customHeight="1">
      <c r="A13" s="35"/>
      <c r="B13" s="50" t="s">
        <v>27</v>
      </c>
      <c r="C13" s="51" t="s">
        <v>28</v>
      </c>
      <c r="D13" s="21">
        <v>0.5</v>
      </c>
      <c r="E13" s="52">
        <f>DATE(2022,11,15)</f>
        <v>44880</v>
      </c>
      <c r="F13" s="52">
        <f>DATE(2022,11,26)</f>
        <v>44891</v>
      </c>
      <c r="G13" s="53"/>
      <c r="H13" s="53">
        <f t="shared" ca="1" si="6"/>
        <v>12</v>
      </c>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row>
    <row r="14" spans="1:64" s="3" customFormat="1" ht="30" customHeight="1">
      <c r="A14" s="36" t="s">
        <v>29</v>
      </c>
      <c r="B14" s="45" t="s">
        <v>30</v>
      </c>
      <c r="C14" s="44" t="s">
        <v>23</v>
      </c>
      <c r="D14" s="21">
        <v>0.1</v>
      </c>
      <c r="E14" s="42">
        <f>DATE(2022,11,26)</f>
        <v>44891</v>
      </c>
      <c r="F14" s="42">
        <f>E14+1</f>
        <v>44892</v>
      </c>
      <c r="G14" s="16"/>
      <c r="H14" s="16">
        <f t="shared" ca="1" si="6"/>
        <v>2</v>
      </c>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row>
    <row r="15" spans="1:64" s="3" customFormat="1" ht="30" customHeight="1">
      <c r="A15" s="36"/>
      <c r="B15" s="45" t="s">
        <v>31</v>
      </c>
      <c r="C15" s="44" t="s">
        <v>32</v>
      </c>
      <c r="D15" s="21">
        <v>1</v>
      </c>
      <c r="E15" s="42">
        <f>DATE(2022,11,22)</f>
        <v>44887</v>
      </c>
      <c r="F15" s="42">
        <f>DATE(2022,11,26)</f>
        <v>44891</v>
      </c>
      <c r="G15" s="16"/>
      <c r="H15" s="16">
        <f t="shared" ca="1" si="6"/>
        <v>5</v>
      </c>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row>
    <row r="16" spans="1:64" s="3" customFormat="1" ht="30" customHeight="1">
      <c r="A16" s="35"/>
      <c r="B16" s="45" t="s">
        <v>33</v>
      </c>
      <c r="C16" s="44" t="s">
        <v>34</v>
      </c>
      <c r="D16" s="21">
        <v>0.9</v>
      </c>
      <c r="E16" s="42">
        <f>DATE(2022,11,3)</f>
        <v>44868</v>
      </c>
      <c r="F16" s="42">
        <f>DATE(2022,11,27)</f>
        <v>44892</v>
      </c>
      <c r="G16" s="16"/>
      <c r="H16" s="16">
        <f t="shared" ca="1" si="6"/>
        <v>25</v>
      </c>
      <c r="I16" s="22"/>
      <c r="J16" s="22"/>
      <c r="K16" s="22"/>
      <c r="L16" s="22"/>
      <c r="M16" s="22"/>
      <c r="N16" s="22"/>
      <c r="O16" s="22"/>
      <c r="P16" s="22"/>
      <c r="Q16" s="22"/>
      <c r="R16" s="22"/>
      <c r="S16" s="22"/>
      <c r="T16" s="22"/>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row>
    <row r="17" spans="1:65" s="3" customFormat="1" ht="30" customHeight="1">
      <c r="A17" s="35"/>
      <c r="B17" s="45" t="s">
        <v>35</v>
      </c>
      <c r="C17" s="44" t="s">
        <v>20</v>
      </c>
      <c r="D17" s="21">
        <v>1</v>
      </c>
      <c r="E17" s="52">
        <f>DATE(2022,11,25)</f>
        <v>44890</v>
      </c>
      <c r="F17" s="52">
        <f>DATE(2022,11,28)</f>
        <v>44893</v>
      </c>
      <c r="G17" s="16"/>
      <c r="H17" s="16">
        <f t="shared" ca="1" si="6"/>
        <v>4</v>
      </c>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row>
    <row r="18" spans="1:65" s="3" customFormat="1" ht="30" customHeight="1">
      <c r="A18" s="35"/>
      <c r="B18" s="50" t="s">
        <v>36</v>
      </c>
      <c r="C18" s="51" t="s">
        <v>20</v>
      </c>
      <c r="D18" s="21">
        <v>1</v>
      </c>
      <c r="E18" s="52">
        <f>DATE(2022,11,27)</f>
        <v>44892</v>
      </c>
      <c r="F18" s="52">
        <f>DATE(2022,11,28)</f>
        <v>44893</v>
      </c>
      <c r="G18" s="16"/>
      <c r="H18" s="16">
        <f t="shared" ca="1" si="6"/>
        <v>2</v>
      </c>
      <c r="I18" s="22"/>
      <c r="J18" s="22"/>
      <c r="K18" s="22"/>
      <c r="L18" s="22"/>
      <c r="M18" s="22"/>
      <c r="N18" s="22"/>
      <c r="O18" s="22"/>
      <c r="P18" s="22"/>
      <c r="Q18" s="22"/>
      <c r="R18" s="22"/>
      <c r="S18" s="22"/>
      <c r="T18" s="22"/>
      <c r="U18" s="22"/>
      <c r="V18" s="22"/>
      <c r="W18" s="22"/>
      <c r="X18" s="22"/>
      <c r="Y18" s="23"/>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row>
    <row r="19" spans="1:65" s="3" customFormat="1" ht="30" customHeight="1">
      <c r="A19" s="35"/>
      <c r="B19" s="55"/>
      <c r="C19" s="55"/>
      <c r="D19" s="55"/>
      <c r="E19" s="55"/>
      <c r="F19" s="55"/>
      <c r="G19" s="56" t="str">
        <f t="shared" ca="1" si="6"/>
        <v/>
      </c>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6"/>
      <c r="BI19" s="56"/>
      <c r="BJ19" s="56"/>
      <c r="BK19" s="57"/>
      <c r="BL19" s="57"/>
      <c r="BM19" s="57"/>
    </row>
    <row r="20" spans="1:65" s="3" customFormat="1" ht="30" customHeight="1">
      <c r="A20" s="35" t="s">
        <v>37</v>
      </c>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spans="1:65" s="3" customFormat="1" ht="30" customHeight="1">
      <c r="A21" s="35"/>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spans="1:65" s="3" customFormat="1" ht="30" customHeight="1">
      <c r="A22" s="35"/>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row>
    <row r="23" spans="1:65" s="3" customFormat="1" ht="30" customHeight="1">
      <c r="A23" s="35"/>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row>
    <row r="24" spans="1:65" s="3" customFormat="1" ht="30" customHeight="1">
      <c r="A24" s="35"/>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row>
    <row r="25" spans="1:65" s="3" customFormat="1" ht="30" customHeight="1">
      <c r="A25" s="3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row>
    <row r="26" spans="1:65" s="3" customFormat="1" ht="30" customHeight="1">
      <c r="A26" s="35" t="s">
        <v>37</v>
      </c>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row>
    <row r="27" spans="1:65" s="3" customFormat="1" ht="30" customHeight="1">
      <c r="A27" s="3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row>
    <row r="28" spans="1:65" s="3" customFormat="1" ht="30" customHeight="1">
      <c r="A28" s="3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row>
    <row r="29" spans="1:65" s="3" customFormat="1" ht="30" customHeight="1">
      <c r="A29" s="3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spans="1:65" s="3" customFormat="1" ht="30" customHeight="1">
      <c r="A30" s="3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row>
    <row r="31" spans="1:65" s="3" customFormat="1" ht="30" customHeight="1">
      <c r="A31" s="3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row>
    <row r="32" spans="1:65" s="3" customFormat="1" ht="30" customHeight="1">
      <c r="A32" s="35" t="s">
        <v>38</v>
      </c>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row>
    <row r="33" spans="1:64" s="3" customFormat="1" ht="30" customHeight="1">
      <c r="A33" s="36" t="s">
        <v>39</v>
      </c>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row>
    <row r="34" spans="1:64" ht="30" customHeight="1">
      <c r="G34" s="6"/>
    </row>
    <row r="35" spans="1:64" ht="30" customHeight="1">
      <c r="C35" s="14"/>
      <c r="F35" s="37"/>
    </row>
    <row r="36" spans="1:64" ht="30" customHeight="1">
      <c r="C36"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18">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3">
    <cfRule type="expression" dxfId="5" priority="36">
      <formula>AND(TODAY()&gt;=I$5,TODAY()&lt;J$5)</formula>
    </cfRule>
  </conditionalFormatting>
  <conditionalFormatting sqref="I7:BL13">
    <cfRule type="expression" dxfId="4" priority="30">
      <formula>AND(task_start&lt;=I$5,ROUNDDOWN((task_end-task_start+1)*task_progress,0)+task_start-1&gt;=I$5)</formula>
    </cfRule>
    <cfRule type="expression" dxfId="3" priority="31" stopIfTrue="1">
      <formula>AND(task_end&gt;=I$5,task_start&lt;J$5)</formula>
    </cfRule>
  </conditionalFormatting>
  <conditionalFormatting sqref="I14:BL18">
    <cfRule type="expression" dxfId="2" priority="3">
      <formula>AND(TODAY()&gt;=I$5,TODAY()&lt;J$5)</formula>
    </cfRule>
  </conditionalFormatting>
  <conditionalFormatting sqref="I14:BL18">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3.15"/>
  <cols>
    <col min="1" max="1" width="87.140625" style="25" customWidth="1"/>
    <col min="2" max="16384" width="9.140625" style="2"/>
  </cols>
  <sheetData>
    <row r="1" spans="1:2" ht="46.5" customHeight="1"/>
    <row r="2" spans="1:2" s="27" customFormat="1" ht="15.75">
      <c r="A2" s="26" t="s">
        <v>40</v>
      </c>
      <c r="B2" s="26"/>
    </row>
    <row r="3" spans="1:2" s="31" customFormat="1" ht="27" customHeight="1">
      <c r="A3" s="49" t="s">
        <v>41</v>
      </c>
      <c r="B3" s="32"/>
    </row>
    <row r="4" spans="1:2" s="28" customFormat="1" ht="25.5">
      <c r="A4" s="29" t="s">
        <v>42</v>
      </c>
    </row>
    <row r="5" spans="1:2" ht="74.099999999999994" customHeight="1">
      <c r="A5" s="30" t="s">
        <v>43</v>
      </c>
    </row>
    <row r="6" spans="1:2" ht="26.25" customHeight="1">
      <c r="A6" s="29" t="s">
        <v>44</v>
      </c>
    </row>
    <row r="7" spans="1:2" s="25" customFormat="1" ht="204.95" customHeight="1">
      <c r="A7" s="34" t="s">
        <v>45</v>
      </c>
    </row>
    <row r="8" spans="1:2" s="28" customFormat="1" ht="25.5">
      <c r="A8" s="29" t="s">
        <v>46</v>
      </c>
    </row>
    <row r="9" spans="1:2" ht="42.75">
      <c r="A9" s="30" t="s">
        <v>47</v>
      </c>
    </row>
    <row r="10" spans="1:2" s="25" customFormat="1" ht="27.95" customHeight="1">
      <c r="A10" s="33" t="s">
        <v>48</v>
      </c>
    </row>
    <row r="11" spans="1:2" s="28" customFormat="1" ht="25.5">
      <c r="A11" s="29" t="s">
        <v>49</v>
      </c>
    </row>
    <row r="12" spans="1:2" ht="28.5">
      <c r="A12" s="30" t="s">
        <v>50</v>
      </c>
    </row>
    <row r="13" spans="1:2" s="25" customFormat="1" ht="27.95" customHeight="1">
      <c r="A13" s="33" t="s">
        <v>51</v>
      </c>
    </row>
    <row r="14" spans="1:2" s="28" customFormat="1" ht="25.5">
      <c r="A14" s="29" t="s">
        <v>52</v>
      </c>
    </row>
    <row r="15" spans="1:2" ht="75" customHeight="1">
      <c r="A15" s="30" t="s">
        <v>53</v>
      </c>
    </row>
    <row r="16" spans="1:2" ht="57">
      <c r="A16" s="30" t="s">
        <v>54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2022-11-27T17:10:04Z</dcterms:created>
  <dcterms:modified xsi:type="dcterms:W3CDTF">2022-11-27T18:16:23Z</dcterms:modified>
  <cp:category/>
  <cp:contentStatus/>
</cp:coreProperties>
</file>