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xml" ContentType="application/vnd.openxmlformats-officedocument.drawing+xml"/>
  <Override PartName="/xl/slicers/slicer2.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xml" ContentType="application/vnd.openxmlformats-officedocument.drawing+xml"/>
  <Override PartName="/xl/slicers/slicer3.xml" ContentType="application/vnd.ms-excel.slicer+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4.xml" ContentType="application/vnd.openxmlformats-officedocument.drawing+xml"/>
  <Override PartName="/xl/slicers/slicer4.xml" ContentType="application/vnd.ms-excel.slicer+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5.xml" ContentType="application/vnd.openxmlformats-officedocument.drawing+xml"/>
  <Override PartName="/xl/slicers/slicer5.xml" ContentType="application/vnd.ms-excel.slicer+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6.xml" ContentType="application/vnd.openxmlformats-officedocument.drawing+xml"/>
  <Override PartName="/xl/slicers/slicer6.xml" ContentType="application/vnd.ms-excel.slicer+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37776663-2BFB-40B8-82B3-455C2DE1DB33}" xr6:coauthVersionLast="47" xr6:coauthVersionMax="47" xr10:uidLastSave="{00000000-0000-0000-0000-000000000000}"/>
  <bookViews>
    <workbookView xWindow="-120" yWindow="-120" windowWidth="20730" windowHeight="11040" firstSheet="2" activeTab="3" xr2:uid="{A52CB1A7-6C2F-4977-A372-DDC9C3ED9EB4}"/>
  </bookViews>
  <sheets>
    <sheet name="Q &amp; A" sheetId="2" r:id="rId1"/>
    <sheet name="Metadata" sheetId="22" r:id="rId2"/>
    <sheet name="Pivot Tables" sheetId="1" r:id="rId3"/>
    <sheet name="Cancellations" sheetId="11" r:id="rId4"/>
    <sheet name="Pricing" sheetId="23" r:id="rId5"/>
    <sheet name="Seasonality" sheetId="24" r:id="rId6"/>
    <sheet name="Customers" sheetId="19" r:id="rId7"/>
    <sheet name="Market_Segment" sheetId="20" r:id="rId8"/>
  </sheets>
  <definedNames>
    <definedName name="Slicer_Month">#N/A</definedName>
    <definedName name="Slicer_Year1">#N/A</definedName>
  </definedNames>
  <calcPr calcId="191029" iterateDelta="1E-4"/>
  <pivotCaches>
    <pivotCache cacheId="1186" r:id="rId9"/>
    <pivotCache cacheId="1189" r:id="rId10"/>
    <pivotCache cacheId="1192" r:id="rId11"/>
    <pivotCache cacheId="1195" r:id="rId12"/>
    <pivotCache cacheId="1198" r:id="rId13"/>
    <pivotCache cacheId="1201" r:id="rId14"/>
    <pivotCache cacheId="1204" r:id="rId15"/>
    <pivotCache cacheId="1207" r:id="rId16"/>
    <pivotCache cacheId="1210" r:id="rId17"/>
    <pivotCache cacheId="1213" r:id="rId18"/>
    <pivotCache cacheId="1216" r:id="rId19"/>
    <pivotCache cacheId="1219" r:id="rId20"/>
    <pivotCache cacheId="1222" r:id="rId21"/>
    <pivotCache cacheId="1225" r:id="rId22"/>
    <pivotCache cacheId="1228" r:id="rId23"/>
    <pivotCache cacheId="1231" r:id="rId24"/>
    <pivotCache cacheId="1234" r:id="rId25"/>
    <pivotCache cacheId="1237" r:id="rId26"/>
    <pivotCache cacheId="1240" r:id="rId27"/>
    <pivotCache cacheId="1243" r:id="rId28"/>
    <pivotCache cacheId="1246" r:id="rId29"/>
    <pivotCache cacheId="1249" r:id="rId30"/>
    <pivotCache cacheId="1252" r:id="rId31"/>
    <pivotCache cacheId="1255" r:id="rId32"/>
    <pivotCache cacheId="1258" r:id="rId33"/>
    <pivotCache cacheId="1261" r:id="rId34"/>
    <pivotCache cacheId="1264" r:id="rId35"/>
    <pivotCache cacheId="1267" r:id="rId36"/>
    <pivotCache cacheId="1270" r:id="rId37"/>
    <pivotCache cacheId="1273" r:id="rId38"/>
    <pivotCache cacheId="1276" r:id="rId39"/>
    <pivotCache cacheId="1279" r:id="rId40"/>
    <pivotCache cacheId="1282" r:id="rId41"/>
    <pivotCache cacheId="1285" r:id="rId42"/>
    <pivotCache cacheId="1288" r:id="rId43"/>
    <pivotCache cacheId="1291" r:id="rId44"/>
    <pivotCache cacheId="1294" r:id="rId45"/>
    <pivotCache cacheId="1297" r:id="rId46"/>
  </pivotCaches>
  <extLst>
    <ext xmlns:x14="http://schemas.microsoft.com/office/spreadsheetml/2009/9/main" uri="{876F7934-8845-4945-9796-88D515C7AA90}">
      <x14:pivotCaches>
        <pivotCache cacheId="38" r:id="rId47"/>
      </x14:pivotCaches>
    </ext>
    <ext xmlns:x14="http://schemas.microsoft.com/office/spreadsheetml/2009/9/main" uri="{BBE1A952-AA13-448e-AADC-164F8A28A991}">
      <x14:slicerCaches>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Reservations_d338d05f-445a-4ecc-8f64-017ef6915d58" name="Fact_Reservations" connection="Query - Fact_Reservations"/>
          <x15:modelTable id="Dim_date_5c35912f-8dff-4fe0-8da9-e576832edc57" name="Dim_date" connection="Query - Dim_date"/>
          <x15:modelTable id="Dim_Room_d7c0d490-8d01-4617-bc85-2eacb1a3c8a0" name="Dim_Room" connection="Query - Dim_Room"/>
          <x15:modelTable id="Dim_Meal_Type_22b1d6f4-c1d1-49db-a255-f62e77cdd9fb" name="Dim_Meal_Type" connection="Query - Dim_Meal_Type"/>
          <x15:modelTable id="Dim_Market_Segment_6c087913-5353-46ab-97ac-097ce6c7a36b" name="Dim_Market_Segment" connection="Query - Dim_Market_Segment"/>
          <x15:modelTable id="Dim_Booking_Status_7c7a7bb5-f0e3-4264-b4c4-e0a5223c25d4" name="Dim_Booking_Status" connection="Query - Dim_Booking_Status"/>
        </x15:modelTables>
        <x15:modelRelationships>
          <x15:modelRelationship fromTable="Fact_Reservations" fromColumn="Date_key" toTable="Dim_date" toColumn="Date_key"/>
          <x15:modelRelationship fromTable="Fact_Reservations" fromColumn="Meal_Type_SK" toTable="Dim_Meal_Type" toColumn="Meal_Type_SK"/>
          <x15:modelRelationship fromTable="Fact_Reservations" fromColumn="Booking_status_SK" toTable="Dim_Booking_Status" toColumn="Booking_status_SK"/>
          <x15:modelRelationship fromTable="Fact_Reservations" fromColumn="Market_Segment_SK" toTable="Dim_Market_Segment" toColumn="Market_Segment_SK"/>
          <x15:modelRelationship fromTable="Fact_Reservations" fromColumn="Room_Type_SK" toTable="Dim_Room" toColumn="Room_Type_SK"/>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1" l="1"/>
  <c r="G739" i="1"/>
  <c r="G566" i="1"/>
  <c r="G535" i="1"/>
  <c r="G541" i="1"/>
  <c r="G569" i="1"/>
  <c r="G786" i="1"/>
  <c r="G557" i="1"/>
  <c r="G531" i="1"/>
  <c r="G552" i="1"/>
  <c r="G861" i="1"/>
  <c r="K7" i="1"/>
  <c r="G537" i="1"/>
  <c r="G857" i="1"/>
  <c r="G748" i="1"/>
  <c r="G720" i="1"/>
  <c r="G693" i="1"/>
  <c r="G807" i="1"/>
  <c r="G673" i="1"/>
  <c r="G612" i="1"/>
  <c r="G713" i="1"/>
  <c r="G588" i="1"/>
  <c r="G703" i="1"/>
  <c r="G576" i="1"/>
  <c r="G622" i="1"/>
  <c r="G582" i="1"/>
  <c r="G538" i="1"/>
  <c r="G565" i="1"/>
  <c r="G741" i="1"/>
  <c r="G690" i="1"/>
  <c r="G661" i="1"/>
  <c r="G718" i="1"/>
  <c r="G717" i="1"/>
  <c r="G706" i="1"/>
  <c r="G711" i="1"/>
  <c r="G615" i="1"/>
  <c r="G821" i="1"/>
  <c r="G674" i="1"/>
  <c r="G664" i="1"/>
  <c r="G699" i="1"/>
  <c r="G571" i="1"/>
  <c r="G635" i="1"/>
  <c r="G665" i="1"/>
  <c r="G675" i="1"/>
  <c r="G831" i="1"/>
  <c r="I7" i="1"/>
  <c r="G840" i="1"/>
  <c r="S472" i="1"/>
  <c r="G683" i="1"/>
  <c r="G749" i="1"/>
  <c r="G634" i="1"/>
  <c r="G528" i="1"/>
  <c r="G846" i="1"/>
  <c r="G803" i="1"/>
  <c r="G685" i="1"/>
  <c r="G534" i="1"/>
  <c r="G797" i="1"/>
  <c r="G617" i="1"/>
  <c r="G811" i="1"/>
  <c r="G649" i="1"/>
  <c r="G768" i="1"/>
  <c r="G670" i="1"/>
  <c r="G810" i="1"/>
  <c r="O507" i="1"/>
  <c r="G544" i="1"/>
  <c r="G678" i="1"/>
  <c r="G629" i="1"/>
  <c r="G586" i="1"/>
  <c r="G817" i="1"/>
  <c r="G737" i="1"/>
  <c r="G828" i="1"/>
  <c r="G738" i="1"/>
  <c r="G772" i="1"/>
  <c r="G572" i="1"/>
  <c r="G721" i="1"/>
  <c r="G554" i="1"/>
  <c r="G851" i="1"/>
  <c r="G707" i="1"/>
  <c r="G669" i="1"/>
  <c r="G782" i="1"/>
  <c r="G641" i="1"/>
  <c r="G843" i="1"/>
  <c r="G774" i="1"/>
  <c r="G691" i="1"/>
  <c r="G773" i="1"/>
  <c r="G716" i="1"/>
  <c r="G753" i="1"/>
  <c r="G620" i="1"/>
  <c r="G723" i="1"/>
  <c r="G592" i="1"/>
  <c r="G606" i="1"/>
  <c r="G584" i="1"/>
  <c r="G581" i="1"/>
  <c r="G809" i="1"/>
  <c r="G697" i="1"/>
  <c r="G799" i="1"/>
  <c r="G776" i="1"/>
  <c r="G698" i="1"/>
  <c r="G766" i="1"/>
  <c r="P78" i="1"/>
  <c r="G580" i="1"/>
  <c r="G560" i="1"/>
  <c r="G553" i="1"/>
  <c r="G695" i="1"/>
  <c r="G819" i="1"/>
  <c r="G619" i="1"/>
  <c r="G574" i="1"/>
  <c r="G597" i="1"/>
  <c r="G862" i="1"/>
  <c r="G573" i="1"/>
  <c r="G771" i="1"/>
  <c r="G730" i="1"/>
  <c r="G785" i="1"/>
  <c r="G733" i="1"/>
  <c r="G818" i="1"/>
  <c r="G763" i="1"/>
  <c r="G667" i="1"/>
  <c r="G710" i="1"/>
  <c r="G633" i="1"/>
  <c r="G795" i="1"/>
  <c r="G796" i="1"/>
  <c r="G784" i="1"/>
  <c r="G838" i="1"/>
  <c r="G659" i="1"/>
  <c r="G609" i="1"/>
  <c r="G825" i="1"/>
  <c r="G719" i="1"/>
  <c r="G836" i="1"/>
  <c r="G610" i="1"/>
  <c r="S470" i="1"/>
  <c r="G568" i="1"/>
  <c r="G530" i="1"/>
  <c r="G856" i="1"/>
  <c r="G855" i="1"/>
  <c r="G833" i="1"/>
  <c r="G632" i="1"/>
  <c r="G757" i="1"/>
  <c r="G764" i="1"/>
  <c r="G702" i="1"/>
  <c r="G650" i="1"/>
  <c r="G529" i="1"/>
  <c r="G832" i="1"/>
  <c r="G732" i="1"/>
  <c r="G689" i="1"/>
  <c r="G779" i="1"/>
  <c r="G827" i="1"/>
  <c r="G826" i="1"/>
  <c r="G751" i="1"/>
  <c r="G746" i="1"/>
  <c r="G640" i="1"/>
  <c r="G637" i="1"/>
  <c r="G594" i="1"/>
  <c r="G522" i="1"/>
  <c r="G736" i="1"/>
  <c r="J13" i="1"/>
  <c r="G647" i="1"/>
  <c r="G864" i="1"/>
  <c r="G604" i="1"/>
  <c r="G841" i="1"/>
  <c r="G593" i="1"/>
  <c r="G520" i="1"/>
  <c r="G563" i="1"/>
  <c r="G539" i="1"/>
  <c r="G808" i="1"/>
  <c r="G860" i="1"/>
  <c r="G745" i="1"/>
  <c r="G613" i="1"/>
  <c r="G708" i="1"/>
  <c r="G549" i="1"/>
  <c r="G787" i="1"/>
  <c r="S471" i="1"/>
  <c r="G562" i="1"/>
  <c r="G744" i="1"/>
  <c r="G677" i="1"/>
  <c r="G656" i="1"/>
  <c r="G813" i="1"/>
  <c r="G694" i="1"/>
  <c r="G687" i="1"/>
  <c r="G852" i="1"/>
  <c r="G644" i="1"/>
  <c r="G595" i="1"/>
  <c r="G660" i="1"/>
  <c r="G646" i="1"/>
  <c r="G754" i="1"/>
  <c r="G561" i="1"/>
  <c r="G543" i="1"/>
  <c r="G712" i="1"/>
  <c r="G731" i="1"/>
  <c r="G829" i="1"/>
  <c r="G770" i="1"/>
  <c r="G570" i="1"/>
  <c r="Q6" i="1"/>
  <c r="G726" i="1"/>
  <c r="G835" i="1"/>
  <c r="G611" i="1"/>
  <c r="G589" i="1"/>
  <c r="G696" i="1"/>
  <c r="G527" i="1"/>
  <c r="G778" i="1"/>
  <c r="G652" i="1"/>
  <c r="R13" i="1"/>
  <c r="G575" i="1"/>
  <c r="G662" i="1"/>
  <c r="G806" i="1"/>
  <c r="G722" i="1"/>
  <c r="G601" i="1"/>
  <c r="G577" i="1"/>
  <c r="G802" i="1"/>
  <c r="G756" i="1"/>
  <c r="G555" i="1"/>
  <c r="G556" i="1"/>
  <c r="G845" i="1"/>
  <c r="G729" i="1"/>
  <c r="G824" i="1"/>
  <c r="G639" i="1"/>
  <c r="O13" i="1"/>
  <c r="G628" i="1"/>
  <c r="G643" i="1"/>
  <c r="G679" i="1"/>
  <c r="G820" i="1"/>
  <c r="G816" i="1"/>
  <c r="G682" i="1"/>
  <c r="G847" i="1"/>
  <c r="G742" i="1"/>
  <c r="G830" i="1"/>
  <c r="G521" i="1"/>
  <c r="G653" i="1"/>
  <c r="G614" i="1"/>
  <c r="G701" i="1"/>
  <c r="G793" i="1"/>
  <c r="G740" i="1"/>
  <c r="G536" i="1"/>
  <c r="G686" i="1"/>
  <c r="G791" i="1"/>
  <c r="G526" i="1"/>
  <c r="G585" i="1"/>
  <c r="G789" i="1"/>
  <c r="G524" i="1"/>
  <c r="G668" i="1"/>
  <c r="G854" i="1"/>
  <c r="G666" i="1"/>
  <c r="G680" i="1"/>
  <c r="G550" i="1"/>
  <c r="G743" i="1"/>
  <c r="G645" i="1"/>
  <c r="G559" i="1"/>
  <c r="G648" i="1"/>
  <c r="G608" i="1"/>
  <c r="G804" i="1"/>
  <c r="G823" i="1"/>
  <c r="G822" i="1"/>
  <c r="G837" i="1"/>
  <c r="K72" i="1"/>
  <c r="G800" i="1"/>
  <c r="G812" i="1"/>
  <c r="G681" i="1"/>
  <c r="G794" i="1"/>
  <c r="G631" i="1"/>
  <c r="G558" i="1"/>
  <c r="G725" i="1"/>
  <c r="G591" i="1"/>
  <c r="G747" i="1"/>
  <c r="G735" i="1"/>
  <c r="G616" i="1"/>
  <c r="G814" i="1"/>
  <c r="G863" i="1"/>
  <c r="G727" i="1"/>
  <c r="G780" i="1"/>
  <c r="G724" i="1"/>
  <c r="G651" i="1"/>
  <c r="G671" i="1"/>
  <c r="G750" i="1"/>
  <c r="G658" i="1"/>
  <c r="G790" i="1"/>
  <c r="G692" i="1"/>
  <c r="G762" i="1"/>
  <c r="G525" i="1"/>
  <c r="G849" i="1"/>
  <c r="G760" i="1"/>
  <c r="G600" i="1"/>
  <c r="G752" i="1"/>
  <c r="G767" i="1"/>
  <c r="G775" i="1"/>
  <c r="G792" i="1"/>
  <c r="G834" i="1"/>
  <c r="G805" i="1"/>
  <c r="G842" i="1"/>
  <c r="G761" i="1"/>
  <c r="G777" i="1"/>
  <c r="G533" i="1"/>
  <c r="G598" i="1"/>
  <c r="G769" i="1"/>
  <c r="G579" i="1"/>
  <c r="G728" i="1"/>
  <c r="G709" i="1"/>
  <c r="G596" i="1"/>
  <c r="G714" i="1"/>
  <c r="G715" i="1"/>
  <c r="G758" i="1"/>
  <c r="G705" i="1"/>
  <c r="G672" i="1"/>
  <c r="G618" i="1"/>
  <c r="G548" i="1"/>
  <c r="G567" i="1"/>
  <c r="G630" i="1"/>
  <c r="G765" i="1"/>
  <c r="G850" i="1"/>
  <c r="G684" i="1"/>
  <c r="G636" i="1"/>
  <c r="G590" i="1"/>
  <c r="G734" i="1"/>
  <c r="G704" i="1"/>
  <c r="G859" i="1"/>
  <c r="G844" i="1"/>
  <c r="G676" i="1"/>
  <c r="G599" i="1"/>
  <c r="G603" i="1"/>
  <c r="G798" i="1"/>
  <c r="G755" i="1"/>
  <c r="G848" i="1"/>
  <c r="G627" i="1"/>
  <c r="G788" i="1"/>
  <c r="G839" i="1"/>
  <c r="G605" i="1"/>
  <c r="G587" i="1"/>
  <c r="G626" i="1"/>
  <c r="G523" i="1"/>
  <c r="G583" i="1"/>
  <c r="G564" i="1"/>
  <c r="G654" i="1"/>
  <c r="G625" i="1"/>
  <c r="G759" i="1"/>
  <c r="G621" i="1"/>
  <c r="G781" i="1"/>
  <c r="G642" i="1"/>
  <c r="G655" i="1"/>
  <c r="G547" i="1"/>
  <c r="G623" i="1"/>
  <c r="G607" i="1"/>
  <c r="I75" i="1"/>
  <c r="G542" i="1"/>
  <c r="G540" i="1"/>
  <c r="G815" i="1"/>
  <c r="O8" i="1"/>
  <c r="G551" i="1"/>
  <c r="G638" i="1"/>
  <c r="G657" i="1"/>
  <c r="G858" i="1"/>
  <c r="G602" i="1"/>
  <c r="G624" i="1"/>
  <c r="G546" i="1"/>
  <c r="G578" i="1"/>
  <c r="G545" i="1"/>
  <c r="G783" i="1"/>
  <c r="G663" i="1"/>
  <c r="G532" i="1"/>
  <c r="G801" i="1"/>
  <c r="G853" i="1"/>
  <c r="G688" i="1"/>
  <c r="G700" i="1"/>
  <c r="O72" i="1" l="1"/>
  <c r="O7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ABAAA3-D5E7-44F9-9C8F-8F138D748221}" name="Query - Dim_Booking_Status" description="Connection to the 'Dim_Booking_Status' query in the workbook." type="100" refreshedVersion="8" minRefreshableVersion="5">
    <extLst>
      <ext xmlns:x15="http://schemas.microsoft.com/office/spreadsheetml/2010/11/main" uri="{DE250136-89BD-433C-8126-D09CA5730AF9}">
        <x15:connection id="e937e13a-ea26-4672-ab4f-550c84a66a8b"/>
      </ext>
    </extLst>
  </connection>
  <connection id="2" xr16:uid="{AF154755-F02F-403D-A0A8-909E844C34A6}" name="Query - Dim_date" description="Connection to the 'Dim_date' query in the workbook." type="100" refreshedVersion="8" minRefreshableVersion="5">
    <extLst>
      <ext xmlns:x15="http://schemas.microsoft.com/office/spreadsheetml/2010/11/main" uri="{DE250136-89BD-433C-8126-D09CA5730AF9}">
        <x15:connection id="5ada1a05-6c5e-4b1a-99b0-4aaba5b2afe5">
          <x15:oledbPr connection="Provider=Microsoft.Mashup.OleDb.1;Data Source=$Workbook$;Location=Dim_date;Extended Properties=&quot;&quot;">
            <x15:dbTables>
              <x15:dbTable name="Dim_date"/>
            </x15:dbTables>
          </x15:oledbPr>
        </x15:connection>
      </ext>
    </extLst>
  </connection>
  <connection id="3" xr16:uid="{6C590DF1-7592-4CAE-9B26-2590718B081D}" name="Query - Dim_Market_Segment" description="Connection to the 'Dim_Market_Segment' query in the workbook." type="100" refreshedVersion="8" minRefreshableVersion="5">
    <extLst>
      <ext xmlns:x15="http://schemas.microsoft.com/office/spreadsheetml/2010/11/main" uri="{DE250136-89BD-433C-8126-D09CA5730AF9}">
        <x15:connection id="fd0b90c7-0c02-4807-bbe7-91ac122b5e4a"/>
      </ext>
    </extLst>
  </connection>
  <connection id="4" xr16:uid="{D8D0DCD5-9BD8-469D-9904-FF10FD207BB0}" name="Query - Dim_Meal_Type" description="Connection to the 'Dim_Meal_Type' query in the workbook." type="100" refreshedVersion="8" minRefreshableVersion="5">
    <extLst>
      <ext xmlns:x15="http://schemas.microsoft.com/office/spreadsheetml/2010/11/main" uri="{DE250136-89BD-433C-8126-D09CA5730AF9}">
        <x15:connection id="3af06b16-cbe0-42e4-9d4a-0c7badab610f"/>
      </ext>
    </extLst>
  </connection>
  <connection id="5" xr16:uid="{0790268D-378C-4686-82A9-917C95A8FE7F}" name="Query - Dim_Room" description="Connection to the 'Dim_Room' query in the workbook." type="100" refreshedVersion="8" minRefreshableVersion="5">
    <extLst>
      <ext xmlns:x15="http://schemas.microsoft.com/office/spreadsheetml/2010/11/main" uri="{DE250136-89BD-433C-8126-D09CA5730AF9}">
        <x15:connection id="f9992440-6505-4b87-b1ca-5db3d842dcf3"/>
      </ext>
    </extLst>
  </connection>
  <connection id="6" xr16:uid="{90BBFDC2-1230-4EC0-8091-50454B85BCA0}" name="Query - Fact_Reservations" description="Connection to the 'Fact_Reservations' query in the workbook." type="100" refreshedVersion="8" minRefreshableVersion="5">
    <extLst>
      <ext xmlns:x15="http://schemas.microsoft.com/office/spreadsheetml/2010/11/main" uri="{DE250136-89BD-433C-8126-D09CA5730AF9}">
        <x15:connection id="4a20eb4c-1f20-492f-9807-cf6d267984c0"/>
      </ext>
    </extLst>
  </connection>
  <connection id="7" xr16:uid="{6F0103E1-B3ED-455B-8D7D-8DDED8347E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<sst xmlns="http://schemas.openxmlformats.org/spreadsheetml/2006/main" count="375" uniqueCount="210">
  <si>
    <t>Row Labels</t>
  </si>
  <si>
    <t>Grand Total</t>
  </si>
  <si>
    <t>Count of Booking ID</t>
  </si>
  <si>
    <t>Cancellation Analysis</t>
  </si>
  <si>
    <t>Pricing Analysis</t>
  </si>
  <si>
    <t>1. What is the overall cancellation rate?</t>
  </si>
  <si>
    <t>8. What is the average room price per room type?</t>
  </si>
  <si>
    <t>2. Does a longer lead time increase the probability of cancellation?</t>
  </si>
  <si>
    <t>9. Does the number of adults or children affect the room price?</t>
  </si>
  <si>
    <t>3. Which room type has the highest cancellation rate?</t>
  </si>
  <si>
    <t>10. Which months have the highest average room prices?</t>
  </si>
  <si>
    <t>4. Which meal plan is most associated with cancellations?</t>
  </si>
  <si>
    <t>11. Are canceled bookings priced higher or lower than non-canceled ones?</t>
  </si>
  <si>
    <t>5. Do repeated guests cancel less than new guests?</t>
  </si>
  <si>
    <t>12. What is the price difference between online and offline bookings?</t>
  </si>
  <si>
    <t>6. Does having special requests reduce the likelihood of cancellation?</t>
  </si>
  <si>
    <t>7. Do customers with previous cancellations tend to cancel again?</t>
  </si>
  <si>
    <t>Seasonality</t>
  </si>
  <si>
    <t>Customer Behavior</t>
  </si>
  <si>
    <t>13. Which months have the highest number of bookings?</t>
  </si>
  <si>
    <t>17. What is the most reserved room type?</t>
  </si>
  <si>
    <t>14. Does the cancellation rate vary by month?</t>
  </si>
  <si>
    <t>18. What is the most selected meal plan?</t>
  </si>
  <si>
    <t>15. Are weekend bookings more common than weekday bookings?</t>
  </si>
  <si>
    <t>19. Do customers who request parking spaces cancel less?</t>
  </si>
  <si>
    <t>16. Which year had more bookings, 2017 or 2018?</t>
  </si>
  <si>
    <t>20. Does the number of special requests correlate with cancellation?</t>
  </si>
  <si>
    <t>21. What is the average length of stay (weekend + weekday nights)?</t>
  </si>
  <si>
    <t>22. What percentage of guests are repeated guests?</t>
  </si>
  <si>
    <t>Market Segment</t>
  </si>
  <si>
    <t>23. Which booking channel is used the most?</t>
  </si>
  <si>
    <t>24. Which market segment has the highest cancellation rate?</t>
  </si>
  <si>
    <t>25. Are corporate bookings cheaper or more expensive than online bookings?</t>
  </si>
  <si>
    <t>26. Which segment has the longest average lead time?</t>
  </si>
  <si>
    <t>What is the overall cancellation rate?</t>
  </si>
  <si>
    <t>Total booking</t>
  </si>
  <si>
    <t>Total cancelation</t>
  </si>
  <si>
    <t>Cancellation rate</t>
  </si>
  <si>
    <t>Does a longer lead time increase the probability of cancellation?</t>
  </si>
  <si>
    <t>Room Type 1</t>
  </si>
  <si>
    <t>Room Type 2</t>
  </si>
  <si>
    <t>Room Type 3</t>
  </si>
  <si>
    <t>Room Type 4</t>
  </si>
  <si>
    <t>Room Type 5</t>
  </si>
  <si>
    <t>Room Type 6</t>
  </si>
  <si>
    <t>Room Type 7</t>
  </si>
  <si>
    <t>Meal Plan 1</t>
  </si>
  <si>
    <t>Meal Plan 2</t>
  </si>
  <si>
    <t>Meal Plan 3</t>
  </si>
  <si>
    <t>Not Selected</t>
  </si>
  <si>
    <t>repeated guests</t>
  </si>
  <si>
    <t>new guests</t>
  </si>
  <si>
    <t>Does having special requests reduce the likelihood of cancellation?</t>
  </si>
  <si>
    <t>Do customers with previous cancellations tend to cancel again?</t>
  </si>
  <si>
    <t>Which months have the highest number of bookings?</t>
  </si>
  <si>
    <t xml:space="preserve"> Does the cancellation rate vary by month?</t>
  </si>
  <si>
    <t xml:space="preserve"> Are weekend bookings more common than weekday bookings?</t>
  </si>
  <si>
    <t>Sum of weekend nights</t>
  </si>
  <si>
    <t>Sum of week nights</t>
  </si>
  <si>
    <t>Length of stay</t>
  </si>
  <si>
    <t>Average of AVG Price</t>
  </si>
  <si>
    <t>Which booking channel is used the most?</t>
  </si>
  <si>
    <t>Aviation</t>
  </si>
  <si>
    <t>Complementary</t>
  </si>
  <si>
    <t>Corporate</t>
  </si>
  <si>
    <t>Offline</t>
  </si>
  <si>
    <t>Online</t>
  </si>
  <si>
    <t>Which market segment has the highest cancellation rate?</t>
  </si>
  <si>
    <t>Are corporate bookings cheaper or more expensive than online bookings?</t>
  </si>
  <si>
    <t>Which segment has the longest average lead time?</t>
  </si>
  <si>
    <t>Average of lead Time</t>
  </si>
  <si>
    <t>What is the average room price per room type?</t>
  </si>
  <si>
    <t>Does the number of adults or children affect the room price?</t>
  </si>
  <si>
    <t xml:space="preserve"> Which months have the highest average room prices?</t>
  </si>
  <si>
    <t>Are canceled bookings priced higher or lower than non-canceled ones?</t>
  </si>
  <si>
    <t>Canceled</t>
  </si>
  <si>
    <t>Not Canceled</t>
  </si>
  <si>
    <t>What is the price difference between online and offline bookings?</t>
  </si>
  <si>
    <t>What is the most reserved room type?</t>
  </si>
  <si>
    <t>What is the most selected meal plan?</t>
  </si>
  <si>
    <t xml:space="preserve"> Do customers who request parking spaces cancel less?</t>
  </si>
  <si>
    <t>Does the number of special requests correlate with cancellation?</t>
  </si>
  <si>
    <t>number of special requests</t>
  </si>
  <si>
    <t>cancellation rate</t>
  </si>
  <si>
    <t>What is the average length of stay (weekend + weekday nights)?</t>
  </si>
  <si>
    <t>Total Revnue</t>
  </si>
  <si>
    <t xml:space="preserve"> What percentage of guests are repeated guests?</t>
  </si>
  <si>
    <t>Total Guests</t>
  </si>
  <si>
    <t>percentage of guests are repeated guests</t>
  </si>
  <si>
    <t>KPIs</t>
  </si>
  <si>
    <t>AVG Lead Time</t>
  </si>
  <si>
    <t>📋  Hotel Reservations Dataset — Metadata Dictionary</t>
  </si>
  <si>
    <t>DATASET OVERVIEW</t>
  </si>
  <si>
    <t>Source File</t>
  </si>
  <si>
    <t>2-_Hotel_Reservations.csv</t>
  </si>
  <si>
    <t>Total Records</t>
  </si>
  <si>
    <t>36,275</t>
  </si>
  <si>
    <t>Total Columns</t>
  </si>
  <si>
    <t>19</t>
  </si>
  <si>
    <t>Missing Values</t>
  </si>
  <si>
    <t>None (0 across all columns)</t>
  </si>
  <si>
    <t>Booking Years</t>
  </si>
  <si>
    <t>2017 – 2018</t>
  </si>
  <si>
    <t>Booking Statuses</t>
  </si>
  <si>
    <t>Canceled | Not_Canceled</t>
  </si>
  <si>
    <t>Target Variable</t>
  </si>
  <si>
    <t>booking_status</t>
  </si>
  <si>
    <t>COLUMN DICTIONARY</t>
  </si>
  <si>
    <t>Column Name</t>
  </si>
  <si>
    <t>Data Type</t>
  </si>
  <si>
    <t>Category</t>
  </si>
  <si>
    <t>Description</t>
  </si>
  <si>
    <t>Allowed / Range</t>
  </si>
  <si>
    <t>Nulls</t>
  </si>
  <si>
    <t>Unique #</t>
  </si>
  <si>
    <t>Sample Values</t>
  </si>
  <si>
    <t>Booking_ID</t>
  </si>
  <si>
    <t>String</t>
  </si>
  <si>
    <t>Identifier</t>
  </si>
  <si>
    <t>Unique booking identifier</t>
  </si>
  <si>
    <t>INN00001 – INN36275</t>
  </si>
  <si>
    <t>0</t>
  </si>
  <si>
    <t>INN00001, INN00002</t>
  </si>
  <si>
    <t>no_of_adults</t>
  </si>
  <si>
    <t>Integer</t>
  </si>
  <si>
    <t>Guest Info</t>
  </si>
  <si>
    <t>Number of adults in the booking</t>
  </si>
  <si>
    <t>0 – 4</t>
  </si>
  <si>
    <t>5</t>
  </si>
  <si>
    <t>1, 2, 3</t>
  </si>
  <si>
    <t>no_of_children</t>
  </si>
  <si>
    <t>Number of children in the booking</t>
  </si>
  <si>
    <t>0 – 10</t>
  </si>
  <si>
    <t>9</t>
  </si>
  <si>
    <t>0, 1, 2</t>
  </si>
  <si>
    <t>no_of_weekend_nights</t>
  </si>
  <si>
    <t>Stay Details</t>
  </si>
  <si>
    <t>Weekend nights (Sat/Sun) booked</t>
  </si>
  <si>
    <t>0 – 7</t>
  </si>
  <si>
    <t>8</t>
  </si>
  <si>
    <t>no_of_week_nights</t>
  </si>
  <si>
    <t>Weekday nights (Mon–Fri) booked</t>
  </si>
  <si>
    <t>0 – 17</t>
  </si>
  <si>
    <t>18</t>
  </si>
  <si>
    <t>type_of_meal_plan</t>
  </si>
  <si>
    <t>Services</t>
  </si>
  <si>
    <t>Meal plan chosen by the guest</t>
  </si>
  <si>
    <t>Meal Plan 1 | Meal Plan 2 | Meal Plan 3 | Not Selected</t>
  </si>
  <si>
    <t>4</t>
  </si>
  <si>
    <t>required_car_parking_space</t>
  </si>
  <si>
    <t>Binary</t>
  </si>
  <si>
    <t>Whether a parking space was requested</t>
  </si>
  <si>
    <t>0 = No, 1 = Yes</t>
  </si>
  <si>
    <t>2</t>
  </si>
  <si>
    <t>0, 1</t>
  </si>
  <si>
    <t>room_type_reserved</t>
  </si>
  <si>
    <t>Room</t>
  </si>
  <si>
    <t>Type of room reserved (anonymised)</t>
  </si>
  <si>
    <t>Room_Type 1–7</t>
  </si>
  <si>
    <t>7</t>
  </si>
  <si>
    <t>Room_Type 1</t>
  </si>
  <si>
    <t>lead_time</t>
  </si>
  <si>
    <t>Booking</t>
  </si>
  <si>
    <t>Days between booking and arrival</t>
  </si>
  <si>
    <t>0 – 443</t>
  </si>
  <si>
    <t>444</t>
  </si>
  <si>
    <t>85, 120, 0</t>
  </si>
  <si>
    <t>arrival_year</t>
  </si>
  <si>
    <t>Arrival Date</t>
  </si>
  <si>
    <t>Year of scheduled arrival</t>
  </si>
  <si>
    <t>2017 | 2018</t>
  </si>
  <si>
    <t>2017, 2018</t>
  </si>
  <si>
    <t>arrival_month</t>
  </si>
  <si>
    <t>Month of scheduled arrival (numeric)</t>
  </si>
  <si>
    <t>1 – 12</t>
  </si>
  <si>
    <t>12</t>
  </si>
  <si>
    <t>7, 8, 12</t>
  </si>
  <si>
    <t>arrival_date</t>
  </si>
  <si>
    <t>Day of month for scheduled arrival</t>
  </si>
  <si>
    <t>1 – 31</t>
  </si>
  <si>
    <t>31</t>
  </si>
  <si>
    <t>15, 1, 28</t>
  </si>
  <si>
    <t>market_segment_type</t>
  </si>
  <si>
    <t>Channel through which booking was made</t>
  </si>
  <si>
    <t>Offline | Online | Corporate | Aviation | Complementary</t>
  </si>
  <si>
    <t>repeated_guest</t>
  </si>
  <si>
    <t>Whether the guest has stayed before</t>
  </si>
  <si>
    <t>no_of_previous_cancellations</t>
  </si>
  <si>
    <t>Guest History</t>
  </si>
  <si>
    <t>Cancellations by guest before this booking</t>
  </si>
  <si>
    <t>0 – 13</t>
  </si>
  <si>
    <t>14</t>
  </si>
  <si>
    <t>no_of_previous_bookings_not_canceled</t>
  </si>
  <si>
    <t>Previous non-cancelled bookings by guest</t>
  </si>
  <si>
    <t>0 – 58</t>
  </si>
  <si>
    <t>59</t>
  </si>
  <si>
    <t>avg_price_per_room</t>
  </si>
  <si>
    <t>Float</t>
  </si>
  <si>
    <t>Financials</t>
  </si>
  <si>
    <t>Average nightly room price (EUR)</t>
  </si>
  <si>
    <t>0.00 – 540.00  (mean ≈ 103.42)</t>
  </si>
  <si>
    <t>6,129</t>
  </si>
  <si>
    <t>102.0, 95.0</t>
  </si>
  <si>
    <t>no_of_special_requests</t>
  </si>
  <si>
    <t>Number of special requests made</t>
  </si>
  <si>
    <t>0 – 5</t>
  </si>
  <si>
    <t>6</t>
  </si>
  <si>
    <t>Target</t>
  </si>
  <si>
    <t>Final outcome of the booking</t>
  </si>
  <si>
    <t>Not_Canceled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</si>
</sst>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65" formatCode="_(* #,##0_);_(* \(#,##0\);_(* &quot;-&quot;??_);_(@_)"/>
  </numFmts>
  <fonts count="27"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1"/>
      <color theme="1"/>
      <name val="Calibri"/>
      <family val="2"/>
      <scheme val="minor"/>
    </font>
    <font>
      <b/>
      <sz val="16"/>
      <color theme="1"/>
      <name val="Calibri"/>
      <family val="2"/>
      <scheme val="minor"/>
    </font>
    <font>
      <sz val="11"/>
      <color theme="0"/>
      <name val="Calibri"/>
      <family val="2"/>
      <scheme val="minor"/>
    </font>
    <font>
      <u/>
      <sz val="11"/>
      <color theme="10"/>
      <name val="Calibri"/>
      <family val="2"/>
      <scheme val="minor"/>
    </font>
    <font>
      <u/>
      <sz val="36"/>
      <color theme="0"/>
      <name val="Calibri"/>
      <family val="2"/>
      <scheme val="minor"/>
    </font>
    <font>
      <sz val="36"/>
      <color theme="0"/>
      <name val="Calibri"/>
      <family val="2"/>
      <scheme val="minor"/>
    </font>
    <font>
      <b/>
      <sz val="14"/>
      <color rgb="FFFFFFFF"/>
      <name val="Arial"/>
      <family val="2"/>
    </font>
    <font>
      <b/>
      <sz val="10"/>
      <color rgb="FF1F3864"/>
      <name val="Calibri"/>
      <family val="2"/>
      <scheme val="minor"/>
    </font>
    <font>
      <b/>
      <sz val="10"/>
      <name val="Calibri"/>
      <family val="2"/>
      <scheme val="minor"/>
    </font>
    <font>
      <sz val="10"/>
      <name val="Calibri"/>
      <family val="2"/>
      <scheme val="minor"/>
    </font>
    <font>
      <b/>
      <sz val="10"/>
      <color rgb="FFFFFFFF"/>
      <name val="Calibri"/>
      <family val="2"/>
      <scheme val="minor"/>
    </font>
    <font>
      <b/>
      <sz val="9"/>
      <name val="Calibri"/>
      <family val="2"/>
      <scheme val="minor"/>
    </font>
    <font>
      <sz val="9"/>
      <name val="Calibri"/>
      <family val="2"/>
      <scheme val="minor"/>
    </font>
    <font>
      <b/>
      <sz val="10"/>
      <color rgb="FF1F3864"/>
      <name val="Arial"/>
      <family val="2"/>
    </font>
    <font>
      <sz val="10"/>
      <color rgb="FFE2EFDA"/>
      <name val="Arial"/>
      <family val="2"/>
    </font>
    <font>
      <sz val="9"/>
      <name val="Arial"/>
      <family val="2"/>
    </font>
    <font>
      <sz val="10"/>
      <color rgb="FFFFF2CC"/>
      <name val="Arial"/>
      <family val="2"/>
    </font>
    <font>
      <sz val="10"/>
      <color rgb="FFDDEBF7"/>
      <name val="Arial"/>
      <family val="2"/>
    </font>
    <font>
      <sz val="10"/>
      <color rgb="FFFCE4D6"/>
      <name val="Arial"/>
      <family val="2"/>
    </font>
    <font>
      <sz val="10"/>
      <color rgb="FFF4CCFF"/>
      <name val="Arial"/>
      <family val="2"/>
    </font>
    <font>
      <sz val="10"/>
      <color rgb="FFD9EAD3"/>
      <name val="Arial"/>
      <family val="2"/>
    </font>
    <font>
      <sz val="10"/>
      <color rgb="FFFFD966"/>
      <name val="Arial"/>
      <family val="2"/>
    </font>
  </fonts>
  <fills count="22">
    <fill>
      <patternFill patternType="none"/>
    </fill>
    <fill>
      <patternFill patternType="gray125"/>
    </fill>
    <fill>
      <patternFill patternType="solid">
        <fgColor rgb="FFC5E0B3"/>
        <bgColor indexed="64"/>
      </patternFill>
    </fill>
    <fill>
      <patternFill patternType="solid">
        <fgColor rgb="FFFBE4D5"/>
        <bgColor indexed="64"/>
      </patternFill>
    </fill>
    <fill>
      <patternFill patternType="solid">
        <fgColor rgb="FFD9E2F3"/>
        <bgColor indexed="64"/>
      </patternFill>
    </fill>
    <fill>
      <patternFill patternType="solid">
        <fgColor theme="4"/>
        <bgColor indexed="64"/>
      </patternFill>
    </fill>
    <fill>
      <patternFill patternType="solid">
        <fgColor rgb="FFFFFF00"/>
        <bgColor indexed="64"/>
      </patternFill>
    </fill>
    <fill>
      <patternFill patternType="solid">
        <fgColor theme="2" tint="-0.249977111117893"/>
        <bgColor indexed="64"/>
      </patternFill>
    </fill>
    <fill>
      <patternFill patternType="solid">
        <fgColor theme="6"/>
        <bgColor indexed="64"/>
      </patternFill>
    </fill>
    <fill>
      <patternFill patternType="solid">
        <fgColor theme="4" tint="0.59999389629810485"/>
        <bgColor indexed="64"/>
      </patternFill>
    </fill>
    <fill>
      <patternFill patternType="solid">
        <fgColor rgb="FF1F3864"/>
      </patternFill>
    </fill>
    <fill>
      <patternFill patternType="solid">
        <fgColor rgb="FFBDD7EE"/>
      </patternFill>
    </fill>
    <fill>
      <patternFill patternType="solid">
        <fgColor rgb="FFFFFFFF"/>
      </patternFill>
    </fill>
    <fill>
      <patternFill patternType="solid">
        <fgColor rgb="FFD9E2F3"/>
      </patternFill>
    </fill>
    <fill>
      <patternFill patternType="solid">
        <fgColor rgb="FF2E75B6"/>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F4CCFF"/>
      </patternFill>
    </fill>
    <fill>
      <patternFill patternType="solid">
        <fgColor rgb="FFD9EAD3"/>
      </patternFill>
    </fill>
    <fill>
      <patternFill patternType="solid">
        <fgColor rgb="FFFFD966"/>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thin">
        <color rgb="FFA0A0A0"/>
      </left>
      <right style="thin">
        <color rgb="FFA0A0A0"/>
      </right>
      <top style="thin">
        <color rgb="FFA0A0A0"/>
      </top>
      <bottom style="thin">
        <color rgb="FFA0A0A0"/>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s>
  <cellStyleXfs count="4">
    <xf numFmtId="0" fontId="0" fillId="0" borderId="0"/>
    <xf numFmtId="43" fontId="5" fillId="0" borderId="0" applyFont="0" applyFill="0" applyBorder="0" applyAlignment="0" applyProtection="0"/>
    <xf numFmtId="9" fontId="5" fillId="0" borderId="0" applyFont="0" applyFill="0" applyBorder="0" applyAlignment="0" applyProtection="0"/>
    <xf numFmtId="0" fontId="8" fillId="0" borderId="0" applyNumberFormat="0" applyFill="0" applyBorder="0" applyAlignment="0" applyProtection="0"/>
  </cellStyleXfs>
  <cellXfs count="71">
    <xf numFmtId="0" fontId="0" fillId="0" borderId="0" xfId="0"/>
    <xf numFmtId="0" fontId="0" fillId="0" borderId="0" xfId="0" pivotButton="1"/>
    <xf numFmtId="0" fontId="0" fillId="0" borderId="0" xfId="0" applyAlignment="1">
      <alignment horizontal="left"/>
    </xf>
    <xf numFmtId="0" fontId="0" fillId="0" borderId="4" xfId="0" applyBorder="1" applyAlignment="1">
      <alignment vertical="center"/>
    </xf>
    <xf numFmtId="0" fontId="2" fillId="2" borderId="1" xfId="0" applyFont="1" applyFill="1" applyBorder="1"/>
    <xf numFmtId="0" fontId="0" fillId="0" borderId="2" xfId="0" applyBorder="1"/>
    <xf numFmtId="0" fontId="2" fillId="2" borderId="3" xfId="0" applyFont="1" applyFill="1" applyBorder="1"/>
    <xf numFmtId="0" fontId="0" fillId="0" borderId="4" xfId="0" applyBorder="1"/>
    <xf numFmtId="0" fontId="0" fillId="3" borderId="4" xfId="0" applyFill="1" applyBorder="1" applyAlignment="1">
      <alignment vertical="center"/>
    </xf>
    <xf numFmtId="0" fontId="0" fillId="0" borderId="5" xfId="0" applyBorder="1"/>
    <xf numFmtId="0" fontId="2" fillId="4" borderId="6" xfId="0" applyFont="1" applyFill="1" applyBorder="1"/>
    <xf numFmtId="0" fontId="2" fillId="4" borderId="7" xfId="0" applyFont="1" applyFill="1" applyBorder="1"/>
    <xf numFmtId="0" fontId="0" fillId="5" borderId="0" xfId="0" applyFill="1"/>
    <xf numFmtId="0" fontId="1" fillId="2" borderId="1" xfId="0" applyFont="1" applyFill="1" applyBorder="1"/>
    <xf numFmtId="164" fontId="0" fillId="0" borderId="0" xfId="0" applyNumberFormat="1"/>
    <xf numFmtId="9" fontId="0" fillId="0" borderId="0" xfId="0" applyNumberFormat="1"/>
    <xf numFmtId="0" fontId="0" fillId="6" borderId="0" xfId="0" applyFill="1"/>
    <xf numFmtId="1" fontId="0" fillId="0" borderId="0" xfId="0" applyNumberFormat="1"/>
    <xf numFmtId="0" fontId="0" fillId="7" borderId="0" xfId="0" applyFill="1"/>
    <xf numFmtId="2" fontId="0" fillId="0" borderId="0" xfId="0" applyNumberFormat="1"/>
    <xf numFmtId="0" fontId="3" fillId="8" borderId="0" xfId="0" applyFont="1" applyFill="1"/>
    <xf numFmtId="0" fontId="0" fillId="8" borderId="0" xfId="0" applyFill="1"/>
    <xf numFmtId="0" fontId="4" fillId="8" borderId="0" xfId="0" applyFont="1" applyFill="1"/>
    <xf numFmtId="0" fontId="2" fillId="8" borderId="0" xfId="0" applyFont="1" applyFill="1"/>
    <xf numFmtId="43" fontId="0" fillId="0" borderId="0" xfId="0" applyNumberFormat="1"/>
    <xf numFmtId="0" fontId="0" fillId="9" borderId="0" xfId="0" applyFill="1"/>
    <xf numFmtId="2" fontId="0" fillId="0" borderId="0" xfId="0" pivotButton="1" applyNumberFormat="1"/>
    <xf numFmtId="9" fontId="0" fillId="0" borderId="0" xfId="2" applyFont="1"/>
    <xf numFmtId="165" fontId="0" fillId="0" borderId="0" xfId="0" applyNumberFormat="1"/>
    <xf numFmtId="165" fontId="0" fillId="0" borderId="0" xfId="1" applyNumberFormat="1" applyFont="1"/>
    <xf numFmtId="164" fontId="0" fillId="0" borderId="0" xfId="2" applyNumberFormat="1" applyFont="1"/>
    <xf numFmtId="0" fontId="6" fillId="8" borderId="8" xfId="0" applyFont="1" applyFill="1" applyBorder="1" applyAlignment="1">
      <alignment horizontal="center" vertical="center"/>
    </xf>
    <xf numFmtId="0" fontId="7" fillId="7" borderId="0" xfId="0" applyFont="1" applyFill="1"/>
    <xf numFmtId="0" fontId="13" fillId="12" borderId="9" xfId="0" applyFont="1" applyFill="1" applyBorder="1" applyAlignment="1">
      <alignment horizontal="left" vertical="center"/>
    </xf>
    <xf numFmtId="0" fontId="13" fillId="13" borderId="9" xfId="0" applyFont="1" applyFill="1" applyBorder="1" applyAlignment="1">
      <alignment horizontal="left" vertical="center"/>
    </xf>
    <xf numFmtId="0" fontId="15" fillId="14" borderId="9" xfId="0" applyFont="1" applyFill="1" applyBorder="1" applyAlignment="1">
      <alignment horizontal="center" vertical="center"/>
    </xf>
    <xf numFmtId="0" fontId="16" fillId="15" borderId="9" xfId="0" applyFont="1" applyFill="1" applyBorder="1" applyAlignment="1">
      <alignment horizontal="left" vertical="center" wrapText="1"/>
    </xf>
    <xf numFmtId="0" fontId="17" fillId="15" borderId="9" xfId="0" applyFont="1" applyFill="1" applyBorder="1" applyAlignment="1">
      <alignment horizontal="left" vertical="center" wrapText="1"/>
    </xf>
    <xf numFmtId="0" fontId="16" fillId="16" borderId="9" xfId="0" applyFont="1" applyFill="1" applyBorder="1" applyAlignment="1">
      <alignment horizontal="left" vertical="center" wrapText="1"/>
    </xf>
    <xf numFmtId="0" fontId="17" fillId="16" borderId="9" xfId="0" applyFont="1" applyFill="1" applyBorder="1" applyAlignment="1">
      <alignment horizontal="left" vertical="center" wrapText="1"/>
    </xf>
    <xf numFmtId="0" fontId="16" fillId="17" borderId="9" xfId="0" applyFont="1" applyFill="1" applyBorder="1" applyAlignment="1">
      <alignment horizontal="left" vertical="center" wrapText="1"/>
    </xf>
    <xf numFmtId="0" fontId="17" fillId="17" borderId="9" xfId="0" applyFont="1" applyFill="1" applyBorder="1" applyAlignment="1">
      <alignment horizontal="left" vertical="center" wrapText="1"/>
    </xf>
    <xf numFmtId="0" fontId="16" fillId="18" borderId="9" xfId="0" applyFont="1" applyFill="1" applyBorder="1" applyAlignment="1">
      <alignment horizontal="left" vertical="center" wrapText="1"/>
    </xf>
    <xf numFmtId="0" fontId="17" fillId="18" borderId="9" xfId="0" applyFont="1" applyFill="1" applyBorder="1" applyAlignment="1">
      <alignment horizontal="left" vertical="center" wrapText="1"/>
    </xf>
    <xf numFmtId="0" fontId="16" fillId="19" borderId="9" xfId="0" applyFont="1" applyFill="1" applyBorder="1" applyAlignment="1">
      <alignment horizontal="left" vertical="center" wrapText="1"/>
    </xf>
    <xf numFmtId="0" fontId="17" fillId="19" borderId="9" xfId="0" applyFont="1" applyFill="1" applyBorder="1" applyAlignment="1">
      <alignment horizontal="left" vertical="center" wrapText="1"/>
    </xf>
    <xf numFmtId="0" fontId="16" fillId="20" borderId="9" xfId="0" applyFont="1" applyFill="1" applyBorder="1" applyAlignment="1">
      <alignment horizontal="left" vertical="center" wrapText="1"/>
    </xf>
    <xf numFmtId="0" fontId="17" fillId="20" borderId="9" xfId="0" applyFont="1" applyFill="1" applyBorder="1" applyAlignment="1">
      <alignment horizontal="left" vertical="center" wrapText="1"/>
    </xf>
    <xf numFmtId="0" fontId="16" fillId="21" borderId="9" xfId="0" applyFont="1" applyFill="1" applyBorder="1" applyAlignment="1">
      <alignment horizontal="left" vertical="center" wrapText="1"/>
    </xf>
    <xf numFmtId="0" fontId="17" fillId="21" borderId="9" xfId="0" applyFont="1" applyFill="1" applyBorder="1" applyAlignment="1">
      <alignment horizontal="left" vertical="center" wrapText="1"/>
    </xf>
    <xf numFmtId="0" fontId="19" fillId="0" borderId="0" xfId="0" applyFont="1" applyAlignment="1">
      <alignment horizontal="left" vertical="center"/>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5" fillId="0" borderId="0" xfId="0" applyFont="1" applyAlignment="1">
      <alignment horizontal="left" vertical="center"/>
    </xf>
    <xf numFmtId="0" fontId="26" fillId="0" borderId="0" xfId="0" applyFont="1" applyAlignment="1">
      <alignment horizontal="left" vertical="center"/>
    </xf>
    <xf numFmtId="0" fontId="9" fillId="7" borderId="0" xfId="3" applyFont="1" applyFill="1" applyAlignment="1">
      <alignment horizontal="center" vertical="center"/>
    </xf>
    <xf numFmtId="0" fontId="10" fillId="7" borderId="0" xfId="0" applyFont="1" applyFill="1" applyAlignment="1">
      <alignment horizontal="center" vertical="center"/>
    </xf>
    <xf numFmtId="0" fontId="14" fillId="12" borderId="9" xfId="0" applyFont="1" applyFill="1" applyBorder="1" applyAlignment="1">
      <alignment horizontal="left" vertical="center"/>
    </xf>
    <xf numFmtId="0" fontId="0" fillId="0" borderId="0" xfId="0"/>
    <xf numFmtId="0" fontId="14" fillId="13" borderId="9" xfId="0" applyFont="1" applyFill="1" applyBorder="1" applyAlignment="1">
      <alignment horizontal="left" vertical="center"/>
    </xf>
    <xf numFmtId="0" fontId="12" fillId="11" borderId="9" xfId="0" applyFont="1" applyFill="1" applyBorder="1" applyAlignment="1">
      <alignment horizontal="left" vertical="center"/>
    </xf>
    <xf numFmtId="0" fontId="18" fillId="0" borderId="0" xfId="0" applyFont="1" applyAlignment="1">
      <alignment horizontal="left" vertical="center"/>
    </xf>
    <xf numFmtId="0" fontId="11" fillId="10" borderId="0" xfId="0" applyFont="1" applyFill="1" applyAlignment="1">
      <alignment horizontal="center" vertical="center"/>
    </xf>
    <xf numFmtId="0" fontId="0" fillId="0" borderId="0" xfId="0" applyNumberFormat="1"/>
    <xf numFmtId="0" fontId="0" fillId="0" borderId="10" xfId="0" applyBorder="1"/>
    <xf numFmtId="0" fontId="0" fillId="0" borderId="11" xfId="0" applyBorder="1"/>
    <xf numFmtId="0" fontId="0" fillId="0" borderId="12" xfId="0" applyBorder="1" applyAlignment="1">
      <alignment vertical="center"/>
    </xf>
    <xf numFmtId="0" fontId="2" fillId="0" borderId="0" xfId="0" applyFont="1" applyFill="1" applyBorder="1"/>
  </cellXfs>
  <cellStyles count="4">
    <cellStyle name="Comma" xfId="1" builtinId="3"/>
    <cellStyle name="Hyperlink" xfId="3" builtinId="8"/>
    <cellStyle name="Normal" xfId="0" builtinId="0"/>
    <cellStyle name="Percent" xfId="2" builtinId="5"/>
  </cellStyles>
  <dxfs count="830">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35" formatCode="_(* #,##0.00_);_(* \(#,##0.00\);_(* &quot;-&quot;??_);_(@_)"/>
    </dxf>
    <dxf>
      <numFmt numFmtId="2" formatCode="0.00"/>
    </dxf>
    <dxf>
      <numFmt numFmtId="2" formatCode="0.00"/>
    </dxf>
    <dxf>
      <numFmt numFmtId="35" formatCode="_(* #,##0.00_);_(* \(#,##0.00\);_(* &quot;-&quot;??_);_(@_)"/>
    </dxf>
    <dxf>
      <numFmt numFmtId="13" formatCode="0%"/>
    </dxf>
    <dxf>
      <numFmt numFmtId="1" formatCode="0"/>
    </dxf>
    <dxf>
      <numFmt numFmtId="13" formatCode="0%"/>
    </dxf>
    <dxf>
      <numFmt numFmtId="1" formatCode="0"/>
    </dxf>
    <dxf>
      <numFmt numFmtId="2" formatCode="0.00"/>
    </dxf>
    <dxf>
      <numFmt numFmtId="2" formatCode="0.00"/>
    </dxf>
    <dxf>
      <numFmt numFmtId="2" formatCode="0.00"/>
    </dxf>
    <dxf>
      <numFmt numFmtId="1" formatCode="0"/>
    </dxf>
    <dxf>
      <numFmt numFmtId="13" formatCode="0%"/>
    </dxf>
    <dxf>
      <numFmt numFmtId="1" formatCode="0"/>
    </dxf>
    <dxf>
      <numFmt numFmtId="2" formatCode="0.0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0" formatCode="General"/>
    </dxf>
    <dxf>
      <numFmt numFmtId="164" formatCode="0.0%"/>
    </dxf>
    <dxf>
      <numFmt numFmtId="13" formatCode="0%"/>
    </dxf>
    <dxf>
      <numFmt numFmtId="13" formatCode="0%"/>
    </dxf>
    <dxf>
      <numFmt numFmtId="164" formatCode="0.0%"/>
    </dxf>
    <dxf>
      <numFmt numFmtId="13" formatCode="0%"/>
    </dxf>
    <dxf>
      <numFmt numFmtId="13" formatCode="0%"/>
    </dxf>
    <dxf>
      <numFmt numFmtId="13"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2" formatCode="0.00"/>
    </dxf>
    <dxf>
      <numFmt numFmtId="2" formatCode="0.00"/>
    </dxf>
    <dxf>
      <numFmt numFmtId="2" formatCode="0.00"/>
    </dxf>
    <dxf>
      <numFmt numFmtId="164"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 formatCode="0"/>
    </dxf>
    <dxf>
      <numFmt numFmtId="13" formatCode="0%"/>
    </dxf>
    <dxf>
      <numFmt numFmtId="1" formatCode="0"/>
    </dxf>
    <dxf>
      <numFmt numFmtId="13" formatCode="0%"/>
    </dxf>
    <dxf>
      <numFmt numFmtId="2" formatCode="0.00"/>
    </dxf>
    <dxf>
      <numFmt numFmtId="2" formatCode="0.00"/>
    </dxf>
    <dxf>
      <numFmt numFmtId="2" formatCode="0.00"/>
    </dxf>
    <dxf>
      <numFmt numFmtId="1" formatCode="0"/>
    </dxf>
    <dxf>
      <numFmt numFmtId="13" formatCode="0%"/>
    </dxf>
    <dxf>
      <numFmt numFmtId="13" formatCode="0%"/>
    </dxf>
    <dxf>
      <numFmt numFmtId="13" formatCode="0%"/>
    </dxf>
    <dxf>
      <numFmt numFmtId="13" formatCode="0%"/>
    </dxf>
    <dxf>
      <numFmt numFmtId="13" formatCode="0%"/>
    </dxf>
    <dxf>
      <numFmt numFmtId="1" formatCode="0"/>
    </dxf>
    <dxf>
      <numFmt numFmtId="2" formatCode="0.00"/>
    </dxf>
    <dxf>
      <numFmt numFmtId="2" formatCode="0.00"/>
    </dxf>
    <dxf>
      <numFmt numFmtId="2" formatCode="0.00"/>
    </dxf>
    <dxf>
      <numFmt numFmtId="13" formatCode="0%"/>
    </dxf>
    <dxf>
      <numFmt numFmtId="13" formatCode="0%"/>
    </dxf>
    <dxf>
      <numFmt numFmtId="35" formatCode="_(* #,##0.00_);_(* \(#,##0.00\);_(* &quot;-&quot;??_);_(@_)"/>
    </dxf>
    <dxf>
      <numFmt numFmtId="13" formatCode="0%"/>
    </dxf>
    <dxf>
      <numFmt numFmtId="13" formatCode="0%"/>
    </dxf>
    <dxf>
      <numFmt numFmtId="0" formatCode="General"/>
    </dxf>
    <dxf>
      <numFmt numFmtId="13" formatCode="0%"/>
    </dxf>
    <dxf>
      <numFmt numFmtId="35" formatCode="_(* #,##0.00_);_(* \(#,##0.00\);_(* &quot;-&quot;??_);_(@_)"/>
    </dxf>
    <dxf>
      <numFmt numFmtId="1" formatCode="0"/>
    </dxf>
    <dxf>
      <numFmt numFmtId="13" formatCode="0%"/>
    </dxf>
    <dxf>
      <numFmt numFmtId="13" formatCode="0%"/>
    </dxf>
    <dxf>
      <numFmt numFmtId="164" formatCode="0.0%"/>
    </dxf>
    <dxf>
      <numFmt numFmtId="1" formatCode="0"/>
    </dxf>
    <dxf>
      <numFmt numFmtId="13" formatCode="0%"/>
    </dxf>
    <dxf>
      <numFmt numFmtId="0" formatCode="General"/>
    </dxf>
    <dxf>
      <numFmt numFmtId="13" formatCode="0%"/>
    </dxf>
    <dxf>
      <numFmt numFmtId="13" formatCode="0%"/>
    </dxf>
    <dxf>
      <numFmt numFmtId="2" formatCode="0.00"/>
    </dxf>
    <dxf>
      <numFmt numFmtId="1" formatCode="0"/>
    </dxf>
    <dxf>
      <numFmt numFmtId="13" formatCode="0%"/>
    </dxf>
    <dxf>
      <numFmt numFmtId="165" formatCode="_(* #,##0_);_(* \(#,##0\);_(* &quot;-&quot;??_);_(@_)"/>
    </dxf>
    <dxf>
      <numFmt numFmtId="165" formatCode="_(* #,##0_);_(* \(#,##0\);_(* &quot;-&quot;??_);_(@_)"/>
    </dxf>
    <dxf>
      <numFmt numFmtId="165" formatCode="_(* #,##0_);_(* \(#,##0\);_(* &quot;-&quot;??_);_(@_)"/>
    </dxf>
    <dxf>
      <numFmt numFmtId="2" formatCode="0.0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64" formatCode="0.0%"/>
    </dxf>
    <dxf>
      <numFmt numFmtId="0" formatCode="General"/>
    </dxf>
    <dxf>
      <numFmt numFmtId="13" formatCode="0%"/>
    </dxf>
    <dxf>
      <numFmt numFmtId="13" formatCode="0%"/>
    </dxf>
    <dxf>
      <numFmt numFmtId="2" formatCode="0.00"/>
    </dxf>
    <dxf>
      <numFmt numFmtId="13" formatCode="0%"/>
    </dxf>
    <dxf>
      <numFmt numFmtId="13" formatCode="0%"/>
    </dxf>
    <dxf>
      <numFmt numFmtId="164" formatCode="0.0%"/>
    </dxf>
    <dxf>
      <numFmt numFmtId="1" formatCode="0"/>
    </dxf>
    <dxf>
      <numFmt numFmtId="1" formatCode="0"/>
    </dxf>
    <dxf>
      <numFmt numFmtId="13" formatCode="0%"/>
    </dxf>
    <dxf>
      <numFmt numFmtId="0" formatCode="General"/>
    </dxf>
    <dxf>
      <numFmt numFmtId="13" formatCode="0%"/>
    </dxf>
    <dxf>
      <numFmt numFmtId="13" formatCode="0%"/>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i val="0"/>
        <color rgb="FF7030A0"/>
      </font>
      <fill>
        <patternFill>
          <bgColor theme="0"/>
        </patternFill>
      </fill>
    </dxf>
    <dxf>
      <font>
        <b/>
        <i val="0"/>
        <color rgb="FF7030A0"/>
      </font>
      <fill>
        <patternFill patternType="solid">
          <bgColor theme="0"/>
        </patternFill>
      </fill>
      <border diagonalUp="0" diagonalDown="0">
        <left/>
        <right/>
        <top/>
        <bottom/>
        <vertical/>
        <horizontal/>
      </border>
    </dxf>
  </dxfs>
  <tableStyles count="7" defaultTableStyle="TableStyleMedium2" defaultPivotStyle="PivotStyleLight16">
    <tableStyle name="Slicer Style 1" pivot="0" table="0" count="4" xr9:uid="{D697B518-7EA7-4FB7-84C1-CC451967D203}">
      <tableStyleElement type="wholeTable" dxfId="829"/>
      <tableStyleElement type="headerRow" dxfId="828"/>
    </tableStyle>
    <tableStyle name="SlicerStyleLight1 2" pivot="0" table="0" count="10" xr9:uid="{2987479F-C607-4143-8FE9-2ED74701A507}">
      <tableStyleElement type="wholeTable" dxfId="827"/>
      <tableStyleElement type="headerRow" dxfId="826"/>
    </tableStyle>
    <tableStyle name="SlicerStyleLight1 2 2" pivot="0" table="0" count="10" xr9:uid="{52F80997-3932-47C4-BB33-CB61540112E5}">
      <tableStyleElement type="wholeTable" dxfId="825"/>
      <tableStyleElement type="headerRow" dxfId="824"/>
    </tableStyle>
    <tableStyle name="SlicerStyleLight1 2 3" pivot="0" table="0" count="10" xr9:uid="{77949CA6-376A-4206-9858-CEBF09CA0985}">
      <tableStyleElement type="wholeTable" dxfId="823"/>
      <tableStyleElement type="headerRow" dxfId="822"/>
    </tableStyle>
    <tableStyle name="SlicerStyleLight1 3" pivot="0" table="0" count="10" xr9:uid="{184EFA2B-70E8-4B15-8447-0374CFE61593}">
      <tableStyleElement type="wholeTable" dxfId="821"/>
      <tableStyleElement type="headerRow" dxfId="820"/>
    </tableStyle>
    <tableStyle name="SlicerStyleLight1 3 2" pivot="0" table="0" count="10" xr9:uid="{36554933-2EC6-4C23-BAD1-8B364C26A65D}">
      <tableStyleElement type="wholeTable" dxfId="819"/>
      <tableStyleElement type="headerRow" dxfId="818"/>
    </tableStyle>
    <tableStyle name="SlicerStyleLight1 3 3" pivot="0" table="0" count="10" xr9:uid="{4FC30899-441C-4499-92D6-1E2DA78586BC}">
      <tableStyleElement type="wholeTable" dxfId="817"/>
      <tableStyleElement type="headerRow" dxfId="816"/>
    </tableStyle>
  </tableStyles>
  <colors>
    <mruColors>
      <color rgb="FF993366"/>
      <color rgb="FFFFFFFF"/>
      <color rgb="FFFF00FF"/>
      <color rgb="FF5B2D8E"/>
    </mruColors>
  </colors>
  <extLst>
    <ext xmlns:x14="http://schemas.microsoft.com/office/spreadsheetml/2009/9/main" uri="{46F421CA-312F-682f-3DD2-61675219B42D}">
      <x14:dxfs count="5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97F73"/>
              </stop>
              <stop position="1">
                <color rgb="FF9FE1D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97F73"/>
              </stop>
              <stop position="1">
                <color rgb="FF9FE1D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297F73"/>
              </stop>
              <stop position="1">
                <color rgb="FF9FE1D8"/>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dxf>
          <font>
            <b/>
            <i val="0"/>
            <color theme="0"/>
          </font>
          <fill>
            <patternFill>
              <bgColor rgb="FF7030A0"/>
            </patternFill>
          </fill>
        </dxf>
        <dxf>
          <font>
            <b/>
            <i val="0"/>
            <color rgb="FF7030A0"/>
          </font>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49"/>
            <x14:slicerStyleElement type="selectedItemWithData" dxfId="48"/>
          </x14:slicerStyleElements>
        </x14:slicerStyle>
        <x14:slicerStyle name="SlicerStyleLight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117" Type="http://schemas.openxmlformats.org/officeDocument/2006/relationships/customXml" Target="../customXml/item62.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47" Type="http://schemas.openxmlformats.org/officeDocument/2006/relationships/pivotCacheDefinition" Target="pivotCache/pivotCacheDefinition39.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89" Type="http://schemas.openxmlformats.org/officeDocument/2006/relationships/customXml" Target="../customXml/item34.xml"/><Relationship Id="rId112" Type="http://schemas.openxmlformats.org/officeDocument/2006/relationships/customXml" Target="../customXml/item57.xml"/><Relationship Id="rId16" Type="http://schemas.openxmlformats.org/officeDocument/2006/relationships/pivotCacheDefinition" Target="pivotCache/pivotCacheDefinition8.xml"/><Relationship Id="rId107" Type="http://schemas.openxmlformats.org/officeDocument/2006/relationships/customXml" Target="../customXml/item52.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openxmlformats.org/officeDocument/2006/relationships/sharedStrings" Target="sharedStrings.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102" Type="http://schemas.openxmlformats.org/officeDocument/2006/relationships/customXml" Target="../customXml/item47.xml"/><Relationship Id="rId5" Type="http://schemas.openxmlformats.org/officeDocument/2006/relationships/worksheet" Target="worksheets/sheet5.xml"/><Relationship Id="rId90" Type="http://schemas.openxmlformats.org/officeDocument/2006/relationships/customXml" Target="../customXml/item35.xml"/><Relationship Id="rId95" Type="http://schemas.openxmlformats.org/officeDocument/2006/relationships/customXml" Target="../customXml/item40.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openxmlformats.org/officeDocument/2006/relationships/pivotCacheDefinition" Target="pivotCache/pivotCacheDefinition35.xml"/><Relationship Id="rId48" Type="http://schemas.microsoft.com/office/2007/relationships/slicerCache" Target="slicerCaches/slicerCache1.xml"/><Relationship Id="rId64" Type="http://schemas.openxmlformats.org/officeDocument/2006/relationships/customXml" Target="../customXml/item9.xml"/><Relationship Id="rId69" Type="http://schemas.openxmlformats.org/officeDocument/2006/relationships/customXml" Target="../customXml/item14.xml"/><Relationship Id="rId113" Type="http://schemas.openxmlformats.org/officeDocument/2006/relationships/customXml" Target="../customXml/item58.xml"/><Relationship Id="rId80" Type="http://schemas.openxmlformats.org/officeDocument/2006/relationships/customXml" Target="../customXml/item25.xml"/><Relationship Id="rId85" Type="http://schemas.openxmlformats.org/officeDocument/2006/relationships/customXml" Target="../customXml/item30.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59" Type="http://schemas.openxmlformats.org/officeDocument/2006/relationships/customXml" Target="../customXml/item4.xml"/><Relationship Id="rId103" Type="http://schemas.openxmlformats.org/officeDocument/2006/relationships/customXml" Target="../customXml/item48.xml"/><Relationship Id="rId108" Type="http://schemas.openxmlformats.org/officeDocument/2006/relationships/customXml" Target="../customXml/item53.xml"/><Relationship Id="rId54" Type="http://schemas.openxmlformats.org/officeDocument/2006/relationships/powerPivotData" Target="model/item.data"/><Relationship Id="rId70" Type="http://schemas.openxmlformats.org/officeDocument/2006/relationships/customXml" Target="../customXml/item15.xml"/><Relationship Id="rId75" Type="http://schemas.openxmlformats.org/officeDocument/2006/relationships/customXml" Target="../customXml/item20.xml"/><Relationship Id="rId91" Type="http://schemas.openxmlformats.org/officeDocument/2006/relationships/customXml" Target="../customXml/item36.xml"/><Relationship Id="rId96"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49" Type="http://schemas.microsoft.com/office/2007/relationships/slicerCache" Target="slicerCaches/slicerCache2.xml"/><Relationship Id="rId114" Type="http://schemas.openxmlformats.org/officeDocument/2006/relationships/customXml" Target="../customXml/item59.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pivotCacheDefinition" Target="pivotCache/pivotCacheDefinition36.xml"/><Relationship Id="rId52" Type="http://schemas.openxmlformats.org/officeDocument/2006/relationships/styles" Target="style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94" Type="http://schemas.openxmlformats.org/officeDocument/2006/relationships/customXml" Target="../customXml/item39.xml"/><Relationship Id="rId99" Type="http://schemas.openxmlformats.org/officeDocument/2006/relationships/customXml" Target="../customXml/item44.xml"/><Relationship Id="rId101"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109" Type="http://schemas.openxmlformats.org/officeDocument/2006/relationships/customXml" Target="../customXml/item54.xml"/><Relationship Id="rId34" Type="http://schemas.openxmlformats.org/officeDocument/2006/relationships/pivotCacheDefinition" Target="pivotCache/pivotCacheDefinition26.xml"/><Relationship Id="rId50" Type="http://schemas.openxmlformats.org/officeDocument/2006/relationships/theme" Target="theme/theme1.xml"/><Relationship Id="rId55" Type="http://schemas.openxmlformats.org/officeDocument/2006/relationships/calcChain" Target="calcChain.xml"/><Relationship Id="rId76" Type="http://schemas.openxmlformats.org/officeDocument/2006/relationships/customXml" Target="../customXml/item21.xml"/><Relationship Id="rId97" Type="http://schemas.openxmlformats.org/officeDocument/2006/relationships/customXml" Target="../customXml/item42.xml"/><Relationship Id="rId104" Type="http://schemas.openxmlformats.org/officeDocument/2006/relationships/customXml" Target="../customXml/item49.xml"/><Relationship Id="rId7" Type="http://schemas.openxmlformats.org/officeDocument/2006/relationships/worksheet" Target="worksheets/sheet7.xml"/><Relationship Id="rId71" Type="http://schemas.openxmlformats.org/officeDocument/2006/relationships/customXml" Target="../customXml/item16.xml"/><Relationship Id="rId92"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openxmlformats.org/officeDocument/2006/relationships/customXml" Target="../customXml/item11.xml"/><Relationship Id="rId87" Type="http://schemas.openxmlformats.org/officeDocument/2006/relationships/customXml" Target="../customXml/item32.xml"/><Relationship Id="rId110" Type="http://schemas.openxmlformats.org/officeDocument/2006/relationships/customXml" Target="../customXml/item55.xml"/><Relationship Id="rId115" Type="http://schemas.openxmlformats.org/officeDocument/2006/relationships/customXml" Target="../customXml/item60.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customXml" Target="../customXml/item1.xml"/><Relationship Id="rId77" Type="http://schemas.openxmlformats.org/officeDocument/2006/relationships/customXml" Target="../customXml/item22.xml"/><Relationship Id="rId100" Type="http://schemas.openxmlformats.org/officeDocument/2006/relationships/customXml" Target="../customXml/item45.xml"/><Relationship Id="rId105"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7.xml"/><Relationship Id="rId93" Type="http://schemas.openxmlformats.org/officeDocument/2006/relationships/customXml" Target="../customXml/item38.xml"/><Relationship Id="rId98" Type="http://schemas.openxmlformats.org/officeDocument/2006/relationships/customXml" Target="../customXml/item43.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pivotCacheDefinition" Target="pivotCache/pivotCacheDefinition38.xml"/><Relationship Id="rId67" Type="http://schemas.openxmlformats.org/officeDocument/2006/relationships/customXml" Target="../customXml/item12.xml"/><Relationship Id="rId116" Type="http://schemas.openxmlformats.org/officeDocument/2006/relationships/customXml" Target="../customXml/item61.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62" Type="http://schemas.openxmlformats.org/officeDocument/2006/relationships/customXml" Target="../customXml/item7.xml"/><Relationship Id="rId83" Type="http://schemas.openxmlformats.org/officeDocument/2006/relationships/customXml" Target="../customXml/item28.xml"/><Relationship Id="rId88" Type="http://schemas.openxmlformats.org/officeDocument/2006/relationships/customXml" Target="../customXml/item33.xml"/><Relationship Id="rId111" Type="http://schemas.openxmlformats.org/officeDocument/2006/relationships/customXml" Target="../customXml/item56.xml"/><Relationship Id="rId15" Type="http://schemas.openxmlformats.org/officeDocument/2006/relationships/pivotCacheDefinition" Target="pivotCache/pivotCacheDefinition7.xml"/><Relationship Id="rId36" Type="http://schemas.openxmlformats.org/officeDocument/2006/relationships/pivotCacheDefinition" Target="pivotCache/pivotCacheDefinition28.xml"/><Relationship Id="rId57" Type="http://schemas.openxmlformats.org/officeDocument/2006/relationships/customXml" Target="../customXml/item2.xml"/><Relationship Id="rId106" Type="http://schemas.openxmlformats.org/officeDocument/2006/relationships/customXml" Target="../customXml/item5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Tables'!$K$27</c:f>
              <c:strCache>
                <c:ptCount val="1"/>
                <c:pt idx="0">
                  <c:v>Total</c:v>
                </c:pt>
              </c:strCache>
            </c:strRef>
          </c:tx>
          <c:spPr>
            <a:solidFill>
              <a:schemeClr val="accent1"/>
            </a:solidFill>
            <a:ln>
              <a:noFill/>
            </a:ln>
            <a:effectLst/>
          </c:spPr>
          <c:invertIfNegative val="0"/>
          <c:cat>
            <c:strRef>
              <c:f>'Pivot Tables'!$J$28:$J$35</c:f>
              <c:strCache>
                <c:ptCount val="7"/>
                <c:pt idx="0">
                  <c:v>Room Type 7</c:v>
                </c:pt>
                <c:pt idx="1">
                  <c:v>Room Type 5</c:v>
                </c:pt>
                <c:pt idx="2">
                  <c:v>Room Type 3</c:v>
                </c:pt>
                <c:pt idx="3">
                  <c:v>Room Type 1</c:v>
                </c:pt>
                <c:pt idx="4">
                  <c:v>Room Type 2</c:v>
                </c:pt>
                <c:pt idx="5">
                  <c:v>Room Type 4</c:v>
                </c:pt>
                <c:pt idx="6">
                  <c:v>Room Type 6</c:v>
                </c:pt>
              </c:strCache>
            </c:strRef>
          </c:cat>
          <c:val>
            <c:numRef>
              <c:f>'Pivot Tables'!$K$28:$K$35</c:f>
              <c:numCache>
                <c:formatCode>0.0%</c:formatCode>
                <c:ptCount val="7"/>
                <c:pt idx="0">
                  <c:v>0.22784810126582278</c:v>
                </c:pt>
                <c:pt idx="1">
                  <c:v>0.27376425855513309</c:v>
                </c:pt>
                <c:pt idx="2">
                  <c:v>0.2857142857142857</c:v>
                </c:pt>
                <c:pt idx="3">
                  <c:v>0.32257605408290341</c:v>
                </c:pt>
                <c:pt idx="4">
                  <c:v>0.32947976878612717</c:v>
                </c:pt>
                <c:pt idx="5">
                  <c:v>0.34187469003141013</c:v>
                </c:pt>
                <c:pt idx="6">
                  <c:v>0.42116182572614108</c:v>
                </c:pt>
              </c:numCache>
            </c:numRef>
          </c:val>
          <c:extLst>
            <c:ext xmlns:c16="http://schemas.microsoft.com/office/drawing/2014/chart" uri="{C3380CC4-5D6E-409C-BE32-E72D297353CC}">
              <c16:uniqueId val="{00000000-5709-43CE-8447-5E48C9ADA29A}"/>
            </c:ext>
          </c:extLst>
        </c:ser>
        <c:dLbls>
          <c:showLegendKey val="0"/>
          <c:showVal val="0"/>
          <c:showCatName val="0"/>
          <c:showSerName val="0"/>
          <c:showPercent val="0"/>
          <c:showBubbleSize val="0"/>
        </c:dLbls>
        <c:gapWidth val="182"/>
        <c:axId val="109406576"/>
        <c:axId val="109408016"/>
      </c:barChart>
      <c:catAx>
        <c:axId val="10940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08016"/>
        <c:crosses val="autoZero"/>
        <c:auto val="1"/>
        <c:lblAlgn val="ctr"/>
        <c:lblOffset val="100"/>
        <c:noMultiLvlLbl val="0"/>
      </c:catAx>
      <c:valAx>
        <c:axId val="10940801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Tables'!$K$49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9A-488F-816D-69498C4398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9A-488F-816D-69498C4398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9A-488F-816D-69498C4398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9A-488F-816D-69498C439855}"/>
              </c:ext>
            </c:extLst>
          </c:dPt>
          <c:cat>
            <c:strRef>
              <c:f>'Pivot Tables'!$J$50:$J$54</c:f>
              <c:strCache>
                <c:ptCount val="4"/>
                <c:pt idx="0">
                  <c:v>Meal Plan 1</c:v>
                </c:pt>
                <c:pt idx="1">
                  <c:v>Meal Plan 2</c:v>
                </c:pt>
                <c:pt idx="2">
                  <c:v>Meal Plan 3</c:v>
                </c:pt>
                <c:pt idx="3">
                  <c:v>Not Selected</c:v>
                </c:pt>
              </c:strCache>
            </c:strRef>
          </c:cat>
          <c:val>
            <c:numRef>
              <c:f>'Pivot Tables'!$K$50:$K$54</c:f>
              <c:numCache>
                <c:formatCode>0.0%</c:formatCode>
                <c:ptCount val="4"/>
                <c:pt idx="0">
                  <c:v>0.31195597439033163</c:v>
                </c:pt>
                <c:pt idx="1">
                  <c:v>0.45608721986674744</c:v>
                </c:pt>
                <c:pt idx="2">
                  <c:v>0.2</c:v>
                </c:pt>
                <c:pt idx="3">
                  <c:v>0.33105868590368492</c:v>
                </c:pt>
              </c:numCache>
            </c:numRef>
          </c:val>
          <c:extLst>
            <c:ext xmlns:c16="http://schemas.microsoft.com/office/drawing/2014/chart" uri="{C3380CC4-5D6E-409C-BE32-E72D297353CC}">
              <c16:uniqueId val="{00000000-266A-4103-AD06-ABAA201F36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Repeated &amp; new Guests cancellation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rgbClr val="7030A0"/>
          </a:solidFill>
          <a:ln w="19050">
            <a:solidFill>
              <a:schemeClr val="lt1"/>
            </a:solidFill>
          </a:ln>
          <a:effectLst/>
        </c:spPr>
        <c:dLbl>
          <c:idx val="0"/>
          <c:layout>
            <c:manualLayout>
              <c:x val="0.19328419328419316"/>
              <c:y val="1.272872236200987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dLbl>
          <c:idx val="0"/>
          <c:layout>
            <c:manualLayout>
              <c:x val="-0.1736280446516667"/>
              <c:y val="-9.546491658427240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277476187712408"/>
                  <c:h val="0.22883085682843335"/>
                </c:manualLayout>
              </c15:layout>
            </c:ext>
          </c:extLst>
        </c:dLbl>
      </c:pivotFmt>
    </c:pivotFmts>
    <c:plotArea>
      <c:layout/>
      <c:doughnutChart>
        <c:varyColors val="1"/>
        <c:ser>
          <c:idx val="0"/>
          <c:order val="0"/>
          <c:tx>
            <c:strRef>
              <c:f>'Pivot Tables'!$K$78</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FC0D-4B5B-88B6-068C99010F73}"/>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FC0D-4B5B-88B6-068C99010F73}"/>
              </c:ext>
            </c:extLst>
          </c:dPt>
          <c:dLbls>
            <c:dLbl>
              <c:idx val="0"/>
              <c:layout>
                <c:manualLayout>
                  <c:x val="0.19328419328419316"/>
                  <c:y val="1.272872236200987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C0D-4B5B-88B6-068C99010F73}"/>
                </c:ext>
              </c:extLst>
            </c:dLbl>
            <c:dLbl>
              <c:idx val="1"/>
              <c:layout>
                <c:manualLayout>
                  <c:x val="-0.1736280446516667"/>
                  <c:y val="-9.5464916584272405E-2"/>
                </c:manualLayout>
              </c:layout>
              <c:showLegendKey val="0"/>
              <c:showVal val="1"/>
              <c:showCatName val="0"/>
              <c:showSerName val="0"/>
              <c:showPercent val="0"/>
              <c:showBubbleSize val="0"/>
              <c:separator>
</c:separator>
              <c:extLst>
                <c:ext xmlns:c15="http://schemas.microsoft.com/office/drawing/2012/chart" uri="{CE6537A1-D6FC-4f65-9D91-7224C49458BB}">
                  <c15:layout>
                    <c:manualLayout>
                      <c:w val="0.1277476187712408"/>
                      <c:h val="0.22883085682843335"/>
                    </c:manualLayout>
                  </c15:layout>
                </c:ext>
                <c:ext xmlns:c16="http://schemas.microsoft.com/office/drawing/2014/chart" uri="{C3380CC4-5D6E-409C-BE32-E72D297353CC}">
                  <c16:uniqueId val="{00000003-FC0D-4B5B-88B6-068C99010F73}"/>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Tables'!$J$79:$J$81</c:f>
              <c:strCache>
                <c:ptCount val="2"/>
                <c:pt idx="0">
                  <c:v>0</c:v>
                </c:pt>
                <c:pt idx="1">
                  <c:v>1</c:v>
                </c:pt>
              </c:strCache>
            </c:strRef>
          </c:cat>
          <c:val>
            <c:numRef>
              <c:f>'Pivot Tables'!$K$79:$K$81</c:f>
              <c:numCache>
                <c:formatCode>0%</c:formatCode>
                <c:ptCount val="2"/>
                <c:pt idx="0">
                  <c:v>0.33594811961939286</c:v>
                </c:pt>
                <c:pt idx="1">
                  <c:v>1.6198704103671708E-2</c:v>
                </c:pt>
              </c:numCache>
            </c:numRef>
          </c:val>
          <c:extLst>
            <c:ext xmlns:c16="http://schemas.microsoft.com/office/drawing/2014/chart" uri="{C3380CC4-5D6E-409C-BE32-E72D297353CC}">
              <c16:uniqueId val="{00000000-88FC-4C37-BDB5-64B28BA3B93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Tables'!$L$97</c:f>
              <c:strCache>
                <c:ptCount val="1"/>
                <c:pt idx="0">
                  <c:v>Total</c:v>
                </c:pt>
              </c:strCache>
            </c:strRef>
          </c:tx>
          <c:spPr>
            <a:solidFill>
              <a:schemeClr val="accent1"/>
            </a:solidFill>
            <a:ln>
              <a:noFill/>
            </a:ln>
            <a:effectLst/>
          </c:spPr>
          <c:invertIfNegative val="0"/>
          <c:cat>
            <c:strRef>
              <c:f>'Pivot Tables'!$K$98:$K$101</c:f>
              <c:strCache>
                <c:ptCount val="3"/>
                <c:pt idx="0">
                  <c:v>0</c:v>
                </c:pt>
                <c:pt idx="1">
                  <c:v>1</c:v>
                </c:pt>
                <c:pt idx="2">
                  <c:v>2</c:v>
                </c:pt>
              </c:strCache>
            </c:strRef>
          </c:cat>
          <c:val>
            <c:numRef>
              <c:f>'Pivot Tables'!$L$98:$L$101</c:f>
              <c:numCache>
                <c:formatCode>0%</c:formatCode>
                <c:ptCount val="3"/>
                <c:pt idx="0">
                  <c:v>0.43238317047238112</c:v>
                </c:pt>
                <c:pt idx="1">
                  <c:v>0.2377013112734313</c:v>
                </c:pt>
                <c:pt idx="2">
                  <c:v>0.14600045840018336</c:v>
                </c:pt>
              </c:numCache>
            </c:numRef>
          </c:val>
          <c:extLst>
            <c:ext xmlns:c16="http://schemas.microsoft.com/office/drawing/2014/chart" uri="{C3380CC4-5D6E-409C-BE32-E72D297353CC}">
              <c16:uniqueId val="{00000000-4262-4185-AA33-CDE0FB4CDF4E}"/>
            </c:ext>
          </c:extLst>
        </c:ser>
        <c:dLbls>
          <c:showLegendKey val="0"/>
          <c:showVal val="0"/>
          <c:showCatName val="0"/>
          <c:showSerName val="0"/>
          <c:showPercent val="0"/>
          <c:showBubbleSize val="0"/>
        </c:dLbls>
        <c:gapWidth val="219"/>
        <c:overlap val="-27"/>
        <c:axId val="1436861519"/>
        <c:axId val="1436856719"/>
      </c:barChart>
      <c:catAx>
        <c:axId val="143686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856719"/>
        <c:crosses val="autoZero"/>
        <c:auto val="1"/>
        <c:lblAlgn val="ctr"/>
        <c:lblOffset val="100"/>
        <c:noMultiLvlLbl val="0"/>
      </c:catAx>
      <c:valAx>
        <c:axId val="1436856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86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Tables!PivotTable38</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Booking Volume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Tables'!$N$136</c:f>
              <c:strCache>
                <c:ptCount val="1"/>
                <c:pt idx="0">
                  <c:v>Total</c:v>
                </c:pt>
              </c:strCache>
            </c:strRef>
          </c:tx>
          <c:spPr>
            <a:ln w="28575" cap="rnd">
              <a:solidFill>
                <a:srgbClr val="7030A0"/>
              </a:solidFill>
              <a:round/>
            </a:ln>
            <a:effectLst/>
          </c:spPr>
          <c:marker>
            <c:symbol val="none"/>
          </c:marker>
          <c:cat>
            <c:strRef>
              <c:f>'Pivot Tables'!$M$137:$M$149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Tables'!$N$137:$N$149</c:f>
              <c:numCache>
                <c:formatCode>General</c:formatCode>
                <c:ptCount val="12"/>
                <c:pt idx="0">
                  <c:v>1014</c:v>
                </c:pt>
                <c:pt idx="1">
                  <c:v>1667</c:v>
                </c:pt>
                <c:pt idx="2">
                  <c:v>2358</c:v>
                </c:pt>
                <c:pt idx="3">
                  <c:v>2736</c:v>
                </c:pt>
                <c:pt idx="4">
                  <c:v>2598</c:v>
                </c:pt>
                <c:pt idx="5">
                  <c:v>3203</c:v>
                </c:pt>
                <c:pt idx="6">
                  <c:v>2920</c:v>
                </c:pt>
                <c:pt idx="7">
                  <c:v>3813</c:v>
                </c:pt>
                <c:pt idx="8">
                  <c:v>4611</c:v>
                </c:pt>
                <c:pt idx="9">
                  <c:v>5317</c:v>
                </c:pt>
                <c:pt idx="10">
                  <c:v>2980</c:v>
                </c:pt>
                <c:pt idx="11">
                  <c:v>3021</c:v>
                </c:pt>
              </c:numCache>
            </c:numRef>
          </c:val>
          <c:smooth val="1"/>
          <c:extLst>
            <c:ext xmlns:c16="http://schemas.microsoft.com/office/drawing/2014/chart" uri="{C3380CC4-5D6E-409C-BE32-E72D297353CC}">
              <c16:uniqueId val="{00000002-D00F-4D7D-AA3E-701A69E959FB}"/>
            </c:ext>
          </c:extLst>
        </c:ser>
        <c:dLbls>
          <c:showLegendKey val="0"/>
          <c:showVal val="0"/>
          <c:showCatName val="0"/>
          <c:showSerName val="0"/>
          <c:showPercent val="0"/>
          <c:showBubbleSize val="0"/>
        </c:dLbls>
        <c:smooth val="0"/>
        <c:axId val="476262320"/>
        <c:axId val="476249360"/>
      </c:lineChart>
      <c:catAx>
        <c:axId val="47626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249360"/>
        <c:crosses val="autoZero"/>
        <c:auto val="1"/>
        <c:lblAlgn val="ctr"/>
        <c:lblOffset val="100"/>
        <c:noMultiLvlLbl val="0"/>
      </c:catAx>
      <c:valAx>
        <c:axId val="47624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26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Tables!PivotTable39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Tables'!$O$160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Tables'!$N$161:$N$173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Tables'!$O$161:$O$173</c:f>
              <c:numCache>
                <c:formatCode>0%</c:formatCode>
                <c:ptCount val="12"/>
                <c:pt idx="0">
                  <c:v>2.3668639053254437E-2</c:v>
                </c:pt>
                <c:pt idx="1">
                  <c:v>0.25374925014997002</c:v>
                </c:pt>
                <c:pt idx="2">
                  <c:v>0.29686174724342662</c:v>
                </c:pt>
                <c:pt idx="3">
                  <c:v>0.36366959064327486</c:v>
                </c:pt>
                <c:pt idx="4">
                  <c:v>0.36489607390300233</c:v>
                </c:pt>
                <c:pt idx="5">
                  <c:v>0.40305963159537933</c:v>
                </c:pt>
                <c:pt idx="6">
                  <c:v>0.45</c:v>
                </c:pt>
                <c:pt idx="7">
                  <c:v>0.3902439024390244</c:v>
                </c:pt>
                <c:pt idx="8">
                  <c:v>0.33355020602906094</c:v>
                </c:pt>
                <c:pt idx="9">
                  <c:v>0.35358284747037805</c:v>
                </c:pt>
                <c:pt idx="10">
                  <c:v>0.2936241610738255</c:v>
                </c:pt>
                <c:pt idx="11">
                  <c:v>0.13306852035749753</c:v>
                </c:pt>
              </c:numCache>
            </c:numRef>
          </c:val>
          <c:smooth val="0"/>
          <c:extLst>
            <c:ext xmlns:c16="http://schemas.microsoft.com/office/drawing/2014/chart" uri="{C3380CC4-5D6E-409C-BE32-E72D297353CC}">
              <c16:uniqueId val="{00000000-558C-4C13-901C-D42808B0C7FD}"/>
            </c:ext>
          </c:extLst>
        </c:ser>
        <c:dLbls>
          <c:dLblPos val="t"/>
          <c:showLegendKey val="0"/>
          <c:showVal val="1"/>
          <c:showCatName val="0"/>
          <c:showSerName val="0"/>
          <c:showPercent val="0"/>
          <c:showBubbleSize val="0"/>
        </c:dLbls>
        <c:smooth val="0"/>
        <c:axId val="1986827231"/>
        <c:axId val="1887036223"/>
      </c:lineChart>
      <c:catAx>
        <c:axId val="198682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036223"/>
        <c:crosses val="autoZero"/>
        <c:auto val="1"/>
        <c:lblAlgn val="ctr"/>
        <c:lblOffset val="100"/>
        <c:noMultiLvlLbl val="0"/>
      </c:catAx>
      <c:valAx>
        <c:axId val="188703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82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Tables!PivotTable40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Tables'!$N$184</c:f>
              <c:strCache>
                <c:ptCount val="1"/>
                <c:pt idx="0">
                  <c:v>Sum of weekend nights</c:v>
                </c:pt>
              </c:strCache>
            </c:strRef>
          </c:tx>
          <c:spPr>
            <a:solidFill>
              <a:schemeClr val="accent1"/>
            </a:solidFill>
            <a:ln>
              <a:noFill/>
            </a:ln>
            <a:effectLst/>
          </c:spPr>
          <c:invertIfNegative val="0"/>
          <c:cat>
            <c:strRef>
              <c:f>'Pivot Tables'!$N$185</c:f>
              <c:strCache>
                <c:ptCount val="1"/>
                <c:pt idx="0">
                  <c:v>Total</c:v>
                </c:pt>
              </c:strCache>
            </c:strRef>
          </c:cat>
          <c:val>
            <c:numRef>
              <c:f>'Pivot Tables'!$N$185</c:f>
              <c:numCache>
                <c:formatCode>0</c:formatCode>
                <c:ptCount val="1"/>
                <c:pt idx="0">
                  <c:v>29370</c:v>
                </c:pt>
              </c:numCache>
            </c:numRef>
          </c:val>
          <c:extLst>
            <c:ext xmlns:c16="http://schemas.microsoft.com/office/drawing/2014/chart" uri="{C3380CC4-5D6E-409C-BE32-E72D297353CC}">
              <c16:uniqueId val="{00000000-CE60-4D5E-A4FB-8A3BAA7BD3E8}"/>
            </c:ext>
          </c:extLst>
        </c:ser>
        <c:ser>
          <c:idx val="1"/>
          <c:order val="1"/>
          <c:tx>
            <c:strRef>
              <c:f>'Pivot Tables'!$O$184</c:f>
              <c:strCache>
                <c:ptCount val="1"/>
                <c:pt idx="0">
                  <c:v>Sum of week nights</c:v>
                </c:pt>
              </c:strCache>
            </c:strRef>
          </c:tx>
          <c:spPr>
            <a:solidFill>
              <a:schemeClr val="accent2"/>
            </a:solidFill>
            <a:ln>
              <a:noFill/>
            </a:ln>
            <a:effectLst/>
          </c:spPr>
          <c:invertIfNegative val="0"/>
          <c:cat>
            <c:strRef>
              <c:f>'Pivot Tables'!$N$185</c:f>
              <c:strCache>
                <c:ptCount val="1"/>
                <c:pt idx="0">
                  <c:v>Total</c:v>
                </c:pt>
              </c:strCache>
            </c:strRef>
          </c:cat>
          <c:val>
            <c:numRef>
              <c:f>'Pivot Tables'!$O$185</c:f>
              <c:numCache>
                <c:formatCode>0</c:formatCode>
                <c:ptCount val="1"/>
                <c:pt idx="0">
                  <c:v>79876</c:v>
                </c:pt>
              </c:numCache>
            </c:numRef>
          </c:val>
          <c:extLst>
            <c:ext xmlns:c16="http://schemas.microsoft.com/office/drawing/2014/chart" uri="{C3380CC4-5D6E-409C-BE32-E72D297353CC}">
              <c16:uniqueId val="{00000001-CE60-4D5E-A4FB-8A3BAA7BD3E8}"/>
            </c:ext>
          </c:extLst>
        </c:ser>
        <c:dLbls>
          <c:showLegendKey val="0"/>
          <c:showVal val="0"/>
          <c:showCatName val="0"/>
          <c:showSerName val="0"/>
          <c:showPercent val="0"/>
          <c:showBubbleSize val="0"/>
        </c:dLbls>
        <c:gapWidth val="219"/>
        <c:overlap val="-27"/>
        <c:axId val="481048560"/>
        <c:axId val="481055760"/>
      </c:barChart>
      <c:catAx>
        <c:axId val="4810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55760"/>
        <c:crosses val="autoZero"/>
        <c:auto val="1"/>
        <c:lblAlgn val="ctr"/>
        <c:lblOffset val="100"/>
        <c:noMultiLvlLbl val="0"/>
      </c:catAx>
      <c:valAx>
        <c:axId val="481055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4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Tables!PivotTable43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Tables'!$O$203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Tables'!$N$204:$N$206</c:f>
              <c:strCache>
                <c:ptCount val="2"/>
                <c:pt idx="0">
                  <c:v>2017</c:v>
                </c:pt>
                <c:pt idx="1">
                  <c:v>2018</c:v>
                </c:pt>
              </c:strCache>
            </c:strRef>
          </c:cat>
          <c:val>
            <c:numRef>
              <c:f>'Pivot Tables'!$O$204:$O$206</c:f>
              <c:numCache>
                <c:formatCode>0</c:formatCode>
                <c:ptCount val="2"/>
                <c:pt idx="0">
                  <c:v>6514</c:v>
                </c:pt>
                <c:pt idx="1">
                  <c:v>29724</c:v>
                </c:pt>
              </c:numCache>
            </c:numRef>
          </c:val>
          <c:extLst>
            <c:ext xmlns:c16="http://schemas.microsoft.com/office/drawing/2014/chart" uri="{C3380CC4-5D6E-409C-BE32-E72D297353CC}">
              <c16:uniqueId val="{00000000-7D43-4905-8BAF-DBB02DDC7F4B}"/>
            </c:ext>
          </c:extLst>
        </c:ser>
        <c:dLbls>
          <c:dLblPos val="outEnd"/>
          <c:showLegendKey val="0"/>
          <c:showVal val="1"/>
          <c:showCatName val="0"/>
          <c:showSerName val="0"/>
          <c:showPercent val="0"/>
          <c:showBubbleSize val="0"/>
        </c:dLbls>
        <c:gapWidth val="219"/>
        <c:overlap val="-27"/>
        <c:axId val="1258143599"/>
        <c:axId val="1258147439"/>
      </c:barChart>
      <c:catAx>
        <c:axId val="125814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47439"/>
        <c:crosses val="autoZero"/>
        <c:auto val="1"/>
        <c:lblAlgn val="ctr"/>
        <c:lblOffset val="100"/>
        <c:noMultiLvlLbl val="0"/>
      </c:catAx>
      <c:valAx>
        <c:axId val="12581474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14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Tables!PivotTable44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Tables'!$O$232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Tables'!$N$233:$N$238</c:f>
              <c:strCache>
                <c:ptCount val="5"/>
                <c:pt idx="0">
                  <c:v>Online</c:v>
                </c:pt>
                <c:pt idx="1">
                  <c:v>Offline</c:v>
                </c:pt>
                <c:pt idx="2">
                  <c:v>Corporate</c:v>
                </c:pt>
                <c:pt idx="3">
                  <c:v>Complementary</c:v>
                </c:pt>
                <c:pt idx="4">
                  <c:v>Aviation</c:v>
                </c:pt>
              </c:strCache>
            </c:strRef>
          </c:cat>
          <c:val>
            <c:numRef>
              <c:f>'Pivot Tables'!$O$233:$O$238</c:f>
              <c:numCache>
                <c:formatCode>0</c:formatCode>
                <c:ptCount val="5"/>
                <c:pt idx="0">
                  <c:v>23194</c:v>
                </c:pt>
                <c:pt idx="1">
                  <c:v>10518</c:v>
                </c:pt>
                <c:pt idx="2">
                  <c:v>2011</c:v>
                </c:pt>
                <c:pt idx="3">
                  <c:v>390</c:v>
                </c:pt>
                <c:pt idx="4">
                  <c:v>125</c:v>
                </c:pt>
              </c:numCache>
            </c:numRef>
          </c:val>
          <c:extLst>
            <c:ext xmlns:c16="http://schemas.microsoft.com/office/drawing/2014/chart" uri="{C3380CC4-5D6E-409C-BE32-E72D297353CC}">
              <c16:uniqueId val="{00000000-1609-495C-AEF2-65E4A9EBE0DA}"/>
            </c:ext>
          </c:extLst>
        </c:ser>
        <c:dLbls>
          <c:dLblPos val="outEnd"/>
          <c:showLegendKey val="0"/>
          <c:showVal val="1"/>
          <c:showCatName val="0"/>
          <c:showSerName val="0"/>
          <c:showPercent val="0"/>
          <c:showBubbleSize val="0"/>
        </c:dLbls>
        <c:gapWidth val="219"/>
        <c:overlap val="-27"/>
        <c:axId val="1888503631"/>
        <c:axId val="1888495951"/>
      </c:barChart>
      <c:catAx>
        <c:axId val="188850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495951"/>
        <c:crosses val="autoZero"/>
        <c:auto val="1"/>
        <c:lblAlgn val="ctr"/>
        <c:lblOffset val="100"/>
        <c:noMultiLvlLbl val="0"/>
      </c:catAx>
      <c:valAx>
        <c:axId val="1888495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0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Tables'!$O$285</c:f>
              <c:strCache>
                <c:ptCount val="1"/>
                <c:pt idx="0">
                  <c:v>Total</c:v>
                </c:pt>
              </c:strCache>
            </c:strRef>
          </c:tx>
          <c:spPr>
            <a:solidFill>
              <a:schemeClr val="accent1"/>
            </a:solidFill>
            <a:ln>
              <a:noFill/>
            </a:ln>
            <a:effectLst/>
          </c:spPr>
          <c:invertIfNegative val="0"/>
          <c:cat>
            <c:strRef>
              <c:f>'Pivot Tables'!$N$286:$N$291</c:f>
              <c:strCache>
                <c:ptCount val="5"/>
                <c:pt idx="0">
                  <c:v>Aviation</c:v>
                </c:pt>
                <c:pt idx="1">
                  <c:v>Complementary</c:v>
                </c:pt>
                <c:pt idx="2">
                  <c:v>Corporate</c:v>
                </c:pt>
                <c:pt idx="3">
                  <c:v>Online</c:v>
                </c:pt>
                <c:pt idx="4">
                  <c:v>Offline</c:v>
                </c:pt>
              </c:strCache>
            </c:strRef>
          </c:cat>
          <c:val>
            <c:numRef>
              <c:f>'Pivot Tables'!$O$286:$O$291</c:f>
              <c:numCache>
                <c:formatCode>0</c:formatCode>
                <c:ptCount val="5"/>
                <c:pt idx="0">
                  <c:v>5.4880000000000004</c:v>
                </c:pt>
                <c:pt idx="1">
                  <c:v>12.066666666666666</c:v>
                </c:pt>
                <c:pt idx="2">
                  <c:v>21.871208354052712</c:v>
                </c:pt>
                <c:pt idx="3">
                  <c:v>75.363499180822629</c:v>
                </c:pt>
                <c:pt idx="4">
                  <c:v>122.91709450465868</c:v>
                </c:pt>
              </c:numCache>
            </c:numRef>
          </c:val>
          <c:extLst>
            <c:ext xmlns:c16="http://schemas.microsoft.com/office/drawing/2014/chart" uri="{C3380CC4-5D6E-409C-BE32-E72D297353CC}">
              <c16:uniqueId val="{00000000-56EB-409A-B3FF-AB07C86AC9FA}"/>
            </c:ext>
          </c:extLst>
        </c:ser>
        <c:dLbls>
          <c:showLegendKey val="0"/>
          <c:showVal val="0"/>
          <c:showCatName val="0"/>
          <c:showSerName val="0"/>
          <c:showPercent val="0"/>
          <c:showBubbleSize val="0"/>
        </c:dLbls>
        <c:gapWidth val="182"/>
        <c:axId val="522015551"/>
        <c:axId val="522016991"/>
      </c:barChart>
      <c:catAx>
        <c:axId val="52201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016991"/>
        <c:crosses val="autoZero"/>
        <c:auto val="1"/>
        <c:lblAlgn val="ctr"/>
        <c:lblOffset val="100"/>
        <c:noMultiLvlLbl val="0"/>
      </c:catAx>
      <c:valAx>
        <c:axId val="5220169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01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Tables'!$N$308</c:f>
              <c:strCache>
                <c:ptCount val="1"/>
                <c:pt idx="0">
                  <c:v>Total</c:v>
                </c:pt>
              </c:strCache>
            </c:strRef>
          </c:tx>
          <c:spPr>
            <a:solidFill>
              <a:schemeClr val="accent1"/>
            </a:solidFill>
            <a:ln>
              <a:noFill/>
            </a:ln>
            <a:effectLst/>
          </c:spPr>
          <c:invertIfNegative val="0"/>
          <c:cat>
            <c:strRef>
              <c:f>'Pivot Tables'!$M$309:$M$316</c:f>
              <c:strCache>
                <c:ptCount val="7"/>
                <c:pt idx="0">
                  <c:v>Room Type 3</c:v>
                </c:pt>
                <c:pt idx="1">
                  <c:v>Room Type 2</c:v>
                </c:pt>
                <c:pt idx="2">
                  <c:v>Room Type 1</c:v>
                </c:pt>
                <c:pt idx="3">
                  <c:v>Room Type 5</c:v>
                </c:pt>
                <c:pt idx="4">
                  <c:v>Room Type 4</c:v>
                </c:pt>
                <c:pt idx="5">
                  <c:v>Room Type 7</c:v>
                </c:pt>
                <c:pt idx="6">
                  <c:v>Room Type 6</c:v>
                </c:pt>
              </c:strCache>
            </c:strRef>
          </c:cat>
          <c:val>
            <c:numRef>
              <c:f>'Pivot Tables'!$N$309:$N$316</c:f>
              <c:numCache>
                <c:formatCode>0.00</c:formatCode>
                <c:ptCount val="7"/>
                <c:pt idx="0">
                  <c:v>73.678571428571431</c:v>
                </c:pt>
                <c:pt idx="1">
                  <c:v>87.848554913294791</c:v>
                </c:pt>
                <c:pt idx="2">
                  <c:v>95.939027219355978</c:v>
                </c:pt>
                <c:pt idx="3">
                  <c:v>123.72779467680608</c:v>
                </c:pt>
                <c:pt idx="4">
                  <c:v>125.30657959993387</c:v>
                </c:pt>
                <c:pt idx="5">
                  <c:v>155.19829113924052</c:v>
                </c:pt>
                <c:pt idx="6">
                  <c:v>182.20420124481328</c:v>
                </c:pt>
              </c:numCache>
            </c:numRef>
          </c:val>
          <c:extLst>
            <c:ext xmlns:c16="http://schemas.microsoft.com/office/drawing/2014/chart" uri="{C3380CC4-5D6E-409C-BE32-E72D297353CC}">
              <c16:uniqueId val="{00000000-6C83-4A01-BD82-B17D40258A0C}"/>
            </c:ext>
          </c:extLst>
        </c:ser>
        <c:dLbls>
          <c:showLegendKey val="0"/>
          <c:showVal val="0"/>
          <c:showCatName val="0"/>
          <c:showSerName val="0"/>
          <c:showPercent val="0"/>
          <c:showBubbleSize val="0"/>
        </c:dLbls>
        <c:gapWidth val="219"/>
        <c:overlap val="-27"/>
        <c:axId val="521953631"/>
        <c:axId val="521941631"/>
      </c:barChart>
      <c:catAx>
        <c:axId val="52195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41631"/>
        <c:crosses val="autoZero"/>
        <c:auto val="1"/>
        <c:lblAlgn val="ctr"/>
        <c:lblOffset val="100"/>
        <c:noMultiLvlLbl val="0"/>
      </c:catAx>
      <c:valAx>
        <c:axId val="521941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5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Tables!PivotTable7</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No of children by room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Tables'!$O$330</c:f>
              <c:strCache>
                <c:ptCount val="1"/>
                <c:pt idx="0">
                  <c:v>Total</c:v>
                </c:pt>
              </c:strCache>
            </c:strRef>
          </c:tx>
          <c:spPr>
            <a:solidFill>
              <a:srgbClr val="7030A0"/>
            </a:solidFill>
            <a:ln>
              <a:noFill/>
            </a:ln>
            <a:effectLst/>
          </c:spPr>
          <c:invertIfNegative val="0"/>
          <c:cat>
            <c:strRef>
              <c:f>'Pivot Tables'!$N$331:$N$336</c:f>
              <c:strCache>
                <c:ptCount val="5"/>
                <c:pt idx="0">
                  <c:v>0</c:v>
                </c:pt>
                <c:pt idx="1">
                  <c:v>1</c:v>
                </c:pt>
                <c:pt idx="2">
                  <c:v>2</c:v>
                </c:pt>
                <c:pt idx="3">
                  <c:v>3</c:v>
                </c:pt>
                <c:pt idx="4">
                  <c:v>4</c:v>
                </c:pt>
              </c:strCache>
            </c:strRef>
          </c:cat>
          <c:val>
            <c:numRef>
              <c:f>'Pivot Tables'!$O$331:$O$336</c:f>
              <c:numCache>
                <c:formatCode>0.00</c:formatCode>
                <c:ptCount val="5"/>
                <c:pt idx="0">
                  <c:v>81.556258992805752</c:v>
                </c:pt>
                <c:pt idx="1">
                  <c:v>90.992520844189684</c:v>
                </c:pt>
                <c:pt idx="2">
                  <c:v>103.66767122762639</c:v>
                </c:pt>
                <c:pt idx="3">
                  <c:v>142.81625215889466</c:v>
                </c:pt>
                <c:pt idx="4">
                  <c:v>188.05250000000001</c:v>
                </c:pt>
              </c:numCache>
            </c:numRef>
          </c:val>
          <c:extLst>
            <c:ext xmlns:c16="http://schemas.microsoft.com/office/drawing/2014/chart" uri="{C3380CC4-5D6E-409C-BE32-E72D297353CC}">
              <c16:uniqueId val="{00000000-8BFD-473F-913A-542B6B85B9C6}"/>
            </c:ext>
          </c:extLst>
        </c:ser>
        <c:dLbls>
          <c:showLegendKey val="0"/>
          <c:showVal val="0"/>
          <c:showCatName val="0"/>
          <c:showSerName val="0"/>
          <c:showPercent val="0"/>
          <c:showBubbleSize val="0"/>
        </c:dLbls>
        <c:gapWidth val="219"/>
        <c:overlap val="-27"/>
        <c:axId val="521966111"/>
        <c:axId val="521960831"/>
      </c:barChart>
      <c:catAx>
        <c:axId val="52196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60831"/>
        <c:crosses val="autoZero"/>
        <c:auto val="1"/>
        <c:lblAlgn val="ctr"/>
        <c:lblOffset val="100"/>
        <c:noMultiLvlLbl val="0"/>
      </c:catAx>
      <c:valAx>
        <c:axId val="521960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6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Tables'!$O$350</c:f>
              <c:strCache>
                <c:ptCount val="1"/>
                <c:pt idx="0">
                  <c:v>Total</c:v>
                </c:pt>
              </c:strCache>
            </c:strRef>
          </c:tx>
          <c:spPr>
            <a:ln w="28575" cap="rnd">
              <a:solidFill>
                <a:schemeClr val="accent1"/>
              </a:solidFill>
              <a:round/>
            </a:ln>
            <a:effectLst/>
          </c:spPr>
          <c:marker>
            <c:symbol val="none"/>
          </c:marker>
          <c:cat>
            <c:strRef>
              <c:f>'Pivot Tables'!$N$351:$N$363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Tables'!$O$351:$O$363</c:f>
              <c:numCache>
                <c:formatCode>0.00</c:formatCode>
                <c:ptCount val="12"/>
                <c:pt idx="0">
                  <c:v>74.749763313609463</c:v>
                </c:pt>
                <c:pt idx="1">
                  <c:v>80.528284343131375</c:v>
                </c:pt>
                <c:pt idx="2">
                  <c:v>91.883698049194237</c:v>
                </c:pt>
                <c:pt idx="3">
                  <c:v>101.99880116959064</c:v>
                </c:pt>
                <c:pt idx="4">
                  <c:v>113.81067744418785</c:v>
                </c:pt>
                <c:pt idx="5">
                  <c:v>111.96650015610366</c:v>
                </c:pt>
                <c:pt idx="6">
                  <c:v>111.64931849315069</c:v>
                </c:pt>
                <c:pt idx="7">
                  <c:v>113.2039837398374</c:v>
                </c:pt>
                <c:pt idx="8">
                  <c:v>115.90691607026676</c:v>
                </c:pt>
                <c:pt idx="9">
                  <c:v>104.4608726725597</c:v>
                </c:pt>
                <c:pt idx="10">
                  <c:v>91.285426174496649</c:v>
                </c:pt>
                <c:pt idx="11">
                  <c:v>88.952184707050648</c:v>
                </c:pt>
              </c:numCache>
            </c:numRef>
          </c:val>
          <c:smooth val="0"/>
          <c:extLst>
            <c:ext xmlns:c16="http://schemas.microsoft.com/office/drawing/2014/chart" uri="{C3380CC4-5D6E-409C-BE32-E72D297353CC}">
              <c16:uniqueId val="{00000000-C066-4C9B-B674-BFCBAD94EB39}"/>
            </c:ext>
          </c:extLst>
        </c:ser>
        <c:dLbls>
          <c:showLegendKey val="0"/>
          <c:showVal val="0"/>
          <c:showCatName val="0"/>
          <c:showSerName val="0"/>
          <c:showPercent val="0"/>
          <c:showBubbleSize val="0"/>
        </c:dLbls>
        <c:smooth val="0"/>
        <c:axId val="522048191"/>
        <c:axId val="522049631"/>
      </c:lineChart>
      <c:catAx>
        <c:axId val="5220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049631"/>
        <c:crosses val="autoZero"/>
        <c:auto val="1"/>
        <c:lblAlgn val="ctr"/>
        <c:lblOffset val="100"/>
        <c:noMultiLvlLbl val="0"/>
      </c:catAx>
      <c:valAx>
        <c:axId val="522049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04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canceled &amp; non-canceled booking</a:t>
            </a:r>
            <a:r>
              <a:rPr lang="en-US" b="1" baseline="0">
                <a:solidFill>
                  <a:schemeClr val="tx1"/>
                </a:solidFill>
              </a:rPr>
              <a:t> </a:t>
            </a:r>
            <a:r>
              <a:rPr lang="en-US" b="1">
                <a:solidFill>
                  <a:schemeClr val="tx1"/>
                </a:solidFill>
              </a:rPr>
              <a:t>priced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993366"/>
          </a:solidFill>
          <a:ln w="19050">
            <a:solidFill>
              <a:schemeClr val="lt1"/>
            </a:solidFill>
          </a:ln>
          <a:effectLst/>
        </c:spPr>
        <c:dLbl>
          <c:idx val="0"/>
          <c:layout>
            <c:manualLayout>
              <c:x val="-5.0125313283208031E-2"/>
              <c:y val="-0.2957096324335921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0.13533834586466165"/>
              <c:y val="-0.2666669300001413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8025062656641605"/>
                  <c:h val="0.21106275014947637"/>
                </c:manualLayout>
              </c15:layout>
            </c:ext>
          </c:extLst>
        </c:dLbl>
      </c:pivotFmt>
    </c:pivotFmts>
    <c:plotArea>
      <c:layout/>
      <c:doughnutChart>
        <c:varyColors val="1"/>
        <c:ser>
          <c:idx val="0"/>
          <c:order val="0"/>
          <c:tx>
            <c:strRef>
              <c:f>'Pivot Tables'!$P$375</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3-8032-404E-BBB9-EC827D7192E0}"/>
              </c:ext>
            </c:extLst>
          </c:dPt>
          <c:dPt>
            <c:idx val="1"/>
            <c:bubble3D val="0"/>
            <c:explosion val="28"/>
            <c:spPr>
              <a:solidFill>
                <a:srgbClr val="993366"/>
              </a:solidFill>
              <a:ln w="19050">
                <a:solidFill>
                  <a:schemeClr val="lt1"/>
                </a:solidFill>
              </a:ln>
              <a:effectLst/>
            </c:spPr>
            <c:extLst>
              <c:ext xmlns:c16="http://schemas.microsoft.com/office/drawing/2014/chart" uri="{C3380CC4-5D6E-409C-BE32-E72D297353CC}">
                <c16:uniqueId val="{00000002-8032-404E-BBB9-EC827D7192E0}"/>
              </c:ext>
            </c:extLst>
          </c:dPt>
          <c:dLbls>
            <c:dLbl>
              <c:idx val="0"/>
              <c:layout>
                <c:manualLayout>
                  <c:x val="0.13533834586466165"/>
                  <c:y val="-0.2666669300001413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8025062656641605"/>
                      <c:h val="0.21106275014947637"/>
                    </c:manualLayout>
                  </c15:layout>
                </c:ext>
                <c:ext xmlns:c16="http://schemas.microsoft.com/office/drawing/2014/chart" uri="{C3380CC4-5D6E-409C-BE32-E72D297353CC}">
                  <c16:uniqueId val="{00000003-8032-404E-BBB9-EC827D7192E0}"/>
                </c:ext>
              </c:extLst>
            </c:dLbl>
            <c:dLbl>
              <c:idx val="1"/>
              <c:layout>
                <c:manualLayout>
                  <c:x val="-5.0125313283208031E-2"/>
                  <c:y val="-0.29570963243359216"/>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8032-404E-BBB9-EC827D7192E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Tables'!$O$376:$O$378</c:f>
              <c:strCache>
                <c:ptCount val="2"/>
                <c:pt idx="0">
                  <c:v>Canceled</c:v>
                </c:pt>
                <c:pt idx="1">
                  <c:v>Not Canceled</c:v>
                </c:pt>
              </c:strCache>
            </c:strRef>
          </c:cat>
          <c:val>
            <c:numRef>
              <c:f>'Pivot Tables'!$P$376:$P$378</c:f>
              <c:numCache>
                <c:formatCode>_(* #,##0.00_);_(* \(#,##0.00\);_(* "-"??_);_(@_)</c:formatCode>
                <c:ptCount val="2"/>
                <c:pt idx="0">
                  <c:v>110.60793315372959</c:v>
                </c:pt>
                <c:pt idx="1">
                  <c:v>99.940819786535315</c:v>
                </c:pt>
              </c:numCache>
            </c:numRef>
          </c:val>
          <c:extLst>
            <c:ext xmlns:c16="http://schemas.microsoft.com/office/drawing/2014/chart" uri="{C3380CC4-5D6E-409C-BE32-E72D297353CC}">
              <c16:uniqueId val="{00000000-8032-404E-BBB9-EC827D7192E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Tables!PivotTable8</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online and offline booking</a:t>
            </a:r>
            <a:r>
              <a:rPr lang="en-US" b="1" baseline="0">
                <a:solidFill>
                  <a:schemeClr val="tx1"/>
                </a:solidFill>
              </a:rPr>
              <a:t> Prices</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rgbClr val="993366"/>
          </a:solidFill>
          <a:ln w="19050">
            <a:solidFill>
              <a:schemeClr val="lt1"/>
            </a:solidFill>
          </a:ln>
          <a:effectLst/>
        </c:spPr>
        <c:dLbl>
          <c:idx val="0"/>
          <c:layout>
            <c:manualLayout>
              <c:x val="5.7130358705161852E-3"/>
              <c:y val="-0.1795582835102183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7.0250373115125317E-2"/>
              <c:y val="0.1267825307059284"/>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 Tables'!$Q$395</c:f>
              <c:strCache>
                <c:ptCount val="1"/>
                <c:pt idx="0">
                  <c:v>Total</c:v>
                </c:pt>
              </c:strCache>
            </c:strRef>
          </c:tx>
          <c:dPt>
            <c:idx val="0"/>
            <c:bubble3D val="0"/>
            <c:spPr>
              <a:solidFill>
                <a:srgbClr val="993366"/>
              </a:solidFill>
              <a:ln w="19050">
                <a:solidFill>
                  <a:schemeClr val="lt1"/>
                </a:solidFill>
              </a:ln>
              <a:effectLst/>
            </c:spPr>
            <c:extLst>
              <c:ext xmlns:c16="http://schemas.microsoft.com/office/drawing/2014/chart" uri="{C3380CC4-5D6E-409C-BE32-E72D297353CC}">
                <c16:uniqueId val="{00000001-96C8-464B-9FE8-16EE90465987}"/>
              </c:ext>
            </c:extLst>
          </c:dPt>
          <c:dPt>
            <c:idx val="1"/>
            <c:bubble3D val="0"/>
            <c:explosion val="25"/>
            <c:spPr>
              <a:solidFill>
                <a:srgbClr val="7030A0"/>
              </a:solidFill>
              <a:ln w="19050">
                <a:solidFill>
                  <a:schemeClr val="lt1"/>
                </a:solidFill>
              </a:ln>
              <a:effectLst/>
            </c:spPr>
            <c:extLst>
              <c:ext xmlns:c16="http://schemas.microsoft.com/office/drawing/2014/chart" uri="{C3380CC4-5D6E-409C-BE32-E72D297353CC}">
                <c16:uniqueId val="{00000003-96C8-464B-9FE8-16EE90465987}"/>
              </c:ext>
            </c:extLst>
          </c:dPt>
          <c:dLbls>
            <c:dLbl>
              <c:idx val="0"/>
              <c:layout>
                <c:manualLayout>
                  <c:x val="5.7130358705161852E-3"/>
                  <c:y val="-0.17955828351021835"/>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6C8-464B-9FE8-16EE90465987}"/>
                </c:ext>
              </c:extLst>
            </c:dLbl>
            <c:dLbl>
              <c:idx val="1"/>
              <c:layout>
                <c:manualLayout>
                  <c:x val="-7.0250373115125317E-2"/>
                  <c:y val="0.1267825307059284"/>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6C8-464B-9FE8-16EE90465987}"/>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Tables'!$P$396:$P$398</c:f>
              <c:strCache>
                <c:ptCount val="2"/>
                <c:pt idx="0">
                  <c:v>Offline</c:v>
                </c:pt>
                <c:pt idx="1">
                  <c:v>Online</c:v>
                </c:pt>
              </c:strCache>
            </c:strRef>
          </c:cat>
          <c:val>
            <c:numRef>
              <c:f>'Pivot Tables'!$Q$396:$Q$398</c:f>
              <c:numCache>
                <c:formatCode>_(* #,##0.00_);_(* \(#,##0.00\);_(* "-"??_);_(@_)</c:formatCode>
                <c:ptCount val="2"/>
                <c:pt idx="0">
                  <c:v>91.642252329340181</c:v>
                </c:pt>
                <c:pt idx="1">
                  <c:v>112.26436923342243</c:v>
                </c:pt>
              </c:numCache>
            </c:numRef>
          </c:val>
          <c:extLst>
            <c:ext xmlns:c16="http://schemas.microsoft.com/office/drawing/2014/chart" uri="{C3380CC4-5D6E-409C-BE32-E72D297353CC}">
              <c16:uniqueId val="{00000000-6F76-45ED-819D-EA32434E1B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Tables'!$Q$413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Tables'!$P$414:$P$421</c:f>
              <c:strCache>
                <c:ptCount val="7"/>
                <c:pt idx="0">
                  <c:v>Room Type 1</c:v>
                </c:pt>
                <c:pt idx="1">
                  <c:v>Room Type 4</c:v>
                </c:pt>
                <c:pt idx="2">
                  <c:v>Room Type 6</c:v>
                </c:pt>
                <c:pt idx="3">
                  <c:v>Room Type 2</c:v>
                </c:pt>
                <c:pt idx="4">
                  <c:v>Room Type 5</c:v>
                </c:pt>
                <c:pt idx="5">
                  <c:v>Room Type 7</c:v>
                </c:pt>
                <c:pt idx="6">
                  <c:v>Room Type 3</c:v>
                </c:pt>
              </c:strCache>
            </c:strRef>
          </c:cat>
          <c:val>
            <c:numRef>
              <c:f>'Pivot Tables'!$Q$414:$Q$421</c:f>
              <c:numCache>
                <c:formatCode>0</c:formatCode>
                <c:ptCount val="7"/>
                <c:pt idx="0">
                  <c:v>28105</c:v>
                </c:pt>
                <c:pt idx="1">
                  <c:v>6049</c:v>
                </c:pt>
                <c:pt idx="2">
                  <c:v>964</c:v>
                </c:pt>
                <c:pt idx="3">
                  <c:v>692</c:v>
                </c:pt>
                <c:pt idx="4">
                  <c:v>263</c:v>
                </c:pt>
                <c:pt idx="5">
                  <c:v>158</c:v>
                </c:pt>
                <c:pt idx="6">
                  <c:v>7</c:v>
                </c:pt>
              </c:numCache>
            </c:numRef>
          </c:val>
          <c:extLst>
            <c:ext xmlns:c16="http://schemas.microsoft.com/office/drawing/2014/chart" uri="{C3380CC4-5D6E-409C-BE32-E72D297353CC}">
              <c16:uniqueId val="{00000000-FF11-473C-85DC-586425FF7AA8}"/>
            </c:ext>
          </c:extLst>
        </c:ser>
        <c:dLbls>
          <c:dLblPos val="outEnd"/>
          <c:showLegendKey val="0"/>
          <c:showVal val="1"/>
          <c:showCatName val="0"/>
          <c:showSerName val="0"/>
          <c:showPercent val="0"/>
          <c:showBubbleSize val="0"/>
        </c:dLbls>
        <c:gapWidth val="219"/>
        <c:overlap val="-27"/>
        <c:axId val="888665647"/>
        <c:axId val="888666127"/>
      </c:barChart>
      <c:catAx>
        <c:axId val="8886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666127"/>
        <c:crosses val="autoZero"/>
        <c:auto val="1"/>
        <c:lblAlgn val="ctr"/>
        <c:lblOffset val="100"/>
        <c:noMultiLvlLbl val="0"/>
      </c:catAx>
      <c:valAx>
        <c:axId val="888666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66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Tables!PivotTable10</c:name>
    <c:fmtId val="5"/>
  </c:pivotSource>
  <c:chart>
    <c:title>
      <c:layout>
        <c:manualLayout>
          <c:xMode val="edge"/>
          <c:yMode val="edge"/>
          <c:x val="0.74140030441400318"/>
          <c:y val="3.9298254299931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2191780821917804E-2"/>
              <c:y val="-0.196491271499659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264840182648401"/>
              <c:y val="-0.10105265391411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263318112633179"/>
              <c:y val="-1.6842108985685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8280060882800604E-2"/>
              <c:y val="6.7368435942740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Tables'!$Q$436</c:f>
              <c:strCache>
                <c:ptCount val="1"/>
                <c:pt idx="0">
                  <c:v>Total</c:v>
                </c:pt>
              </c:strCache>
            </c:strRef>
          </c:tx>
          <c:explosion val="26"/>
          <c:dPt>
            <c:idx val="0"/>
            <c:bubble3D val="0"/>
            <c:spPr>
              <a:solidFill>
                <a:schemeClr val="accent1"/>
              </a:solidFill>
              <a:ln w="19050">
                <a:solidFill>
                  <a:schemeClr val="lt1"/>
                </a:solidFill>
              </a:ln>
              <a:effectLst/>
            </c:spPr>
            <c:extLst>
              <c:ext xmlns:c16="http://schemas.microsoft.com/office/drawing/2014/chart" uri="{C3380CC4-5D6E-409C-BE32-E72D297353CC}">
                <c16:uniqueId val="{00000005-A04A-457A-A3B9-7AFE5BE3CD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A04A-457A-A3B9-7AFE5BE3CD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A04A-457A-A3B9-7AFE5BE3CD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04A-457A-A3B9-7AFE5BE3CD29}"/>
              </c:ext>
            </c:extLst>
          </c:dPt>
          <c:dLbls>
            <c:dLbl>
              <c:idx val="0"/>
              <c:layout>
                <c:manualLayout>
                  <c:x val="8.8280060882800604E-2"/>
                  <c:y val="6.7368435942740362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04A-457A-A3B9-7AFE5BE3CD29}"/>
                </c:ext>
              </c:extLst>
            </c:dLbl>
            <c:dLbl>
              <c:idx val="1"/>
              <c:layout>
                <c:manualLayout>
                  <c:x val="-0.11263318112633179"/>
                  <c:y val="-1.6842108985685091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A04A-457A-A3B9-7AFE5BE3CD29}"/>
                </c:ext>
              </c:extLst>
            </c:dLbl>
            <c:dLbl>
              <c:idx val="2"/>
              <c:layout>
                <c:manualLayout>
                  <c:x val="-8.2191780821917804E-2"/>
                  <c:y val="-0.19649127149965939"/>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A04A-457A-A3B9-7AFE5BE3CD29}"/>
                </c:ext>
              </c:extLst>
            </c:dLbl>
            <c:dLbl>
              <c:idx val="3"/>
              <c:layout>
                <c:manualLayout>
                  <c:x val="0.18264840182648401"/>
                  <c:y val="-0.10105265391411057"/>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04A-457A-A3B9-7AFE5BE3CD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Tables'!$P$437:$P$441</c:f>
              <c:strCache>
                <c:ptCount val="4"/>
                <c:pt idx="0">
                  <c:v>Meal Plan 1</c:v>
                </c:pt>
                <c:pt idx="1">
                  <c:v>Not Selected</c:v>
                </c:pt>
                <c:pt idx="2">
                  <c:v>Meal Plan 2</c:v>
                </c:pt>
                <c:pt idx="3">
                  <c:v>Meal Plan 3</c:v>
                </c:pt>
              </c:strCache>
            </c:strRef>
          </c:cat>
          <c:val>
            <c:numRef>
              <c:f>'Pivot Tables'!$Q$437:$Q$441</c:f>
              <c:numCache>
                <c:formatCode>0</c:formatCode>
                <c:ptCount val="4"/>
                <c:pt idx="0">
                  <c:v>27802</c:v>
                </c:pt>
                <c:pt idx="1">
                  <c:v>5129</c:v>
                </c:pt>
                <c:pt idx="2">
                  <c:v>3302</c:v>
                </c:pt>
                <c:pt idx="3">
                  <c:v>5</c:v>
                </c:pt>
              </c:numCache>
            </c:numRef>
          </c:val>
          <c:extLst>
            <c:ext xmlns:c16="http://schemas.microsoft.com/office/drawing/2014/chart" uri="{C3380CC4-5D6E-409C-BE32-E72D297353CC}">
              <c16:uniqueId val="{00000000-A04A-457A-A3B9-7AFE5BE3CD2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Tables!PivotTable1</c:name>
    <c:fmtId val="10"/>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rPr>
              <a:t> Cancellation rate By market segment</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dLbl>
          <c:idx val="0"/>
          <c:layout>
            <c:manualLayout>
              <c:x val="-0.17666666666666667"/>
              <c:y val="-0.1496326300122828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3366"/>
          </a:solidFill>
          <a:ln w="19050">
            <a:solidFill>
              <a:schemeClr val="lt1"/>
            </a:solidFill>
          </a:ln>
          <a:effectLst/>
        </c:spPr>
        <c:dLbl>
          <c:idx val="0"/>
          <c:layout>
            <c:manualLayout>
              <c:x val="0.12666666666666668"/>
              <c:y val="-4.80962025039480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333333333333334"/>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66666666666667"/>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Tables'!$N$256</c:f>
              <c:strCache>
                <c:ptCount val="1"/>
                <c:pt idx="0">
                  <c:v>Total</c:v>
                </c:pt>
              </c:strCache>
            </c:strRef>
          </c:tx>
          <c:dPt>
            <c:idx val="0"/>
            <c:bubble3D val="0"/>
            <c:spPr>
              <a:solidFill>
                <a:srgbClr val="993366"/>
              </a:solidFill>
              <a:ln w="19050">
                <a:solidFill>
                  <a:schemeClr val="lt1"/>
                </a:solidFill>
              </a:ln>
              <a:effectLst/>
            </c:spPr>
            <c:extLst>
              <c:ext xmlns:c16="http://schemas.microsoft.com/office/drawing/2014/chart" uri="{C3380CC4-5D6E-409C-BE32-E72D297353CC}">
                <c16:uniqueId val="{00000003-76BD-4953-AC27-F9792839A0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76BD-4953-AC27-F9792839A0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BD-4953-AC27-F9792839A0D8}"/>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2-76BD-4953-AC27-F9792839A0D8}"/>
              </c:ext>
            </c:extLst>
          </c:dPt>
          <c:dLbls>
            <c:dLbl>
              <c:idx val="0"/>
              <c:layout>
                <c:manualLayout>
                  <c:x val="0.12666666666666668"/>
                  <c:y val="-4.80962025039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BD-4953-AC27-F9792839A0D8}"/>
                </c:ext>
              </c:extLst>
            </c:dLbl>
            <c:dLbl>
              <c:idx val="1"/>
              <c:layout>
                <c:manualLayout>
                  <c:x val="0.14333333333333334"/>
                  <c:y val="9.0848382507457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BD-4953-AC27-F9792839A0D8}"/>
                </c:ext>
              </c:extLst>
            </c:dLbl>
            <c:dLbl>
              <c:idx val="2"/>
              <c:layout>
                <c:manualLayout>
                  <c:x val="-0.1866666666666667"/>
                  <c:y val="9.0848382507457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BD-4953-AC27-F9792839A0D8}"/>
                </c:ext>
              </c:extLst>
            </c:dLbl>
            <c:dLbl>
              <c:idx val="3"/>
              <c:layout>
                <c:manualLayout>
                  <c:x val="-0.17666666666666667"/>
                  <c:y val="-0.149632630012282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BD-4953-AC27-F9792839A0D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Tables'!$M$257:$M$261</c:f>
              <c:strCache>
                <c:ptCount val="4"/>
                <c:pt idx="0">
                  <c:v>Aviation</c:v>
                </c:pt>
                <c:pt idx="1">
                  <c:v>Corporate</c:v>
                </c:pt>
                <c:pt idx="2">
                  <c:v>Offline</c:v>
                </c:pt>
                <c:pt idx="3">
                  <c:v>Online</c:v>
                </c:pt>
              </c:strCache>
            </c:strRef>
          </c:cat>
          <c:val>
            <c:numRef>
              <c:f>'Pivot Tables'!$N$257:$N$261</c:f>
              <c:numCache>
                <c:formatCode>0%</c:formatCode>
                <c:ptCount val="4"/>
                <c:pt idx="0">
                  <c:v>0.29599999999999999</c:v>
                </c:pt>
                <c:pt idx="1">
                  <c:v>0.10939830929885629</c:v>
                </c:pt>
                <c:pt idx="2">
                  <c:v>0.29967674462825633</c:v>
                </c:pt>
                <c:pt idx="3">
                  <c:v>0.36513753556954387</c:v>
                </c:pt>
              </c:numCache>
            </c:numRef>
          </c:val>
          <c:extLst>
            <c:ext xmlns:c16="http://schemas.microsoft.com/office/drawing/2014/chart" uri="{C3380CC4-5D6E-409C-BE32-E72D297353CC}">
              <c16:uniqueId val="{00000000-76BD-4953-AC27-F9792839A0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Tables!PivotTable37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Tables'!$M$119</c:f>
              <c:strCache>
                <c:ptCount val="1"/>
                <c:pt idx="0">
                  <c:v>Total</c:v>
                </c:pt>
              </c:strCache>
            </c:strRef>
          </c:tx>
          <c:spPr>
            <a:solidFill>
              <a:schemeClr val="accent1"/>
            </a:solidFill>
            <a:ln>
              <a:noFill/>
            </a:ln>
            <a:effectLst/>
          </c:spPr>
          <c:invertIfNegative val="0"/>
          <c:cat>
            <c:strRef>
              <c:f>'Pivot Tables'!$L$120:$L$124</c:f>
              <c:strCache>
                <c:ptCount val="4"/>
                <c:pt idx="0">
                  <c:v>0</c:v>
                </c:pt>
                <c:pt idx="1">
                  <c:v>1</c:v>
                </c:pt>
                <c:pt idx="2">
                  <c:v>3</c:v>
                </c:pt>
                <c:pt idx="3">
                  <c:v>13</c:v>
                </c:pt>
              </c:strCache>
            </c:strRef>
          </c:cat>
          <c:val>
            <c:numRef>
              <c:f>'Pivot Tables'!$M$120:$M$124</c:f>
              <c:numCache>
                <c:formatCode>0%</c:formatCode>
                <c:ptCount val="4"/>
                <c:pt idx="0">
                  <c:v>0.33043647809253224</c:v>
                </c:pt>
                <c:pt idx="1">
                  <c:v>5.0761421319796954E-2</c:v>
                </c:pt>
                <c:pt idx="2">
                  <c:v>2.3255813953488372E-2</c:v>
                </c:pt>
                <c:pt idx="3">
                  <c:v>1</c:v>
                </c:pt>
              </c:numCache>
            </c:numRef>
          </c:val>
          <c:extLst>
            <c:ext xmlns:c16="http://schemas.microsoft.com/office/drawing/2014/chart" uri="{C3380CC4-5D6E-409C-BE32-E72D297353CC}">
              <c16:uniqueId val="{00000000-8E23-4367-9A90-908964709F0F}"/>
            </c:ext>
          </c:extLst>
        </c:ser>
        <c:dLbls>
          <c:showLegendKey val="0"/>
          <c:showVal val="0"/>
          <c:showCatName val="0"/>
          <c:showSerName val="0"/>
          <c:showPercent val="0"/>
          <c:showBubbleSize val="0"/>
        </c:dLbls>
        <c:gapWidth val="219"/>
        <c:overlap val="-27"/>
        <c:axId val="1010177039"/>
        <c:axId val="1010177519"/>
      </c:barChart>
      <c:catAx>
        <c:axId val="10101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177519"/>
        <c:crosses val="autoZero"/>
        <c:auto val="1"/>
        <c:lblAlgn val="ctr"/>
        <c:lblOffset val="100"/>
        <c:noMultiLvlLbl val="0"/>
      </c:catAx>
      <c:valAx>
        <c:axId val="1010177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17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Tables'!$N$272</c:f>
              <c:strCache>
                <c:ptCount val="1"/>
                <c:pt idx="0">
                  <c:v>Total</c:v>
                </c:pt>
              </c:strCache>
            </c:strRef>
          </c:tx>
          <c:spPr>
            <a:solidFill>
              <a:schemeClr val="accent1"/>
            </a:solidFill>
            <a:ln>
              <a:noFill/>
            </a:ln>
            <a:effectLst/>
          </c:spPr>
          <c:invertIfNegative val="0"/>
          <c:cat>
            <c:strRef>
              <c:f>'Pivot Tables'!$M$273:$M$275</c:f>
              <c:strCache>
                <c:ptCount val="2"/>
                <c:pt idx="0">
                  <c:v>Corporate</c:v>
                </c:pt>
                <c:pt idx="1">
                  <c:v>Online</c:v>
                </c:pt>
              </c:strCache>
            </c:strRef>
          </c:cat>
          <c:val>
            <c:numRef>
              <c:f>'Pivot Tables'!$N$273:$N$275</c:f>
              <c:numCache>
                <c:formatCode>0</c:formatCode>
                <c:ptCount val="2"/>
                <c:pt idx="0">
                  <c:v>82.940318249627055</c:v>
                </c:pt>
                <c:pt idx="1">
                  <c:v>112.26436923342243</c:v>
                </c:pt>
              </c:numCache>
            </c:numRef>
          </c:val>
          <c:extLst>
            <c:ext xmlns:c16="http://schemas.microsoft.com/office/drawing/2014/chart" uri="{C3380CC4-5D6E-409C-BE32-E72D297353CC}">
              <c16:uniqueId val="{00000000-7E15-43AC-BEFF-08E9E2B6F768}"/>
            </c:ext>
          </c:extLst>
        </c:ser>
        <c:dLbls>
          <c:showLegendKey val="0"/>
          <c:showVal val="0"/>
          <c:showCatName val="0"/>
          <c:showSerName val="0"/>
          <c:showPercent val="0"/>
          <c:showBubbleSize val="0"/>
        </c:dLbls>
        <c:gapWidth val="182"/>
        <c:axId val="1587244031"/>
        <c:axId val="1587240671"/>
      </c:barChart>
      <c:catAx>
        <c:axId val="158724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240671"/>
        <c:crosses val="autoZero"/>
        <c:auto val="1"/>
        <c:lblAlgn val="ctr"/>
        <c:lblOffset val="100"/>
        <c:noMultiLvlLbl val="0"/>
      </c:catAx>
      <c:valAx>
        <c:axId val="15872406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24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Tables!PivotTable15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1" baseline="0">
                <a:solidFill>
                  <a:srgbClr val="000000"/>
                </a:solidFill>
                <a:latin typeface="Calibri"/>
              </a:rPr>
              <a:t>Special Requests vs Cancellation Rate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Tables'!$P$469</c:f>
              <c:strCache>
                <c:ptCount val="1"/>
                <c:pt idx="0">
                  <c:v>Total</c:v>
                </c:pt>
              </c:strCache>
            </c:strRef>
          </c:tx>
          <c:spPr>
            <a:solidFill>
              <a:schemeClr val="accent1"/>
            </a:solidFill>
            <a:ln>
              <a:noFill/>
            </a:ln>
            <a:effectLst/>
          </c:spPr>
          <c:invertIfNegative val="0"/>
          <c:cat>
            <c:strRef>
              <c:f>'Pivot Tables'!$O$470:$O$473</c:f>
              <c:strCache>
                <c:ptCount val="3"/>
                <c:pt idx="0">
                  <c:v>0</c:v>
                </c:pt>
                <c:pt idx="1">
                  <c:v>1</c:v>
                </c:pt>
                <c:pt idx="2">
                  <c:v>2</c:v>
                </c:pt>
              </c:strCache>
            </c:strRef>
          </c:cat>
          <c:val>
            <c:numRef>
              <c:f>'Pivot Tables'!$P$470:$P$473</c:f>
              <c:numCache>
                <c:formatCode>0%</c:formatCode>
                <c:ptCount val="3"/>
                <c:pt idx="0">
                  <c:v>0.43238317047238112</c:v>
                </c:pt>
                <c:pt idx="1">
                  <c:v>0.2377013112734313</c:v>
                </c:pt>
                <c:pt idx="2">
                  <c:v>0.14600045840018336</c:v>
                </c:pt>
              </c:numCache>
            </c:numRef>
          </c:val>
          <c:extLst>
            <c:ext xmlns:c16="http://schemas.microsoft.com/office/drawing/2014/chart" uri="{C3380CC4-5D6E-409C-BE32-E72D297353CC}">
              <c16:uniqueId val="{00000000-8575-43EA-8121-10EA61BFCCE9}"/>
            </c:ext>
          </c:extLst>
        </c:ser>
        <c:dLbls>
          <c:showLegendKey val="0"/>
          <c:showVal val="0"/>
          <c:showCatName val="0"/>
          <c:showSerName val="0"/>
          <c:showPercent val="0"/>
          <c:showBubbleSize val="0"/>
        </c:dLbls>
        <c:gapWidth val="219"/>
        <c:overlap val="-27"/>
        <c:axId val="1603078191"/>
        <c:axId val="117036111"/>
      </c:barChart>
      <c:catAx>
        <c:axId val="160307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36111"/>
        <c:crosses val="autoZero"/>
        <c:auto val="1"/>
        <c:lblAlgn val="ctr"/>
        <c:lblOffset val="100"/>
        <c:noMultiLvlLbl val="0"/>
      </c:catAx>
      <c:valAx>
        <c:axId val="117036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07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'Pivot Tables'!$F$520:$F$864</c:f>
              <c:numCache>
                <c:formatCode>General</c:formatCode>
                <c:ptCount val="34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301</c:v>
                </c:pt>
                <c:pt idx="301">
                  <c:v>302</c:v>
                </c:pt>
                <c:pt idx="302">
                  <c:v>303</c:v>
                </c:pt>
                <c:pt idx="303">
                  <c:v>304</c:v>
                </c:pt>
                <c:pt idx="304">
                  <c:v>305</c:v>
                </c:pt>
                <c:pt idx="305">
                  <c:v>307</c:v>
                </c:pt>
                <c:pt idx="306">
                  <c:v>308</c:v>
                </c:pt>
                <c:pt idx="307">
                  <c:v>309</c:v>
                </c:pt>
                <c:pt idx="308">
                  <c:v>310</c:v>
                </c:pt>
                <c:pt idx="309">
                  <c:v>311</c:v>
                </c:pt>
                <c:pt idx="310">
                  <c:v>313</c:v>
                </c:pt>
                <c:pt idx="311">
                  <c:v>314</c:v>
                </c:pt>
                <c:pt idx="312">
                  <c:v>315</c:v>
                </c:pt>
                <c:pt idx="313">
                  <c:v>317</c:v>
                </c:pt>
                <c:pt idx="314">
                  <c:v>319</c:v>
                </c:pt>
                <c:pt idx="315">
                  <c:v>320</c:v>
                </c:pt>
                <c:pt idx="316">
                  <c:v>322</c:v>
                </c:pt>
                <c:pt idx="317">
                  <c:v>323</c:v>
                </c:pt>
                <c:pt idx="318">
                  <c:v>324</c:v>
                </c:pt>
                <c:pt idx="319">
                  <c:v>325</c:v>
                </c:pt>
                <c:pt idx="320">
                  <c:v>326</c:v>
                </c:pt>
                <c:pt idx="321">
                  <c:v>328</c:v>
                </c:pt>
                <c:pt idx="322">
                  <c:v>330</c:v>
                </c:pt>
                <c:pt idx="323">
                  <c:v>331</c:v>
                </c:pt>
                <c:pt idx="324">
                  <c:v>332</c:v>
                </c:pt>
                <c:pt idx="325">
                  <c:v>333</c:v>
                </c:pt>
                <c:pt idx="326">
                  <c:v>335</c:v>
                </c:pt>
                <c:pt idx="327">
                  <c:v>338</c:v>
                </c:pt>
                <c:pt idx="328">
                  <c:v>341</c:v>
                </c:pt>
                <c:pt idx="329">
                  <c:v>345</c:v>
                </c:pt>
                <c:pt idx="330">
                  <c:v>346</c:v>
                </c:pt>
                <c:pt idx="331">
                  <c:v>349</c:v>
                </c:pt>
                <c:pt idx="332">
                  <c:v>350</c:v>
                </c:pt>
                <c:pt idx="333">
                  <c:v>352</c:v>
                </c:pt>
                <c:pt idx="334">
                  <c:v>353</c:v>
                </c:pt>
                <c:pt idx="335">
                  <c:v>355</c:v>
                </c:pt>
                <c:pt idx="336">
                  <c:v>359</c:v>
                </c:pt>
                <c:pt idx="337">
                  <c:v>361</c:v>
                </c:pt>
                <c:pt idx="338">
                  <c:v>372</c:v>
                </c:pt>
                <c:pt idx="339">
                  <c:v>377</c:v>
                </c:pt>
                <c:pt idx="340">
                  <c:v>381</c:v>
                </c:pt>
                <c:pt idx="341">
                  <c:v>386</c:v>
                </c:pt>
                <c:pt idx="342">
                  <c:v>418</c:v>
                </c:pt>
                <c:pt idx="343">
                  <c:v>433</c:v>
                </c:pt>
                <c:pt idx="344">
                  <c:v>443</c:v>
                </c:pt>
              </c:numCache>
            </c:numRef>
          </c:xVal>
          <c:yVal>
            <c:numRef>
              <c:f>'Pivot Tables'!$G$520:$G$864</c:f>
              <c:numCache>
                <c:formatCode>0%</c:formatCode>
                <c:ptCount val="345"/>
                <c:pt idx="0">
                  <c:v>5.2509652509652512E-2</c:v>
                </c:pt>
                <c:pt idx="1">
                  <c:v>0.1021355617455896</c:v>
                </c:pt>
                <c:pt idx="2">
                  <c:v>5.909797822706065E-2</c:v>
                </c:pt>
                <c:pt idx="3">
                  <c:v>9.1054313099041537E-2</c:v>
                </c:pt>
                <c:pt idx="4">
                  <c:v>9.8883572567783087E-2</c:v>
                </c:pt>
                <c:pt idx="5">
                  <c:v>0.1317157712305026</c:v>
                </c:pt>
                <c:pt idx="6">
                  <c:v>0.10404624277456648</c:v>
                </c:pt>
                <c:pt idx="7">
                  <c:v>0.11502347417840375</c:v>
                </c:pt>
                <c:pt idx="8">
                  <c:v>0.12155963302752294</c:v>
                </c:pt>
                <c:pt idx="9">
                  <c:v>0.14457831325301204</c:v>
                </c:pt>
                <c:pt idx="10">
                  <c:v>0.22082018927444794</c:v>
                </c:pt>
                <c:pt idx="11">
                  <c:v>0.23989218328840969</c:v>
                </c:pt>
                <c:pt idx="12">
                  <c:v>0.13834951456310679</c:v>
                </c:pt>
                <c:pt idx="13">
                  <c:v>0.10942249240121581</c:v>
                </c:pt>
                <c:pt idx="14">
                  <c:v>0.14583333333333334</c:v>
                </c:pt>
                <c:pt idx="15">
                  <c:v>0.21212121212121213</c:v>
                </c:pt>
                <c:pt idx="16">
                  <c:v>0.16078431372549021</c:v>
                </c:pt>
                <c:pt idx="17">
                  <c:v>0.2013888888888889</c:v>
                </c:pt>
                <c:pt idx="18">
                  <c:v>0.22185430463576158</c:v>
                </c:pt>
                <c:pt idx="19">
                  <c:v>0.19936708860759494</c:v>
                </c:pt>
                <c:pt idx="20">
                  <c:v>0.15573770491803279</c:v>
                </c:pt>
                <c:pt idx="21">
                  <c:v>0.26495726495726496</c:v>
                </c:pt>
                <c:pt idx="22">
                  <c:v>0.152</c:v>
                </c:pt>
                <c:pt idx="23">
                  <c:v>0.2361111111111111</c:v>
                </c:pt>
                <c:pt idx="24">
                  <c:v>0.17194570135746606</c:v>
                </c:pt>
                <c:pt idx="25">
                  <c:v>0.22842639593908629</c:v>
                </c:pt>
                <c:pt idx="26">
                  <c:v>0.27102803738317754</c:v>
                </c:pt>
                <c:pt idx="27">
                  <c:v>0.22624434389140272</c:v>
                </c:pt>
                <c:pt idx="28">
                  <c:v>0.25954198473282442</c:v>
                </c:pt>
                <c:pt idx="29">
                  <c:v>0.18775510204081633</c:v>
                </c:pt>
                <c:pt idx="30">
                  <c:v>0.20077220077220076</c:v>
                </c:pt>
                <c:pt idx="31">
                  <c:v>0.2834008097165992</c:v>
                </c:pt>
                <c:pt idx="32">
                  <c:v>0.20848056537102475</c:v>
                </c:pt>
                <c:pt idx="33">
                  <c:v>0.2576419213973799</c:v>
                </c:pt>
                <c:pt idx="34">
                  <c:v>0.33471074380165289</c:v>
                </c:pt>
                <c:pt idx="35">
                  <c:v>0.2509505703422053</c:v>
                </c:pt>
                <c:pt idx="36">
                  <c:v>0.24710424710424711</c:v>
                </c:pt>
                <c:pt idx="37">
                  <c:v>0.1394658753709199</c:v>
                </c:pt>
                <c:pt idx="38">
                  <c:v>0.32571428571428573</c:v>
                </c:pt>
                <c:pt idx="39">
                  <c:v>0.1317365269461078</c:v>
                </c:pt>
                <c:pt idx="40">
                  <c:v>0.22943722943722944</c:v>
                </c:pt>
                <c:pt idx="41">
                  <c:v>0.13761467889908258</c:v>
                </c:pt>
                <c:pt idx="42">
                  <c:v>0.22352941176470589</c:v>
                </c:pt>
                <c:pt idx="43">
                  <c:v>0.22699386503067484</c:v>
                </c:pt>
                <c:pt idx="44">
                  <c:v>0.21008403361344538</c:v>
                </c:pt>
                <c:pt idx="45">
                  <c:v>0.27472527472527475</c:v>
                </c:pt>
                <c:pt idx="46">
                  <c:v>0.22981366459627328</c:v>
                </c:pt>
                <c:pt idx="47">
                  <c:v>0.23469387755102042</c:v>
                </c:pt>
                <c:pt idx="48">
                  <c:v>0.19871794871794871</c:v>
                </c:pt>
                <c:pt idx="49">
                  <c:v>0.31413612565445026</c:v>
                </c:pt>
                <c:pt idx="50">
                  <c:v>0.32544378698224852</c:v>
                </c:pt>
                <c:pt idx="51">
                  <c:v>0.2781954887218045</c:v>
                </c:pt>
                <c:pt idx="52">
                  <c:v>0.323943661971831</c:v>
                </c:pt>
                <c:pt idx="53">
                  <c:v>0.19767441860465115</c:v>
                </c:pt>
                <c:pt idx="54">
                  <c:v>0.27127659574468083</c:v>
                </c:pt>
                <c:pt idx="55">
                  <c:v>0.17727272727272728</c:v>
                </c:pt>
                <c:pt idx="56">
                  <c:v>0.19858156028368795</c:v>
                </c:pt>
                <c:pt idx="57">
                  <c:v>0.22660098522167488</c:v>
                </c:pt>
                <c:pt idx="58">
                  <c:v>0.21935483870967742</c:v>
                </c:pt>
                <c:pt idx="59">
                  <c:v>0.22674418604651161</c:v>
                </c:pt>
                <c:pt idx="60">
                  <c:v>0.32978723404255317</c:v>
                </c:pt>
                <c:pt idx="61">
                  <c:v>0.26874999999999999</c:v>
                </c:pt>
                <c:pt idx="62">
                  <c:v>0.25</c:v>
                </c:pt>
                <c:pt idx="63">
                  <c:v>0.26136363636363635</c:v>
                </c:pt>
                <c:pt idx="64">
                  <c:v>0.29107981220657275</c:v>
                </c:pt>
                <c:pt idx="65">
                  <c:v>0.24657534246575341</c:v>
                </c:pt>
                <c:pt idx="66">
                  <c:v>0.31612903225806449</c:v>
                </c:pt>
                <c:pt idx="67">
                  <c:v>0.224</c:v>
                </c:pt>
                <c:pt idx="68">
                  <c:v>0.2822085889570552</c:v>
                </c:pt>
                <c:pt idx="69">
                  <c:v>0.53266331658291455</c:v>
                </c:pt>
                <c:pt idx="70">
                  <c:v>0.27777777777777779</c:v>
                </c:pt>
                <c:pt idx="71">
                  <c:v>0.14624505928853754</c:v>
                </c:pt>
                <c:pt idx="72">
                  <c:v>0.33333333333333331</c:v>
                </c:pt>
                <c:pt idx="73">
                  <c:v>0.30344827586206896</c:v>
                </c:pt>
                <c:pt idx="74">
                  <c:v>0.10699588477366255</c:v>
                </c:pt>
                <c:pt idx="75">
                  <c:v>0.44736842105263158</c:v>
                </c:pt>
                <c:pt idx="76">
                  <c:v>0.34108527131782945</c:v>
                </c:pt>
                <c:pt idx="77">
                  <c:v>0.2711864406779661</c:v>
                </c:pt>
                <c:pt idx="78">
                  <c:v>0.39130434782608697</c:v>
                </c:pt>
                <c:pt idx="79">
                  <c:v>0.28467153284671531</c:v>
                </c:pt>
                <c:pt idx="80">
                  <c:v>0.24096385542168675</c:v>
                </c:pt>
                <c:pt idx="81">
                  <c:v>0.42105263157894735</c:v>
                </c:pt>
                <c:pt idx="82">
                  <c:v>0.31481481481481483</c:v>
                </c:pt>
                <c:pt idx="83">
                  <c:v>0.14285714285714285</c:v>
                </c:pt>
                <c:pt idx="84">
                  <c:v>0.25263157894736843</c:v>
                </c:pt>
                <c:pt idx="85">
                  <c:v>0.3032258064516129</c:v>
                </c:pt>
                <c:pt idx="86">
                  <c:v>0.18848167539267016</c:v>
                </c:pt>
                <c:pt idx="87">
                  <c:v>0.32539682539682541</c:v>
                </c:pt>
                <c:pt idx="88">
                  <c:v>0.22297297297297297</c:v>
                </c:pt>
                <c:pt idx="89">
                  <c:v>0.25</c:v>
                </c:pt>
                <c:pt idx="90">
                  <c:v>0.25510204081632654</c:v>
                </c:pt>
                <c:pt idx="91">
                  <c:v>0.34351145038167941</c:v>
                </c:pt>
                <c:pt idx="92">
                  <c:v>0.32846715328467152</c:v>
                </c:pt>
                <c:pt idx="93">
                  <c:v>0.42727272727272725</c:v>
                </c:pt>
                <c:pt idx="94">
                  <c:v>0.35555555555555557</c:v>
                </c:pt>
                <c:pt idx="95">
                  <c:v>0.31531531531531531</c:v>
                </c:pt>
                <c:pt idx="96">
                  <c:v>0.35897435897435898</c:v>
                </c:pt>
                <c:pt idx="97">
                  <c:v>0.25882352941176473</c:v>
                </c:pt>
                <c:pt idx="98">
                  <c:v>0.2857142857142857</c:v>
                </c:pt>
                <c:pt idx="99">
                  <c:v>0.39506172839506171</c:v>
                </c:pt>
                <c:pt idx="100">
                  <c:v>0.4</c:v>
                </c:pt>
                <c:pt idx="101">
                  <c:v>0.47115384615384615</c:v>
                </c:pt>
                <c:pt idx="102">
                  <c:v>0.4642857142857143</c:v>
                </c:pt>
                <c:pt idx="103">
                  <c:v>0.59195402298850575</c:v>
                </c:pt>
                <c:pt idx="104">
                  <c:v>0.40517241379310343</c:v>
                </c:pt>
                <c:pt idx="105">
                  <c:v>0.63313609467455623</c:v>
                </c:pt>
                <c:pt idx="106">
                  <c:v>0.5</c:v>
                </c:pt>
                <c:pt idx="107">
                  <c:v>0.32653061224489793</c:v>
                </c:pt>
                <c:pt idx="108">
                  <c:v>0.2857142857142857</c:v>
                </c:pt>
                <c:pt idx="109">
                  <c:v>0.32710280373831774</c:v>
                </c:pt>
                <c:pt idx="110">
                  <c:v>0.375</c:v>
                </c:pt>
                <c:pt idx="111">
                  <c:v>0.40404040404040403</c:v>
                </c:pt>
                <c:pt idx="112">
                  <c:v>0.27835051546391754</c:v>
                </c:pt>
                <c:pt idx="113">
                  <c:v>0.61599999999999999</c:v>
                </c:pt>
                <c:pt idx="114">
                  <c:v>0.54166666666666663</c:v>
                </c:pt>
                <c:pt idx="115">
                  <c:v>0.2982456140350877</c:v>
                </c:pt>
                <c:pt idx="116">
                  <c:v>0.50704225352112675</c:v>
                </c:pt>
                <c:pt idx="117">
                  <c:v>0.34905660377358488</c:v>
                </c:pt>
                <c:pt idx="118">
                  <c:v>0.16891891891891891</c:v>
                </c:pt>
                <c:pt idx="119">
                  <c:v>0.2978723404255319</c:v>
                </c:pt>
                <c:pt idx="120">
                  <c:v>0.42857142857142855</c:v>
                </c:pt>
                <c:pt idx="121">
                  <c:v>0.43037974683544306</c:v>
                </c:pt>
                <c:pt idx="122">
                  <c:v>0.25</c:v>
                </c:pt>
                <c:pt idx="123">
                  <c:v>0.50819672131147542</c:v>
                </c:pt>
                <c:pt idx="124">
                  <c:v>0.40404040404040403</c:v>
                </c:pt>
                <c:pt idx="125">
                  <c:v>0.29850746268656714</c:v>
                </c:pt>
                <c:pt idx="126">
                  <c:v>0.30158730158730157</c:v>
                </c:pt>
                <c:pt idx="127">
                  <c:v>0.30136986301369861</c:v>
                </c:pt>
                <c:pt idx="128">
                  <c:v>0.41428571428571431</c:v>
                </c:pt>
                <c:pt idx="129">
                  <c:v>0.328125</c:v>
                </c:pt>
                <c:pt idx="130">
                  <c:v>0.34831460674157305</c:v>
                </c:pt>
                <c:pt idx="131">
                  <c:v>0.52325581395348841</c:v>
                </c:pt>
                <c:pt idx="132">
                  <c:v>0.29166666666666669</c:v>
                </c:pt>
                <c:pt idx="133">
                  <c:v>0.34782608695652173</c:v>
                </c:pt>
                <c:pt idx="134">
                  <c:v>0.28421052631578947</c:v>
                </c:pt>
                <c:pt idx="135">
                  <c:v>0.35483870967741937</c:v>
                </c:pt>
                <c:pt idx="136">
                  <c:v>0.45283018867924529</c:v>
                </c:pt>
                <c:pt idx="137">
                  <c:v>0.30909090909090908</c:v>
                </c:pt>
                <c:pt idx="138">
                  <c:v>0.36986301369863012</c:v>
                </c:pt>
                <c:pt idx="139">
                  <c:v>0.52083333333333337</c:v>
                </c:pt>
                <c:pt idx="140">
                  <c:v>0.17460317460317459</c:v>
                </c:pt>
                <c:pt idx="141">
                  <c:v>0.16981132075471697</c:v>
                </c:pt>
                <c:pt idx="142">
                  <c:v>0.359375</c:v>
                </c:pt>
                <c:pt idx="143">
                  <c:v>0.29166666666666669</c:v>
                </c:pt>
                <c:pt idx="144">
                  <c:v>0.42424242424242425</c:v>
                </c:pt>
                <c:pt idx="145">
                  <c:v>0.23711340206185566</c:v>
                </c:pt>
                <c:pt idx="146">
                  <c:v>0.48051948051948051</c:v>
                </c:pt>
                <c:pt idx="147">
                  <c:v>0.44444444444444442</c:v>
                </c:pt>
                <c:pt idx="148">
                  <c:v>0.29545454545454547</c:v>
                </c:pt>
                <c:pt idx="149">
                  <c:v>0.47619047619047616</c:v>
                </c:pt>
                <c:pt idx="150">
                  <c:v>0.20689655172413793</c:v>
                </c:pt>
                <c:pt idx="151">
                  <c:v>0.34586466165413532</c:v>
                </c:pt>
                <c:pt idx="152">
                  <c:v>0.64150943396226412</c:v>
                </c:pt>
                <c:pt idx="153">
                  <c:v>0.7</c:v>
                </c:pt>
                <c:pt idx="154">
                  <c:v>0.58974358974358976</c:v>
                </c:pt>
                <c:pt idx="155">
                  <c:v>0.78947368421052633</c:v>
                </c:pt>
                <c:pt idx="156">
                  <c:v>0.74137931034482762</c:v>
                </c:pt>
                <c:pt idx="157">
                  <c:v>0.676056338028169</c:v>
                </c:pt>
                <c:pt idx="158">
                  <c:v>0.71111111111111114</c:v>
                </c:pt>
                <c:pt idx="159">
                  <c:v>0.51960784313725494</c:v>
                </c:pt>
                <c:pt idx="160">
                  <c:v>0.68571428571428572</c:v>
                </c:pt>
                <c:pt idx="161">
                  <c:v>0.77011494252873558</c:v>
                </c:pt>
                <c:pt idx="162">
                  <c:v>0.63013698630136983</c:v>
                </c:pt>
                <c:pt idx="163">
                  <c:v>0.71764705882352942</c:v>
                </c:pt>
                <c:pt idx="164">
                  <c:v>0.30069930069930068</c:v>
                </c:pt>
                <c:pt idx="165">
                  <c:v>0.74193548387096775</c:v>
                </c:pt>
                <c:pt idx="166">
                  <c:v>0.86524822695035464</c:v>
                </c:pt>
                <c:pt idx="167">
                  <c:v>0.75</c:v>
                </c:pt>
                <c:pt idx="168">
                  <c:v>0.81818181818181823</c:v>
                </c:pt>
                <c:pt idx="169">
                  <c:v>0.70370370370370372</c:v>
                </c:pt>
                <c:pt idx="170">
                  <c:v>0.56756756756756754</c:v>
                </c:pt>
                <c:pt idx="171">
                  <c:v>0.7857142857142857</c:v>
                </c:pt>
                <c:pt idx="172">
                  <c:v>0.73015873015873012</c:v>
                </c:pt>
                <c:pt idx="173">
                  <c:v>0.67567567567567566</c:v>
                </c:pt>
                <c:pt idx="174">
                  <c:v>0.77611940298507465</c:v>
                </c:pt>
                <c:pt idx="175">
                  <c:v>0.62222222222222223</c:v>
                </c:pt>
                <c:pt idx="176">
                  <c:v>0.82857142857142863</c:v>
                </c:pt>
                <c:pt idx="177">
                  <c:v>0.68965517241379315</c:v>
                </c:pt>
                <c:pt idx="178">
                  <c:v>0.76595744680851063</c:v>
                </c:pt>
                <c:pt idx="179">
                  <c:v>0.70666666666666667</c:v>
                </c:pt>
                <c:pt idx="180">
                  <c:v>0.65600000000000003</c:v>
                </c:pt>
                <c:pt idx="181">
                  <c:v>0.93333333333333335</c:v>
                </c:pt>
                <c:pt idx="182">
                  <c:v>0.86486486486486491</c:v>
                </c:pt>
                <c:pt idx="183">
                  <c:v>0.9285714285714286</c:v>
                </c:pt>
                <c:pt idx="184">
                  <c:v>0.78333333333333333</c:v>
                </c:pt>
                <c:pt idx="185">
                  <c:v>0.71153846153846156</c:v>
                </c:pt>
                <c:pt idx="186">
                  <c:v>0.66666666666666663</c:v>
                </c:pt>
                <c:pt idx="187">
                  <c:v>0.75</c:v>
                </c:pt>
                <c:pt idx="188">
                  <c:v>0.92810457516339873</c:v>
                </c:pt>
                <c:pt idx="189">
                  <c:v>0.48936170212765956</c:v>
                </c:pt>
                <c:pt idx="190">
                  <c:v>0.66666666666666663</c:v>
                </c:pt>
                <c:pt idx="191">
                  <c:v>0.78260869565217395</c:v>
                </c:pt>
                <c:pt idx="192">
                  <c:v>0.30666666666666664</c:v>
                </c:pt>
                <c:pt idx="193">
                  <c:v>0.84269662921348309</c:v>
                </c:pt>
                <c:pt idx="194">
                  <c:v>0.84</c:v>
                </c:pt>
                <c:pt idx="195">
                  <c:v>0.68627450980392157</c:v>
                </c:pt>
                <c:pt idx="196">
                  <c:v>0.48936170212765956</c:v>
                </c:pt>
                <c:pt idx="197">
                  <c:v>0.54285714285714282</c:v>
                </c:pt>
                <c:pt idx="198">
                  <c:v>0.7</c:v>
                </c:pt>
                <c:pt idx="199">
                  <c:v>0.75</c:v>
                </c:pt>
                <c:pt idx="200">
                  <c:v>0.6</c:v>
                </c:pt>
                <c:pt idx="201">
                  <c:v>0.73333333333333328</c:v>
                </c:pt>
                <c:pt idx="202">
                  <c:v>0.8</c:v>
                </c:pt>
                <c:pt idx="203">
                  <c:v>0.55555555555555558</c:v>
                </c:pt>
                <c:pt idx="204">
                  <c:v>0.57377049180327866</c:v>
                </c:pt>
                <c:pt idx="205">
                  <c:v>0.8666666666666667</c:v>
                </c:pt>
                <c:pt idx="206">
                  <c:v>0.8928571428571429</c:v>
                </c:pt>
                <c:pt idx="207">
                  <c:v>0.39583333333333331</c:v>
                </c:pt>
                <c:pt idx="208">
                  <c:v>0.72222222222222221</c:v>
                </c:pt>
                <c:pt idx="209">
                  <c:v>0.68</c:v>
                </c:pt>
                <c:pt idx="210">
                  <c:v>0.48333333333333334</c:v>
                </c:pt>
                <c:pt idx="211">
                  <c:v>0.98461538461538467</c:v>
                </c:pt>
                <c:pt idx="212">
                  <c:v>0.5714285714285714</c:v>
                </c:pt>
                <c:pt idx="213">
                  <c:v>0.89010989010989006</c:v>
                </c:pt>
                <c:pt idx="214">
                  <c:v>0.61904761904761907</c:v>
                </c:pt>
                <c:pt idx="215">
                  <c:v>0.7142857142857143</c:v>
                </c:pt>
                <c:pt idx="216">
                  <c:v>0.5625</c:v>
                </c:pt>
                <c:pt idx="217">
                  <c:v>0.66666666666666663</c:v>
                </c:pt>
                <c:pt idx="218">
                  <c:v>0.92307692307692313</c:v>
                </c:pt>
                <c:pt idx="219">
                  <c:v>0.42028985507246375</c:v>
                </c:pt>
                <c:pt idx="220">
                  <c:v>0.8571428571428571</c:v>
                </c:pt>
                <c:pt idx="221">
                  <c:v>0.25301204819277107</c:v>
                </c:pt>
                <c:pt idx="222">
                  <c:v>0.66666666666666663</c:v>
                </c:pt>
                <c:pt idx="223">
                  <c:v>0.75</c:v>
                </c:pt>
                <c:pt idx="224">
                  <c:v>0.41666666666666669</c:v>
                </c:pt>
                <c:pt idx="225">
                  <c:v>0.84210526315789469</c:v>
                </c:pt>
                <c:pt idx="226">
                  <c:v>0.4</c:v>
                </c:pt>
                <c:pt idx="227">
                  <c:v>0.66666666666666663</c:v>
                </c:pt>
                <c:pt idx="228">
                  <c:v>0.76923076923076927</c:v>
                </c:pt>
                <c:pt idx="229">
                  <c:v>0.85185185185185186</c:v>
                </c:pt>
                <c:pt idx="230">
                  <c:v>0.73170731707317072</c:v>
                </c:pt>
                <c:pt idx="231">
                  <c:v>0.5625</c:v>
                </c:pt>
                <c:pt idx="232">
                  <c:v>0.6</c:v>
                </c:pt>
                <c:pt idx="233">
                  <c:v>1</c:v>
                </c:pt>
                <c:pt idx="234">
                  <c:v>0.8571428571428571</c:v>
                </c:pt>
                <c:pt idx="235">
                  <c:v>0.90909090909090906</c:v>
                </c:pt>
                <c:pt idx="236">
                  <c:v>0.72727272727272729</c:v>
                </c:pt>
                <c:pt idx="237">
                  <c:v>0.80769230769230771</c:v>
                </c:pt>
                <c:pt idx="238">
                  <c:v>0.70833333333333337</c:v>
                </c:pt>
                <c:pt idx="239">
                  <c:v>0.93548387096774188</c:v>
                </c:pt>
                <c:pt idx="240">
                  <c:v>0.8</c:v>
                </c:pt>
                <c:pt idx="241">
                  <c:v>0.5714285714285714</c:v>
                </c:pt>
                <c:pt idx="242">
                  <c:v>0.75</c:v>
                </c:pt>
                <c:pt idx="243">
                  <c:v>0.69230769230769229</c:v>
                </c:pt>
                <c:pt idx="244">
                  <c:v>0.70588235294117652</c:v>
                </c:pt>
                <c:pt idx="245">
                  <c:v>0.97368421052631582</c:v>
                </c:pt>
                <c:pt idx="246">
                  <c:v>0.54545454545454541</c:v>
                </c:pt>
                <c:pt idx="247">
                  <c:v>0.85185185185185186</c:v>
                </c:pt>
                <c:pt idx="248">
                  <c:v>0.45454545454545453</c:v>
                </c:pt>
                <c:pt idx="249">
                  <c:v>0.7142857142857143</c:v>
                </c:pt>
                <c:pt idx="250">
                  <c:v>0.9285714285714286</c:v>
                </c:pt>
                <c:pt idx="251">
                  <c:v>0.63636363636363635</c:v>
                </c:pt>
                <c:pt idx="252">
                  <c:v>0.76470588235294112</c:v>
                </c:pt>
                <c:pt idx="253">
                  <c:v>0.75</c:v>
                </c:pt>
                <c:pt idx="254">
                  <c:v>0.82352941176470584</c:v>
                </c:pt>
                <c:pt idx="255">
                  <c:v>0.63636363636363635</c:v>
                </c:pt>
                <c:pt idx="256">
                  <c:v>0.64347826086956517</c:v>
                </c:pt>
                <c:pt idx="257">
                  <c:v>0.76470588235294112</c:v>
                </c:pt>
                <c:pt idx="258">
                  <c:v>0.88235294117647056</c:v>
                </c:pt>
                <c:pt idx="259">
                  <c:v>0.69696969696969702</c:v>
                </c:pt>
                <c:pt idx="260">
                  <c:v>0.46666666666666667</c:v>
                </c:pt>
                <c:pt idx="261">
                  <c:v>0.75</c:v>
                </c:pt>
                <c:pt idx="262">
                  <c:v>0.88888888888888884</c:v>
                </c:pt>
                <c:pt idx="263">
                  <c:v>0.62790697674418605</c:v>
                </c:pt>
                <c:pt idx="264">
                  <c:v>1</c:v>
                </c:pt>
                <c:pt idx="265">
                  <c:v>0.83333333333333337</c:v>
                </c:pt>
                <c:pt idx="266">
                  <c:v>0.30769230769230771</c:v>
                </c:pt>
                <c:pt idx="267">
                  <c:v>0.88888888888888884</c:v>
                </c:pt>
                <c:pt idx="268">
                  <c:v>0.61290322580645162</c:v>
                </c:pt>
                <c:pt idx="269">
                  <c:v>9.0909090909090912E-2</c:v>
                </c:pt>
                <c:pt idx="270">
                  <c:v>0.54166666666666663</c:v>
                </c:pt>
                <c:pt idx="271">
                  <c:v>0.64516129032258063</c:v>
                </c:pt>
                <c:pt idx="272">
                  <c:v>0.75</c:v>
                </c:pt>
                <c:pt idx="273">
                  <c:v>0.7927927927927928</c:v>
                </c:pt>
                <c:pt idx="274">
                  <c:v>0.66666666666666663</c:v>
                </c:pt>
                <c:pt idx="275">
                  <c:v>0.98947368421052628</c:v>
                </c:pt>
                <c:pt idx="276">
                  <c:v>0.76666666666666672</c:v>
                </c:pt>
                <c:pt idx="277">
                  <c:v>0.40740740740740738</c:v>
                </c:pt>
                <c:pt idx="278">
                  <c:v>0.6</c:v>
                </c:pt>
                <c:pt idx="279">
                  <c:v>0.89830508474576276</c:v>
                </c:pt>
                <c:pt idx="280">
                  <c:v>1</c:v>
                </c:pt>
                <c:pt idx="281">
                  <c:v>0.8571428571428571</c:v>
                </c:pt>
                <c:pt idx="282">
                  <c:v>0.15</c:v>
                </c:pt>
                <c:pt idx="283">
                  <c:v>0.42857142857142855</c:v>
                </c:pt>
                <c:pt idx="284">
                  <c:v>0.66666666666666663</c:v>
                </c:pt>
                <c:pt idx="285">
                  <c:v>1</c:v>
                </c:pt>
                <c:pt idx="286">
                  <c:v>0.87804878048780488</c:v>
                </c:pt>
                <c:pt idx="287">
                  <c:v>0.9</c:v>
                </c:pt>
                <c:pt idx="288">
                  <c:v>0.8</c:v>
                </c:pt>
                <c:pt idx="289">
                  <c:v>0.13333333333333333</c:v>
                </c:pt>
                <c:pt idx="290">
                  <c:v>0.75609756097560976</c:v>
                </c:pt>
                <c:pt idx="291">
                  <c:v>0.83333333333333337</c:v>
                </c:pt>
                <c:pt idx="292">
                  <c:v>0.81578947368421051</c:v>
                </c:pt>
                <c:pt idx="293">
                  <c:v>1</c:v>
                </c:pt>
                <c:pt idx="294">
                  <c:v>0.33333333333333331</c:v>
                </c:pt>
                <c:pt idx="295">
                  <c:v>0.5</c:v>
                </c:pt>
                <c:pt idx="296">
                  <c:v>0.875</c:v>
                </c:pt>
                <c:pt idx="297">
                  <c:v>0.5</c:v>
                </c:pt>
                <c:pt idx="298">
                  <c:v>0.29411764705882354</c:v>
                </c:pt>
                <c:pt idx="299">
                  <c:v>1</c:v>
                </c:pt>
                <c:pt idx="300">
                  <c:v>0.8</c:v>
                </c:pt>
                <c:pt idx="301">
                  <c:v>0.90476190476190477</c:v>
                </c:pt>
                <c:pt idx="302">
                  <c:v>0.7</c:v>
                </c:pt>
                <c:pt idx="303">
                  <c:v>0.94623655913978499</c:v>
                </c:pt>
                <c:pt idx="304">
                  <c:v>1</c:v>
                </c:pt>
                <c:pt idx="305">
                  <c:v>1</c:v>
                </c:pt>
                <c:pt idx="306">
                  <c:v>1</c:v>
                </c:pt>
                <c:pt idx="307">
                  <c:v>0.61904761904761907</c:v>
                </c:pt>
                <c:pt idx="308">
                  <c:v>1</c:v>
                </c:pt>
                <c:pt idx="309">
                  <c:v>0.5</c:v>
                </c:pt>
                <c:pt idx="310">
                  <c:v>1</c:v>
                </c:pt>
                <c:pt idx="311">
                  <c:v>1</c:v>
                </c:pt>
                <c:pt idx="312">
                  <c:v>0.55555555555555558</c:v>
                </c:pt>
                <c:pt idx="313">
                  <c:v>1</c:v>
                </c:pt>
                <c:pt idx="314">
                  <c:v>1</c:v>
                </c:pt>
                <c:pt idx="315">
                  <c:v>0.81944444444444442</c:v>
                </c:pt>
                <c:pt idx="316">
                  <c:v>0.57446808510638303</c:v>
                </c:pt>
                <c:pt idx="317">
                  <c:v>0.86363636363636365</c:v>
                </c:pt>
                <c:pt idx="318">
                  <c:v>1</c:v>
                </c:pt>
                <c:pt idx="319">
                  <c:v>1</c:v>
                </c:pt>
                <c:pt idx="320">
                  <c:v>1</c:v>
                </c:pt>
                <c:pt idx="321">
                  <c:v>1</c:v>
                </c:pt>
                <c:pt idx="322">
                  <c:v>1</c:v>
                </c:pt>
                <c:pt idx="323">
                  <c:v>1</c:v>
                </c:pt>
                <c:pt idx="324">
                  <c:v>0.25</c:v>
                </c:pt>
                <c:pt idx="325">
                  <c:v>1</c:v>
                </c:pt>
                <c:pt idx="326">
                  <c:v>6.6666666666666666E-2</c:v>
                </c:pt>
                <c:pt idx="327">
                  <c:v>0.47826086956521741</c:v>
                </c:pt>
                <c:pt idx="328">
                  <c:v>1</c:v>
                </c:pt>
                <c:pt idx="329">
                  <c:v>1</c:v>
                </c:pt>
                <c:pt idx="330">
                  <c:v>0.8904109589041096</c:v>
                </c:pt>
                <c:pt idx="331">
                  <c:v>0.875</c:v>
                </c:pt>
                <c:pt idx="332">
                  <c:v>1</c:v>
                </c:pt>
                <c:pt idx="333">
                  <c:v>1</c:v>
                </c:pt>
                <c:pt idx="334">
                  <c:v>1</c:v>
                </c:pt>
                <c:pt idx="335">
                  <c:v>1</c:v>
                </c:pt>
                <c:pt idx="336">
                  <c:v>0.25</c:v>
                </c:pt>
                <c:pt idx="337">
                  <c:v>1</c:v>
                </c:pt>
                <c:pt idx="338">
                  <c:v>1</c:v>
                </c:pt>
                <c:pt idx="339">
                  <c:v>0.91304347826086951</c:v>
                </c:pt>
                <c:pt idx="340">
                  <c:v>1</c:v>
                </c:pt>
                <c:pt idx="341">
                  <c:v>0.91304347826086951</c:v>
                </c:pt>
                <c:pt idx="342">
                  <c:v>1</c:v>
                </c:pt>
                <c:pt idx="343">
                  <c:v>1</c:v>
                </c:pt>
                <c:pt idx="344">
                  <c:v>1</c:v>
                </c:pt>
              </c:numCache>
            </c:numRef>
          </c:yVal>
          <c:smooth val="0"/>
          <c:extLst>
            <c:ext xmlns:c16="http://schemas.microsoft.com/office/drawing/2014/chart" uri="{C3380CC4-5D6E-409C-BE32-E72D297353CC}">
              <c16:uniqueId val="{00000000-7B1F-4CBB-8786-D18874C81120}"/>
            </c:ext>
          </c:extLst>
        </c:ser>
        <c:dLbls>
          <c:showLegendKey val="0"/>
          <c:showVal val="0"/>
          <c:showCatName val="0"/>
          <c:showSerName val="0"/>
          <c:showPercent val="0"/>
          <c:showBubbleSize val="0"/>
        </c:dLbls>
        <c:axId val="1451131647"/>
        <c:axId val="1451136447"/>
      </c:scatterChart>
      <c:valAx>
        <c:axId val="145113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36447"/>
        <c:crosses val="autoZero"/>
        <c:crossBetween val="midCat"/>
      </c:valAx>
      <c:valAx>
        <c:axId val="1451136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316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Customers</a:t>
            </a:r>
            <a:r>
              <a:rPr lang="en-US" b="1" baseline="0">
                <a:solidFill>
                  <a:schemeClr val="tx1"/>
                </a:solidFill>
              </a:rPr>
              <a:t> requesting parking &amp; Cancellation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rgbClr val="7030A0"/>
          </a:solidFill>
          <a:ln w="19050">
            <a:solidFill>
              <a:schemeClr val="lt1"/>
            </a:solidFill>
          </a:ln>
          <a:effectLst/>
        </c:spPr>
        <c:dLbl>
          <c:idx val="0"/>
          <c:layout>
            <c:manualLayout>
              <c:x val="0.10424278215223097"/>
              <c:y val="-8.3701516477107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spPr>
          <a:solidFill>
            <a:srgbClr val="993366"/>
          </a:solidFill>
          <a:ln w="19050">
            <a:solidFill>
              <a:schemeClr val="lt1"/>
            </a:solidFill>
          </a:ln>
          <a:effectLst/>
        </c:spPr>
        <c:dLbl>
          <c:idx val="0"/>
          <c:layout>
            <c:manualLayout>
              <c:x val="-4.5520231846019249E-2"/>
              <c:y val="4.0121026538349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 Tables'!$P$456</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2-C79A-464D-8C81-ABDBA43636C3}"/>
              </c:ext>
            </c:extLst>
          </c:dPt>
          <c:dPt>
            <c:idx val="1"/>
            <c:bubble3D val="0"/>
            <c:explosion val="19"/>
            <c:spPr>
              <a:solidFill>
                <a:srgbClr val="993366"/>
              </a:solidFill>
              <a:ln w="19050">
                <a:solidFill>
                  <a:schemeClr val="lt1"/>
                </a:solidFill>
              </a:ln>
              <a:effectLst/>
            </c:spPr>
            <c:extLst>
              <c:ext xmlns:c16="http://schemas.microsoft.com/office/drawing/2014/chart" uri="{C3380CC4-5D6E-409C-BE32-E72D297353CC}">
                <c16:uniqueId val="{00000003-C79A-464D-8C81-ABDBA43636C3}"/>
              </c:ext>
            </c:extLst>
          </c:dPt>
          <c:dLbls>
            <c:dLbl>
              <c:idx val="0"/>
              <c:layout>
                <c:manualLayout>
                  <c:x val="0.10424278215223097"/>
                  <c:y val="-8.3701516477107024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C79A-464D-8C81-ABDBA43636C3}"/>
                </c:ext>
              </c:extLst>
            </c:dLbl>
            <c:dLbl>
              <c:idx val="1"/>
              <c:layout>
                <c:manualLayout>
                  <c:x val="-4.5520231846019249E-2"/>
                  <c:y val="4.0121026538349376E-2"/>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79A-464D-8C81-ABDBA43636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extLst>
          </c:dLbls>
          <c:cat>
            <c:strRef>
              <c:f>'Pivot Tables'!$O$457:$O$459</c:f>
              <c:strCache>
                <c:ptCount val="2"/>
                <c:pt idx="0">
                  <c:v>0</c:v>
                </c:pt>
                <c:pt idx="1">
                  <c:v>1</c:v>
                </c:pt>
              </c:strCache>
            </c:strRef>
          </c:cat>
          <c:val>
            <c:numRef>
              <c:f>'Pivot Tables'!$P$457:$P$459</c:f>
              <c:numCache>
                <c:formatCode>0%</c:formatCode>
                <c:ptCount val="2"/>
                <c:pt idx="0">
                  <c:v>0.33499444713386678</c:v>
                </c:pt>
                <c:pt idx="1">
                  <c:v>0.10169491525423729</c:v>
                </c:pt>
              </c:numCache>
            </c:numRef>
          </c:val>
          <c:extLst>
            <c:ext xmlns:c16="http://schemas.microsoft.com/office/drawing/2014/chart" uri="{C3380CC4-5D6E-409C-BE32-E72D297353CC}">
              <c16:uniqueId val="{00000000-C79A-464D-8C81-ABDBA43636C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261832215050112"/>
          <c:y val="0.20553194122490945"/>
          <c:w val="0.51161789217767961"/>
          <c:h val="0.73401748782658782"/>
        </c:manualLayout>
      </c:layout>
      <c:doughnutChart>
        <c:varyColors val="1"/>
        <c:dLbls>
          <c:showLegendKey val="0"/>
          <c:showVal val="0"/>
          <c:showCatName val="0"/>
          <c:showSerName val="0"/>
          <c:showPercent val="0"/>
          <c:showBubbleSize val="0"/>
          <c:showLeaderLines val="0"/>
        </c:dLbls>
        <c:firstSliceAng val="0"/>
        <c:holeSize val="3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Lead Time VS Cancellation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rgbClr val="7030A0"/>
                </a:solidFill>
              </a:ln>
              <a:effectLst/>
            </c:spPr>
          </c:marker>
          <c:trendline>
            <c:spPr>
              <a:ln w="41275" cap="rnd">
                <a:solidFill>
                  <a:schemeClr val="tx1">
                    <a:lumMod val="95000"/>
                    <a:lumOff val="5000"/>
                  </a:schemeClr>
                </a:solidFill>
                <a:prstDash val="solid"/>
              </a:ln>
              <a:effectLst/>
            </c:spPr>
            <c:trendlineType val="linear"/>
            <c:dispRSqr val="0"/>
            <c:dispEq val="0"/>
          </c:trendline>
          <c:xVal>
            <c:numRef>
              <c:f>'Pivot Tables'!$F$520:$F$864</c:f>
              <c:numCache>
                <c:formatCode>General</c:formatCode>
                <c:ptCount val="34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301</c:v>
                </c:pt>
                <c:pt idx="301">
                  <c:v>302</c:v>
                </c:pt>
                <c:pt idx="302">
                  <c:v>303</c:v>
                </c:pt>
                <c:pt idx="303">
                  <c:v>304</c:v>
                </c:pt>
                <c:pt idx="304">
                  <c:v>305</c:v>
                </c:pt>
                <c:pt idx="305">
                  <c:v>307</c:v>
                </c:pt>
                <c:pt idx="306">
                  <c:v>308</c:v>
                </c:pt>
                <c:pt idx="307">
                  <c:v>309</c:v>
                </c:pt>
                <c:pt idx="308">
                  <c:v>310</c:v>
                </c:pt>
                <c:pt idx="309">
                  <c:v>311</c:v>
                </c:pt>
                <c:pt idx="310">
                  <c:v>313</c:v>
                </c:pt>
                <c:pt idx="311">
                  <c:v>314</c:v>
                </c:pt>
                <c:pt idx="312">
                  <c:v>315</c:v>
                </c:pt>
                <c:pt idx="313">
                  <c:v>317</c:v>
                </c:pt>
                <c:pt idx="314">
                  <c:v>319</c:v>
                </c:pt>
                <c:pt idx="315">
                  <c:v>320</c:v>
                </c:pt>
                <c:pt idx="316">
                  <c:v>322</c:v>
                </c:pt>
                <c:pt idx="317">
                  <c:v>323</c:v>
                </c:pt>
                <c:pt idx="318">
                  <c:v>324</c:v>
                </c:pt>
                <c:pt idx="319">
                  <c:v>325</c:v>
                </c:pt>
                <c:pt idx="320">
                  <c:v>326</c:v>
                </c:pt>
                <c:pt idx="321">
                  <c:v>328</c:v>
                </c:pt>
                <c:pt idx="322">
                  <c:v>330</c:v>
                </c:pt>
                <c:pt idx="323">
                  <c:v>331</c:v>
                </c:pt>
                <c:pt idx="324">
                  <c:v>332</c:v>
                </c:pt>
                <c:pt idx="325">
                  <c:v>333</c:v>
                </c:pt>
                <c:pt idx="326">
                  <c:v>335</c:v>
                </c:pt>
                <c:pt idx="327">
                  <c:v>338</c:v>
                </c:pt>
                <c:pt idx="328">
                  <c:v>341</c:v>
                </c:pt>
                <c:pt idx="329">
                  <c:v>345</c:v>
                </c:pt>
                <c:pt idx="330">
                  <c:v>346</c:v>
                </c:pt>
                <c:pt idx="331">
                  <c:v>349</c:v>
                </c:pt>
                <c:pt idx="332">
                  <c:v>350</c:v>
                </c:pt>
                <c:pt idx="333">
                  <c:v>352</c:v>
                </c:pt>
                <c:pt idx="334">
                  <c:v>353</c:v>
                </c:pt>
                <c:pt idx="335">
                  <c:v>355</c:v>
                </c:pt>
                <c:pt idx="336">
                  <c:v>359</c:v>
                </c:pt>
                <c:pt idx="337">
                  <c:v>361</c:v>
                </c:pt>
                <c:pt idx="338">
                  <c:v>372</c:v>
                </c:pt>
                <c:pt idx="339">
                  <c:v>377</c:v>
                </c:pt>
                <c:pt idx="340">
                  <c:v>381</c:v>
                </c:pt>
                <c:pt idx="341">
                  <c:v>386</c:v>
                </c:pt>
                <c:pt idx="342">
                  <c:v>418</c:v>
                </c:pt>
                <c:pt idx="343">
                  <c:v>433</c:v>
                </c:pt>
                <c:pt idx="344">
                  <c:v>443</c:v>
                </c:pt>
              </c:numCache>
            </c:numRef>
          </c:xVal>
          <c:yVal>
            <c:numRef>
              <c:f>'Pivot Tables'!$G$520:$G$864</c:f>
              <c:numCache>
                <c:formatCode>0%</c:formatCode>
                <c:ptCount val="345"/>
                <c:pt idx="0">
                  <c:v>5.2509652509652512E-2</c:v>
                </c:pt>
                <c:pt idx="1">
                  <c:v>0.1021355617455896</c:v>
                </c:pt>
                <c:pt idx="2">
                  <c:v>5.909797822706065E-2</c:v>
                </c:pt>
                <c:pt idx="3">
                  <c:v>9.1054313099041537E-2</c:v>
                </c:pt>
                <c:pt idx="4">
                  <c:v>9.8883572567783087E-2</c:v>
                </c:pt>
                <c:pt idx="5">
                  <c:v>0.1317157712305026</c:v>
                </c:pt>
                <c:pt idx="6">
                  <c:v>0.10404624277456648</c:v>
                </c:pt>
                <c:pt idx="7">
                  <c:v>0.11502347417840375</c:v>
                </c:pt>
                <c:pt idx="8">
                  <c:v>0.12155963302752294</c:v>
                </c:pt>
                <c:pt idx="9">
                  <c:v>0.14457831325301204</c:v>
                </c:pt>
                <c:pt idx="10">
                  <c:v>0.22082018927444794</c:v>
                </c:pt>
                <c:pt idx="11">
                  <c:v>0.23989218328840969</c:v>
                </c:pt>
                <c:pt idx="12">
                  <c:v>0.13834951456310679</c:v>
                </c:pt>
                <c:pt idx="13">
                  <c:v>0.10942249240121581</c:v>
                </c:pt>
                <c:pt idx="14">
                  <c:v>0.14583333333333334</c:v>
                </c:pt>
                <c:pt idx="15">
                  <c:v>0.21212121212121213</c:v>
                </c:pt>
                <c:pt idx="16">
                  <c:v>0.16078431372549021</c:v>
                </c:pt>
                <c:pt idx="17">
                  <c:v>0.2013888888888889</c:v>
                </c:pt>
                <c:pt idx="18">
                  <c:v>0.22185430463576158</c:v>
                </c:pt>
                <c:pt idx="19">
                  <c:v>0.19936708860759494</c:v>
                </c:pt>
                <c:pt idx="20">
                  <c:v>0.15573770491803279</c:v>
                </c:pt>
                <c:pt idx="21">
                  <c:v>0.26495726495726496</c:v>
                </c:pt>
                <c:pt idx="22">
                  <c:v>0.152</c:v>
                </c:pt>
                <c:pt idx="23">
                  <c:v>0.2361111111111111</c:v>
                </c:pt>
                <c:pt idx="24">
                  <c:v>0.17194570135746606</c:v>
                </c:pt>
                <c:pt idx="25">
                  <c:v>0.22842639593908629</c:v>
                </c:pt>
                <c:pt idx="26">
                  <c:v>0.27102803738317754</c:v>
                </c:pt>
                <c:pt idx="27">
                  <c:v>0.22624434389140272</c:v>
                </c:pt>
                <c:pt idx="28">
                  <c:v>0.25954198473282442</c:v>
                </c:pt>
                <c:pt idx="29">
                  <c:v>0.18775510204081633</c:v>
                </c:pt>
                <c:pt idx="30">
                  <c:v>0.20077220077220076</c:v>
                </c:pt>
                <c:pt idx="31">
                  <c:v>0.2834008097165992</c:v>
                </c:pt>
                <c:pt idx="32">
                  <c:v>0.20848056537102475</c:v>
                </c:pt>
                <c:pt idx="33">
                  <c:v>0.2576419213973799</c:v>
                </c:pt>
                <c:pt idx="34">
                  <c:v>0.33471074380165289</c:v>
                </c:pt>
                <c:pt idx="35">
                  <c:v>0.2509505703422053</c:v>
                </c:pt>
                <c:pt idx="36">
                  <c:v>0.24710424710424711</c:v>
                </c:pt>
                <c:pt idx="37">
                  <c:v>0.1394658753709199</c:v>
                </c:pt>
                <c:pt idx="38">
                  <c:v>0.32571428571428573</c:v>
                </c:pt>
                <c:pt idx="39">
                  <c:v>0.1317365269461078</c:v>
                </c:pt>
                <c:pt idx="40">
                  <c:v>0.22943722943722944</c:v>
                </c:pt>
                <c:pt idx="41">
                  <c:v>0.13761467889908258</c:v>
                </c:pt>
                <c:pt idx="42">
                  <c:v>0.22352941176470589</c:v>
                </c:pt>
                <c:pt idx="43">
                  <c:v>0.22699386503067484</c:v>
                </c:pt>
                <c:pt idx="44">
                  <c:v>0.21008403361344538</c:v>
                </c:pt>
                <c:pt idx="45">
                  <c:v>0.27472527472527475</c:v>
                </c:pt>
                <c:pt idx="46">
                  <c:v>0.22981366459627328</c:v>
                </c:pt>
                <c:pt idx="47">
                  <c:v>0.23469387755102042</c:v>
                </c:pt>
                <c:pt idx="48">
                  <c:v>0.19871794871794871</c:v>
                </c:pt>
                <c:pt idx="49">
                  <c:v>0.31413612565445026</c:v>
                </c:pt>
                <c:pt idx="50">
                  <c:v>0.32544378698224852</c:v>
                </c:pt>
                <c:pt idx="51">
                  <c:v>0.2781954887218045</c:v>
                </c:pt>
                <c:pt idx="52">
                  <c:v>0.323943661971831</c:v>
                </c:pt>
                <c:pt idx="53">
                  <c:v>0.19767441860465115</c:v>
                </c:pt>
                <c:pt idx="54">
                  <c:v>0.27127659574468083</c:v>
                </c:pt>
                <c:pt idx="55">
                  <c:v>0.17727272727272728</c:v>
                </c:pt>
                <c:pt idx="56">
                  <c:v>0.19858156028368795</c:v>
                </c:pt>
                <c:pt idx="57">
                  <c:v>0.22660098522167488</c:v>
                </c:pt>
                <c:pt idx="58">
                  <c:v>0.21935483870967742</c:v>
                </c:pt>
                <c:pt idx="59">
                  <c:v>0.22674418604651161</c:v>
                </c:pt>
                <c:pt idx="60">
                  <c:v>0.32978723404255317</c:v>
                </c:pt>
                <c:pt idx="61">
                  <c:v>0.26874999999999999</c:v>
                </c:pt>
                <c:pt idx="62">
                  <c:v>0.25</c:v>
                </c:pt>
                <c:pt idx="63">
                  <c:v>0.26136363636363635</c:v>
                </c:pt>
                <c:pt idx="64">
                  <c:v>0.29107981220657275</c:v>
                </c:pt>
                <c:pt idx="65">
                  <c:v>0.24657534246575341</c:v>
                </c:pt>
                <c:pt idx="66">
                  <c:v>0.31612903225806449</c:v>
                </c:pt>
                <c:pt idx="67">
                  <c:v>0.224</c:v>
                </c:pt>
                <c:pt idx="68">
                  <c:v>0.2822085889570552</c:v>
                </c:pt>
                <c:pt idx="69">
                  <c:v>0.53266331658291455</c:v>
                </c:pt>
                <c:pt idx="70">
                  <c:v>0.27777777777777779</c:v>
                </c:pt>
                <c:pt idx="71">
                  <c:v>0.14624505928853754</c:v>
                </c:pt>
                <c:pt idx="72">
                  <c:v>0.33333333333333331</c:v>
                </c:pt>
                <c:pt idx="73">
                  <c:v>0.30344827586206896</c:v>
                </c:pt>
                <c:pt idx="74">
                  <c:v>0.10699588477366255</c:v>
                </c:pt>
                <c:pt idx="75">
                  <c:v>0.44736842105263158</c:v>
                </c:pt>
                <c:pt idx="76">
                  <c:v>0.34108527131782945</c:v>
                </c:pt>
                <c:pt idx="77">
                  <c:v>0.2711864406779661</c:v>
                </c:pt>
                <c:pt idx="78">
                  <c:v>0.39130434782608697</c:v>
                </c:pt>
                <c:pt idx="79">
                  <c:v>0.28467153284671531</c:v>
                </c:pt>
                <c:pt idx="80">
                  <c:v>0.24096385542168675</c:v>
                </c:pt>
                <c:pt idx="81">
                  <c:v>0.42105263157894735</c:v>
                </c:pt>
                <c:pt idx="82">
                  <c:v>0.31481481481481483</c:v>
                </c:pt>
                <c:pt idx="83">
                  <c:v>0.14285714285714285</c:v>
                </c:pt>
                <c:pt idx="84">
                  <c:v>0.25263157894736843</c:v>
                </c:pt>
                <c:pt idx="85">
                  <c:v>0.3032258064516129</c:v>
                </c:pt>
                <c:pt idx="86">
                  <c:v>0.18848167539267016</c:v>
                </c:pt>
                <c:pt idx="87">
                  <c:v>0.32539682539682541</c:v>
                </c:pt>
                <c:pt idx="88">
                  <c:v>0.22297297297297297</c:v>
                </c:pt>
                <c:pt idx="89">
                  <c:v>0.25</c:v>
                </c:pt>
                <c:pt idx="90">
                  <c:v>0.25510204081632654</c:v>
                </c:pt>
                <c:pt idx="91">
                  <c:v>0.34351145038167941</c:v>
                </c:pt>
                <c:pt idx="92">
                  <c:v>0.32846715328467152</c:v>
                </c:pt>
                <c:pt idx="93">
                  <c:v>0.42727272727272725</c:v>
                </c:pt>
                <c:pt idx="94">
                  <c:v>0.35555555555555557</c:v>
                </c:pt>
                <c:pt idx="95">
                  <c:v>0.31531531531531531</c:v>
                </c:pt>
                <c:pt idx="96">
                  <c:v>0.35897435897435898</c:v>
                </c:pt>
                <c:pt idx="97">
                  <c:v>0.25882352941176473</c:v>
                </c:pt>
                <c:pt idx="98">
                  <c:v>0.2857142857142857</c:v>
                </c:pt>
                <c:pt idx="99">
                  <c:v>0.39506172839506171</c:v>
                </c:pt>
                <c:pt idx="100">
                  <c:v>0.4</c:v>
                </c:pt>
                <c:pt idx="101">
                  <c:v>0.47115384615384615</c:v>
                </c:pt>
                <c:pt idx="102">
                  <c:v>0.4642857142857143</c:v>
                </c:pt>
                <c:pt idx="103">
                  <c:v>0.59195402298850575</c:v>
                </c:pt>
                <c:pt idx="104">
                  <c:v>0.40517241379310343</c:v>
                </c:pt>
                <c:pt idx="105">
                  <c:v>0.63313609467455623</c:v>
                </c:pt>
                <c:pt idx="106">
                  <c:v>0.5</c:v>
                </c:pt>
                <c:pt idx="107">
                  <c:v>0.32653061224489793</c:v>
                </c:pt>
                <c:pt idx="108">
                  <c:v>0.2857142857142857</c:v>
                </c:pt>
                <c:pt idx="109">
                  <c:v>0.32710280373831774</c:v>
                </c:pt>
                <c:pt idx="110">
                  <c:v>0.375</c:v>
                </c:pt>
                <c:pt idx="111">
                  <c:v>0.40404040404040403</c:v>
                </c:pt>
                <c:pt idx="112">
                  <c:v>0.27835051546391754</c:v>
                </c:pt>
                <c:pt idx="113">
                  <c:v>0.61599999999999999</c:v>
                </c:pt>
                <c:pt idx="114">
                  <c:v>0.54166666666666663</c:v>
                </c:pt>
                <c:pt idx="115">
                  <c:v>0.2982456140350877</c:v>
                </c:pt>
                <c:pt idx="116">
                  <c:v>0.50704225352112675</c:v>
                </c:pt>
                <c:pt idx="117">
                  <c:v>0.34905660377358488</c:v>
                </c:pt>
                <c:pt idx="118">
                  <c:v>0.16891891891891891</c:v>
                </c:pt>
                <c:pt idx="119">
                  <c:v>0.2978723404255319</c:v>
                </c:pt>
                <c:pt idx="120">
                  <c:v>0.42857142857142855</c:v>
                </c:pt>
                <c:pt idx="121">
                  <c:v>0.43037974683544306</c:v>
                </c:pt>
                <c:pt idx="122">
                  <c:v>0.25</c:v>
                </c:pt>
                <c:pt idx="123">
                  <c:v>0.50819672131147542</c:v>
                </c:pt>
                <c:pt idx="124">
                  <c:v>0.40404040404040403</c:v>
                </c:pt>
                <c:pt idx="125">
                  <c:v>0.29850746268656714</c:v>
                </c:pt>
                <c:pt idx="126">
                  <c:v>0.30158730158730157</c:v>
                </c:pt>
                <c:pt idx="127">
                  <c:v>0.30136986301369861</c:v>
                </c:pt>
                <c:pt idx="128">
                  <c:v>0.41428571428571431</c:v>
                </c:pt>
                <c:pt idx="129">
                  <c:v>0.328125</c:v>
                </c:pt>
                <c:pt idx="130">
                  <c:v>0.34831460674157305</c:v>
                </c:pt>
                <c:pt idx="131">
                  <c:v>0.52325581395348841</c:v>
                </c:pt>
                <c:pt idx="132">
                  <c:v>0.29166666666666669</c:v>
                </c:pt>
                <c:pt idx="133">
                  <c:v>0.34782608695652173</c:v>
                </c:pt>
                <c:pt idx="134">
                  <c:v>0.28421052631578947</c:v>
                </c:pt>
                <c:pt idx="135">
                  <c:v>0.35483870967741937</c:v>
                </c:pt>
                <c:pt idx="136">
                  <c:v>0.45283018867924529</c:v>
                </c:pt>
                <c:pt idx="137">
                  <c:v>0.30909090909090908</c:v>
                </c:pt>
                <c:pt idx="138">
                  <c:v>0.36986301369863012</c:v>
                </c:pt>
                <c:pt idx="139">
                  <c:v>0.52083333333333337</c:v>
                </c:pt>
                <c:pt idx="140">
                  <c:v>0.17460317460317459</c:v>
                </c:pt>
                <c:pt idx="141">
                  <c:v>0.16981132075471697</c:v>
                </c:pt>
                <c:pt idx="142">
                  <c:v>0.359375</c:v>
                </c:pt>
                <c:pt idx="143">
                  <c:v>0.29166666666666669</c:v>
                </c:pt>
                <c:pt idx="144">
                  <c:v>0.42424242424242425</c:v>
                </c:pt>
                <c:pt idx="145">
                  <c:v>0.23711340206185566</c:v>
                </c:pt>
                <c:pt idx="146">
                  <c:v>0.48051948051948051</c:v>
                </c:pt>
                <c:pt idx="147">
                  <c:v>0.44444444444444442</c:v>
                </c:pt>
                <c:pt idx="148">
                  <c:v>0.29545454545454547</c:v>
                </c:pt>
                <c:pt idx="149">
                  <c:v>0.47619047619047616</c:v>
                </c:pt>
                <c:pt idx="150">
                  <c:v>0.20689655172413793</c:v>
                </c:pt>
                <c:pt idx="151">
                  <c:v>0.34586466165413532</c:v>
                </c:pt>
                <c:pt idx="152">
                  <c:v>0.64150943396226412</c:v>
                </c:pt>
                <c:pt idx="153">
                  <c:v>0.7</c:v>
                </c:pt>
                <c:pt idx="154">
                  <c:v>0.58974358974358976</c:v>
                </c:pt>
                <c:pt idx="155">
                  <c:v>0.78947368421052633</c:v>
                </c:pt>
                <c:pt idx="156">
                  <c:v>0.74137931034482762</c:v>
                </c:pt>
                <c:pt idx="157">
                  <c:v>0.676056338028169</c:v>
                </c:pt>
                <c:pt idx="158">
                  <c:v>0.71111111111111114</c:v>
                </c:pt>
                <c:pt idx="159">
                  <c:v>0.51960784313725494</c:v>
                </c:pt>
                <c:pt idx="160">
                  <c:v>0.68571428571428572</c:v>
                </c:pt>
                <c:pt idx="161">
                  <c:v>0.77011494252873558</c:v>
                </c:pt>
                <c:pt idx="162">
                  <c:v>0.63013698630136983</c:v>
                </c:pt>
                <c:pt idx="163">
                  <c:v>0.71764705882352942</c:v>
                </c:pt>
                <c:pt idx="164">
                  <c:v>0.30069930069930068</c:v>
                </c:pt>
                <c:pt idx="165">
                  <c:v>0.74193548387096775</c:v>
                </c:pt>
                <c:pt idx="166">
                  <c:v>0.86524822695035464</c:v>
                </c:pt>
                <c:pt idx="167">
                  <c:v>0.75</c:v>
                </c:pt>
                <c:pt idx="168">
                  <c:v>0.81818181818181823</c:v>
                </c:pt>
                <c:pt idx="169">
                  <c:v>0.70370370370370372</c:v>
                </c:pt>
                <c:pt idx="170">
                  <c:v>0.56756756756756754</c:v>
                </c:pt>
                <c:pt idx="171">
                  <c:v>0.7857142857142857</c:v>
                </c:pt>
                <c:pt idx="172">
                  <c:v>0.73015873015873012</c:v>
                </c:pt>
                <c:pt idx="173">
                  <c:v>0.67567567567567566</c:v>
                </c:pt>
                <c:pt idx="174">
                  <c:v>0.77611940298507465</c:v>
                </c:pt>
                <c:pt idx="175">
                  <c:v>0.62222222222222223</c:v>
                </c:pt>
                <c:pt idx="176">
                  <c:v>0.82857142857142863</c:v>
                </c:pt>
                <c:pt idx="177">
                  <c:v>0.68965517241379315</c:v>
                </c:pt>
                <c:pt idx="178">
                  <c:v>0.76595744680851063</c:v>
                </c:pt>
                <c:pt idx="179">
                  <c:v>0.70666666666666667</c:v>
                </c:pt>
                <c:pt idx="180">
                  <c:v>0.65600000000000003</c:v>
                </c:pt>
                <c:pt idx="181">
                  <c:v>0.93333333333333335</c:v>
                </c:pt>
                <c:pt idx="182">
                  <c:v>0.86486486486486491</c:v>
                </c:pt>
                <c:pt idx="183">
                  <c:v>0.9285714285714286</c:v>
                </c:pt>
                <c:pt idx="184">
                  <c:v>0.78333333333333333</c:v>
                </c:pt>
                <c:pt idx="185">
                  <c:v>0.71153846153846156</c:v>
                </c:pt>
                <c:pt idx="186">
                  <c:v>0.66666666666666663</c:v>
                </c:pt>
                <c:pt idx="187">
                  <c:v>0.75</c:v>
                </c:pt>
                <c:pt idx="188">
                  <c:v>0.92810457516339873</c:v>
                </c:pt>
                <c:pt idx="189">
                  <c:v>0.48936170212765956</c:v>
                </c:pt>
                <c:pt idx="190">
                  <c:v>0.66666666666666663</c:v>
                </c:pt>
                <c:pt idx="191">
                  <c:v>0.78260869565217395</c:v>
                </c:pt>
                <c:pt idx="192">
                  <c:v>0.30666666666666664</c:v>
                </c:pt>
                <c:pt idx="193">
                  <c:v>0.84269662921348309</c:v>
                </c:pt>
                <c:pt idx="194">
                  <c:v>0.84</c:v>
                </c:pt>
                <c:pt idx="195">
                  <c:v>0.68627450980392157</c:v>
                </c:pt>
                <c:pt idx="196">
                  <c:v>0.48936170212765956</c:v>
                </c:pt>
                <c:pt idx="197">
                  <c:v>0.54285714285714282</c:v>
                </c:pt>
                <c:pt idx="198">
                  <c:v>0.7</c:v>
                </c:pt>
                <c:pt idx="199">
                  <c:v>0.75</c:v>
                </c:pt>
                <c:pt idx="200">
                  <c:v>0.6</c:v>
                </c:pt>
                <c:pt idx="201">
                  <c:v>0.73333333333333328</c:v>
                </c:pt>
                <c:pt idx="202">
                  <c:v>0.8</c:v>
                </c:pt>
                <c:pt idx="203">
                  <c:v>0.55555555555555558</c:v>
                </c:pt>
                <c:pt idx="204">
                  <c:v>0.57377049180327866</c:v>
                </c:pt>
                <c:pt idx="205">
                  <c:v>0.8666666666666667</c:v>
                </c:pt>
                <c:pt idx="206">
                  <c:v>0.8928571428571429</c:v>
                </c:pt>
                <c:pt idx="207">
                  <c:v>0.39583333333333331</c:v>
                </c:pt>
                <c:pt idx="208">
                  <c:v>0.72222222222222221</c:v>
                </c:pt>
                <c:pt idx="209">
                  <c:v>0.68</c:v>
                </c:pt>
                <c:pt idx="210">
                  <c:v>0.48333333333333334</c:v>
                </c:pt>
                <c:pt idx="211">
                  <c:v>0.98461538461538467</c:v>
                </c:pt>
                <c:pt idx="212">
                  <c:v>0.5714285714285714</c:v>
                </c:pt>
                <c:pt idx="213">
                  <c:v>0.89010989010989006</c:v>
                </c:pt>
                <c:pt idx="214">
                  <c:v>0.61904761904761907</c:v>
                </c:pt>
                <c:pt idx="215">
                  <c:v>0.7142857142857143</c:v>
                </c:pt>
                <c:pt idx="216">
                  <c:v>0.5625</c:v>
                </c:pt>
                <c:pt idx="217">
                  <c:v>0.66666666666666663</c:v>
                </c:pt>
                <c:pt idx="218">
                  <c:v>0.92307692307692313</c:v>
                </c:pt>
                <c:pt idx="219">
                  <c:v>0.42028985507246375</c:v>
                </c:pt>
                <c:pt idx="220">
                  <c:v>0.8571428571428571</c:v>
                </c:pt>
                <c:pt idx="221">
                  <c:v>0.25301204819277107</c:v>
                </c:pt>
                <c:pt idx="222">
                  <c:v>0.66666666666666663</c:v>
                </c:pt>
                <c:pt idx="223">
                  <c:v>0.75</c:v>
                </c:pt>
                <c:pt idx="224">
                  <c:v>0.41666666666666669</c:v>
                </c:pt>
                <c:pt idx="225">
                  <c:v>0.84210526315789469</c:v>
                </c:pt>
                <c:pt idx="226">
                  <c:v>0.4</c:v>
                </c:pt>
                <c:pt idx="227">
                  <c:v>0.66666666666666663</c:v>
                </c:pt>
                <c:pt idx="228">
                  <c:v>0.76923076923076927</c:v>
                </c:pt>
                <c:pt idx="229">
                  <c:v>0.85185185185185186</c:v>
                </c:pt>
                <c:pt idx="230">
                  <c:v>0.73170731707317072</c:v>
                </c:pt>
                <c:pt idx="231">
                  <c:v>0.5625</c:v>
                </c:pt>
                <c:pt idx="232">
                  <c:v>0.6</c:v>
                </c:pt>
                <c:pt idx="233">
                  <c:v>1</c:v>
                </c:pt>
                <c:pt idx="234">
                  <c:v>0.8571428571428571</c:v>
                </c:pt>
                <c:pt idx="235">
                  <c:v>0.90909090909090906</c:v>
                </c:pt>
                <c:pt idx="236">
                  <c:v>0.72727272727272729</c:v>
                </c:pt>
                <c:pt idx="237">
                  <c:v>0.80769230769230771</c:v>
                </c:pt>
                <c:pt idx="238">
                  <c:v>0.70833333333333337</c:v>
                </c:pt>
                <c:pt idx="239">
                  <c:v>0.93548387096774188</c:v>
                </c:pt>
                <c:pt idx="240">
                  <c:v>0.8</c:v>
                </c:pt>
                <c:pt idx="241">
                  <c:v>0.5714285714285714</c:v>
                </c:pt>
                <c:pt idx="242">
                  <c:v>0.75</c:v>
                </c:pt>
                <c:pt idx="243">
                  <c:v>0.69230769230769229</c:v>
                </c:pt>
                <c:pt idx="244">
                  <c:v>0.70588235294117652</c:v>
                </c:pt>
                <c:pt idx="245">
                  <c:v>0.97368421052631582</c:v>
                </c:pt>
                <c:pt idx="246">
                  <c:v>0.54545454545454541</c:v>
                </c:pt>
                <c:pt idx="247">
                  <c:v>0.85185185185185186</c:v>
                </c:pt>
                <c:pt idx="248">
                  <c:v>0.45454545454545453</c:v>
                </c:pt>
                <c:pt idx="249">
                  <c:v>0.7142857142857143</c:v>
                </c:pt>
                <c:pt idx="250">
                  <c:v>0.9285714285714286</c:v>
                </c:pt>
                <c:pt idx="251">
                  <c:v>0.63636363636363635</c:v>
                </c:pt>
                <c:pt idx="252">
                  <c:v>0.76470588235294112</c:v>
                </c:pt>
                <c:pt idx="253">
                  <c:v>0.75</c:v>
                </c:pt>
                <c:pt idx="254">
                  <c:v>0.82352941176470584</c:v>
                </c:pt>
                <c:pt idx="255">
                  <c:v>0.63636363636363635</c:v>
                </c:pt>
                <c:pt idx="256">
                  <c:v>0.64347826086956517</c:v>
                </c:pt>
                <c:pt idx="257">
                  <c:v>0.76470588235294112</c:v>
                </c:pt>
                <c:pt idx="258">
                  <c:v>0.88235294117647056</c:v>
                </c:pt>
                <c:pt idx="259">
                  <c:v>0.69696969696969702</c:v>
                </c:pt>
                <c:pt idx="260">
                  <c:v>0.46666666666666667</c:v>
                </c:pt>
                <c:pt idx="261">
                  <c:v>0.75</c:v>
                </c:pt>
                <c:pt idx="262">
                  <c:v>0.88888888888888884</c:v>
                </c:pt>
                <c:pt idx="263">
                  <c:v>0.62790697674418605</c:v>
                </c:pt>
                <c:pt idx="264">
                  <c:v>1</c:v>
                </c:pt>
                <c:pt idx="265">
                  <c:v>0.83333333333333337</c:v>
                </c:pt>
                <c:pt idx="266">
                  <c:v>0.30769230769230771</c:v>
                </c:pt>
                <c:pt idx="267">
                  <c:v>0.88888888888888884</c:v>
                </c:pt>
                <c:pt idx="268">
                  <c:v>0.61290322580645162</c:v>
                </c:pt>
                <c:pt idx="269">
                  <c:v>9.0909090909090912E-2</c:v>
                </c:pt>
                <c:pt idx="270">
                  <c:v>0.54166666666666663</c:v>
                </c:pt>
                <c:pt idx="271">
                  <c:v>0.64516129032258063</c:v>
                </c:pt>
                <c:pt idx="272">
                  <c:v>0.75</c:v>
                </c:pt>
                <c:pt idx="273">
                  <c:v>0.7927927927927928</c:v>
                </c:pt>
                <c:pt idx="274">
                  <c:v>0.66666666666666663</c:v>
                </c:pt>
                <c:pt idx="275">
                  <c:v>0.98947368421052628</c:v>
                </c:pt>
                <c:pt idx="276">
                  <c:v>0.76666666666666672</c:v>
                </c:pt>
                <c:pt idx="277">
                  <c:v>0.40740740740740738</c:v>
                </c:pt>
                <c:pt idx="278">
                  <c:v>0.6</c:v>
                </c:pt>
                <c:pt idx="279">
                  <c:v>0.89830508474576276</c:v>
                </c:pt>
                <c:pt idx="280">
                  <c:v>1</c:v>
                </c:pt>
                <c:pt idx="281">
                  <c:v>0.8571428571428571</c:v>
                </c:pt>
                <c:pt idx="282">
                  <c:v>0.15</c:v>
                </c:pt>
                <c:pt idx="283">
                  <c:v>0.42857142857142855</c:v>
                </c:pt>
                <c:pt idx="284">
                  <c:v>0.66666666666666663</c:v>
                </c:pt>
                <c:pt idx="285">
                  <c:v>1</c:v>
                </c:pt>
                <c:pt idx="286">
                  <c:v>0.87804878048780488</c:v>
                </c:pt>
                <c:pt idx="287">
                  <c:v>0.9</c:v>
                </c:pt>
                <c:pt idx="288">
                  <c:v>0.8</c:v>
                </c:pt>
                <c:pt idx="289">
                  <c:v>0.13333333333333333</c:v>
                </c:pt>
                <c:pt idx="290">
                  <c:v>0.75609756097560976</c:v>
                </c:pt>
                <c:pt idx="291">
                  <c:v>0.83333333333333337</c:v>
                </c:pt>
                <c:pt idx="292">
                  <c:v>0.81578947368421051</c:v>
                </c:pt>
                <c:pt idx="293">
                  <c:v>1</c:v>
                </c:pt>
                <c:pt idx="294">
                  <c:v>0.33333333333333331</c:v>
                </c:pt>
                <c:pt idx="295">
                  <c:v>0.5</c:v>
                </c:pt>
                <c:pt idx="296">
                  <c:v>0.875</c:v>
                </c:pt>
                <c:pt idx="297">
                  <c:v>0.5</c:v>
                </c:pt>
                <c:pt idx="298">
                  <c:v>0.29411764705882354</c:v>
                </c:pt>
                <c:pt idx="299">
                  <c:v>1</c:v>
                </c:pt>
                <c:pt idx="300">
                  <c:v>0.8</c:v>
                </c:pt>
                <c:pt idx="301">
                  <c:v>0.90476190476190477</c:v>
                </c:pt>
                <c:pt idx="302">
                  <c:v>0.7</c:v>
                </c:pt>
                <c:pt idx="303">
                  <c:v>0.94623655913978499</c:v>
                </c:pt>
                <c:pt idx="304">
                  <c:v>1</c:v>
                </c:pt>
                <c:pt idx="305">
                  <c:v>1</c:v>
                </c:pt>
                <c:pt idx="306">
                  <c:v>1</c:v>
                </c:pt>
                <c:pt idx="307">
                  <c:v>0.61904761904761907</c:v>
                </c:pt>
                <c:pt idx="308">
                  <c:v>1</c:v>
                </c:pt>
                <c:pt idx="309">
                  <c:v>0.5</c:v>
                </c:pt>
                <c:pt idx="310">
                  <c:v>1</c:v>
                </c:pt>
                <c:pt idx="311">
                  <c:v>1</c:v>
                </c:pt>
                <c:pt idx="312">
                  <c:v>0.55555555555555558</c:v>
                </c:pt>
                <c:pt idx="313">
                  <c:v>1</c:v>
                </c:pt>
                <c:pt idx="314">
                  <c:v>1</c:v>
                </c:pt>
                <c:pt idx="315">
                  <c:v>0.81944444444444442</c:v>
                </c:pt>
                <c:pt idx="316">
                  <c:v>0.57446808510638303</c:v>
                </c:pt>
                <c:pt idx="317">
                  <c:v>0.86363636363636365</c:v>
                </c:pt>
                <c:pt idx="318">
                  <c:v>1</c:v>
                </c:pt>
                <c:pt idx="319">
                  <c:v>1</c:v>
                </c:pt>
                <c:pt idx="320">
                  <c:v>1</c:v>
                </c:pt>
                <c:pt idx="321">
                  <c:v>1</c:v>
                </c:pt>
                <c:pt idx="322">
                  <c:v>1</c:v>
                </c:pt>
                <c:pt idx="323">
                  <c:v>1</c:v>
                </c:pt>
                <c:pt idx="324">
                  <c:v>0.25</c:v>
                </c:pt>
                <c:pt idx="325">
                  <c:v>1</c:v>
                </c:pt>
                <c:pt idx="326">
                  <c:v>6.6666666666666666E-2</c:v>
                </c:pt>
                <c:pt idx="327">
                  <c:v>0.47826086956521741</c:v>
                </c:pt>
                <c:pt idx="328">
                  <c:v>1</c:v>
                </c:pt>
                <c:pt idx="329">
                  <c:v>1</c:v>
                </c:pt>
                <c:pt idx="330">
                  <c:v>0.8904109589041096</c:v>
                </c:pt>
                <c:pt idx="331">
                  <c:v>0.875</c:v>
                </c:pt>
                <c:pt idx="332">
                  <c:v>1</c:v>
                </c:pt>
                <c:pt idx="333">
                  <c:v>1</c:v>
                </c:pt>
                <c:pt idx="334">
                  <c:v>1</c:v>
                </c:pt>
                <c:pt idx="335">
                  <c:v>1</c:v>
                </c:pt>
                <c:pt idx="336">
                  <c:v>0.25</c:v>
                </c:pt>
                <c:pt idx="337">
                  <c:v>1</c:v>
                </c:pt>
                <c:pt idx="338">
                  <c:v>1</c:v>
                </c:pt>
                <c:pt idx="339">
                  <c:v>0.91304347826086951</c:v>
                </c:pt>
                <c:pt idx="340">
                  <c:v>1</c:v>
                </c:pt>
                <c:pt idx="341">
                  <c:v>0.91304347826086951</c:v>
                </c:pt>
                <c:pt idx="342">
                  <c:v>1</c:v>
                </c:pt>
                <c:pt idx="343">
                  <c:v>1</c:v>
                </c:pt>
                <c:pt idx="344">
                  <c:v>1</c:v>
                </c:pt>
              </c:numCache>
            </c:numRef>
          </c:yVal>
          <c:smooth val="0"/>
          <c:extLst>
            <c:ext xmlns:c16="http://schemas.microsoft.com/office/drawing/2014/chart" uri="{C3380CC4-5D6E-409C-BE32-E72D297353CC}">
              <c16:uniqueId val="{00000001-716C-4A5F-858A-F050666D22A1}"/>
            </c:ext>
          </c:extLst>
        </c:ser>
        <c:dLbls>
          <c:showLegendKey val="0"/>
          <c:showVal val="0"/>
          <c:showCatName val="0"/>
          <c:showSerName val="0"/>
          <c:showPercent val="0"/>
          <c:showBubbleSize val="0"/>
        </c:dLbls>
        <c:axId val="1451131647"/>
        <c:axId val="1451136447"/>
      </c:scatterChart>
      <c:valAx>
        <c:axId val="145113164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36447"/>
        <c:crosses val="autoZero"/>
        <c:crossBetween val="midCat"/>
      </c:valAx>
      <c:valAx>
        <c:axId val="1451136447"/>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31647"/>
        <c:crosses val="autoZero"/>
        <c:crossBetween val="midCat"/>
      </c:valAx>
      <c:spPr>
        <a:noFill/>
        <a:ln>
          <a:noFill/>
        </a:ln>
        <a:effectLst/>
      </c:spPr>
    </c:plotArea>
    <c:plotVisOnly val="1"/>
    <c:dispBlanksAs val="gap"/>
    <c:showDLblsOverMax val="0"/>
  </c:chart>
  <c:spPr>
    <a:solidFill>
      <a:schemeClr val="bg1"/>
    </a:solidFill>
    <a:ln w="47625" cap="flat" cmpd="sng" algn="ctr">
      <a:noFill/>
      <a:round/>
    </a:ln>
    <a:effectLst/>
    <a:scene3d>
      <a:camera prst="orthographicFront"/>
      <a:lightRig rig="threePt" dir="t"/>
    </a:scene3d>
    <a:sp3d prstMaterial="dkEdge"/>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Tables!PivotTable22</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meal plan associated with cancellations</a:t>
            </a:r>
          </a:p>
        </c:rich>
      </c:tx>
      <c:layout>
        <c:manualLayout>
          <c:xMode val="edge"/>
          <c:yMode val="edge"/>
          <c:x val="0.1730290867207691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rgbClr val="7030A0"/>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0.11926816265584181"/>
              <c:y val="-8.674784796758831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FF"/>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rgbClr val="7030A0"/>
          </a:solidFill>
          <a:ln w="19050">
            <a:solidFill>
              <a:schemeClr val="lt1"/>
            </a:solidFill>
          </a:ln>
          <a:effectLst/>
        </c:spPr>
      </c:pivotFmt>
      <c:pivotFmt>
        <c:idx val="28"/>
        <c:spPr>
          <a:solidFill>
            <a:schemeClr val="accent1"/>
          </a:solidFill>
          <a:ln w="19050">
            <a:solidFill>
              <a:schemeClr val="lt1"/>
            </a:solidFill>
          </a:ln>
          <a:effectLst/>
        </c:spPr>
        <c:dLbl>
          <c:idx val="0"/>
          <c:layout>
            <c:manualLayout>
              <c:x val="0.11926816265584181"/>
              <c:y val="-8.6747847967588318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FF"/>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75000"/>
            </a:schemeClr>
          </a:solidFill>
          <a:ln w="19050">
            <a:solidFill>
              <a:schemeClr val="lt1"/>
            </a:solidFill>
          </a:ln>
          <a:effectLst/>
        </c:spPr>
        <c:dLbl>
          <c:idx val="0"/>
          <c:layout>
            <c:manualLayout>
              <c:x val="4.1034387070681411E-2"/>
              <c:y val="2.2316019870244567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7030A0"/>
          </a:solidFill>
          <a:ln w="19050">
            <a:solidFill>
              <a:schemeClr val="lt1"/>
            </a:solidFill>
          </a:ln>
          <a:effectLst/>
        </c:spPr>
        <c:dLbl>
          <c:idx val="0"/>
          <c:layout>
            <c:manualLayout>
              <c:x val="7.2797710893510045E-2"/>
              <c:y val="-3.733334901138016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4.3047904825922252E-2"/>
              <c:y val="-4.79103967063678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993366"/>
          </a:solidFill>
          <a:ln w="19050">
            <a:solidFill>
              <a:schemeClr val="lt1"/>
            </a:solidFill>
          </a:ln>
          <a:effectLst/>
        </c:spPr>
        <c:dLbl>
          <c:idx val="0"/>
          <c:layout>
            <c:manualLayout>
              <c:x val="-6.8464369400682235E-2"/>
              <c:y val="3.482315380841520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83364465776587"/>
          <c:y val="0.20413404898017806"/>
          <c:w val="0.40093005240778379"/>
          <c:h val="0.80856024600888676"/>
        </c:manualLayout>
      </c:layout>
      <c:pieChart>
        <c:varyColors val="1"/>
        <c:ser>
          <c:idx val="0"/>
          <c:order val="0"/>
          <c:tx>
            <c:strRef>
              <c:f>'Pivot Tables'!$K$49</c:f>
              <c:strCache>
                <c:ptCount val="1"/>
                <c:pt idx="0">
                  <c:v>Total</c:v>
                </c:pt>
              </c:strCache>
            </c:strRef>
          </c:tx>
          <c:explosion val="24"/>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3BA7-4E32-AAF3-0503C7A393D0}"/>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3BA7-4E32-AAF3-0503C7A393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A7-4E32-AAF3-0503C7A393D0}"/>
              </c:ext>
            </c:extLst>
          </c:dPt>
          <c:dPt>
            <c:idx val="3"/>
            <c:bubble3D val="0"/>
            <c:spPr>
              <a:solidFill>
                <a:srgbClr val="993366"/>
              </a:solidFill>
              <a:ln w="19050">
                <a:solidFill>
                  <a:schemeClr val="lt1"/>
                </a:solidFill>
              </a:ln>
              <a:effectLst/>
            </c:spPr>
            <c:extLst>
              <c:ext xmlns:c16="http://schemas.microsoft.com/office/drawing/2014/chart" uri="{C3380CC4-5D6E-409C-BE32-E72D297353CC}">
                <c16:uniqueId val="{00000007-3BA7-4E32-AAF3-0503C7A393D0}"/>
              </c:ext>
            </c:extLst>
          </c:dPt>
          <c:dLbls>
            <c:dLbl>
              <c:idx val="0"/>
              <c:layout>
                <c:manualLayout>
                  <c:x val="4.1034387070681411E-2"/>
                  <c:y val="2.231601987024456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A7-4E32-AAF3-0503C7A393D0}"/>
                </c:ext>
              </c:extLst>
            </c:dLbl>
            <c:dLbl>
              <c:idx val="1"/>
              <c:layout>
                <c:manualLayout>
                  <c:x val="7.2797710893510045E-2"/>
                  <c:y val="-3.73333490113801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A7-4E32-AAF3-0503C7A393D0}"/>
                </c:ext>
              </c:extLst>
            </c:dLbl>
            <c:dLbl>
              <c:idx val="2"/>
              <c:layout>
                <c:manualLayout>
                  <c:x val="-4.3047904825922252E-2"/>
                  <c:y val="-4.7910396706367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A7-4E32-AAF3-0503C7A393D0}"/>
                </c:ext>
              </c:extLst>
            </c:dLbl>
            <c:dLbl>
              <c:idx val="3"/>
              <c:layout>
                <c:manualLayout>
                  <c:x val="-6.8464369400682235E-2"/>
                  <c:y val="3.48231538084152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A7-4E32-AAF3-0503C7A393D0}"/>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Tables'!$J$50:$J$54</c:f>
              <c:strCache>
                <c:ptCount val="4"/>
                <c:pt idx="0">
                  <c:v>Meal Plan 1</c:v>
                </c:pt>
                <c:pt idx="1">
                  <c:v>Meal Plan 2</c:v>
                </c:pt>
                <c:pt idx="2">
                  <c:v>Meal Plan 3</c:v>
                </c:pt>
                <c:pt idx="3">
                  <c:v>Not Selected</c:v>
                </c:pt>
              </c:strCache>
            </c:strRef>
          </c:cat>
          <c:val>
            <c:numRef>
              <c:f>'Pivot Tables'!$K$50:$K$54</c:f>
              <c:numCache>
                <c:formatCode>0.0%</c:formatCode>
                <c:ptCount val="4"/>
                <c:pt idx="0">
                  <c:v>0.31195597439033163</c:v>
                </c:pt>
                <c:pt idx="1">
                  <c:v>0.45608721986674744</c:v>
                </c:pt>
                <c:pt idx="2">
                  <c:v>0.2</c:v>
                </c:pt>
                <c:pt idx="3">
                  <c:v>0.33105868590368492</c:v>
                </c:pt>
              </c:numCache>
            </c:numRef>
          </c:val>
          <c:extLst>
            <c:ext xmlns:c16="http://schemas.microsoft.com/office/drawing/2014/chart" uri="{C3380CC4-5D6E-409C-BE32-E72D297353CC}">
              <c16:uniqueId val="{00000008-3BA7-4E32-AAF3-0503C7A393D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282180229754546"/>
          <c:y val="0.46979447218025355"/>
          <c:w val="0.25182958389890364"/>
          <c:h val="0.47801188990343557"/>
        </c:manualLayout>
      </c:layout>
      <c:overlay val="1"/>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Tables!PivotTable26</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special requests &amp;</a:t>
            </a:r>
            <a:r>
              <a:rPr lang="en-US" b="1" baseline="0">
                <a:solidFill>
                  <a:sysClr val="windowText" lastClr="000000"/>
                </a:solidFill>
              </a:rPr>
              <a:t> </a:t>
            </a:r>
            <a:r>
              <a:rPr lang="en-US" b="1">
                <a:solidFill>
                  <a:sysClr val="windowText" lastClr="000000"/>
                </a:solidFill>
              </a:rPr>
              <a:t>cancellation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Tables'!$L$97</c:f>
              <c:strCache>
                <c:ptCount val="1"/>
                <c:pt idx="0">
                  <c:v>Total</c:v>
                </c:pt>
              </c:strCache>
            </c:strRef>
          </c:tx>
          <c:spPr>
            <a:solidFill>
              <a:srgbClr val="7030A0"/>
            </a:solidFill>
            <a:ln>
              <a:solidFill>
                <a:srgbClr val="7030A0"/>
              </a:solidFill>
            </a:ln>
            <a:effectLst/>
          </c:spPr>
          <c:invertIfNegative val="0"/>
          <c:cat>
            <c:strRef>
              <c:f>'Pivot Tables'!$K$98:$K$101</c:f>
              <c:strCache>
                <c:ptCount val="3"/>
                <c:pt idx="0">
                  <c:v>0</c:v>
                </c:pt>
                <c:pt idx="1">
                  <c:v>1</c:v>
                </c:pt>
                <c:pt idx="2">
                  <c:v>2</c:v>
                </c:pt>
              </c:strCache>
            </c:strRef>
          </c:cat>
          <c:val>
            <c:numRef>
              <c:f>'Pivot Tables'!$L$98:$L$101</c:f>
              <c:numCache>
                <c:formatCode>0%</c:formatCode>
                <c:ptCount val="3"/>
                <c:pt idx="0">
                  <c:v>0.43238317047238112</c:v>
                </c:pt>
                <c:pt idx="1">
                  <c:v>0.2377013112734313</c:v>
                </c:pt>
                <c:pt idx="2">
                  <c:v>0.14600045840018336</c:v>
                </c:pt>
              </c:numCache>
            </c:numRef>
          </c:val>
          <c:extLst>
            <c:ext xmlns:c16="http://schemas.microsoft.com/office/drawing/2014/chart" uri="{C3380CC4-5D6E-409C-BE32-E72D297353CC}">
              <c16:uniqueId val="{00000000-1562-4D51-88BD-8AF01E4E5D73}"/>
            </c:ext>
          </c:extLst>
        </c:ser>
        <c:dLbls>
          <c:showLegendKey val="0"/>
          <c:showVal val="0"/>
          <c:showCatName val="0"/>
          <c:showSerName val="0"/>
          <c:showPercent val="0"/>
          <c:showBubbleSize val="0"/>
        </c:dLbls>
        <c:gapWidth val="219"/>
        <c:overlap val="-27"/>
        <c:axId val="1436861519"/>
        <c:axId val="1436856719"/>
      </c:barChart>
      <c:catAx>
        <c:axId val="143686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36856719"/>
        <c:crosses val="autoZero"/>
        <c:auto val="1"/>
        <c:lblAlgn val="ctr"/>
        <c:lblOffset val="100"/>
        <c:noMultiLvlLbl val="0"/>
      </c:catAx>
      <c:valAx>
        <c:axId val="1436856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43686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Tables!PivotTable21</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1" baseline="0">
                <a:solidFill>
                  <a:srgbClr val="000000"/>
                </a:solidFill>
                <a:latin typeface="Calibri"/>
              </a:rPr>
              <a:t>Cancellation Rate by Room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Tables'!$K$27</c:f>
              <c:strCache>
                <c:ptCount val="1"/>
                <c:pt idx="0">
                  <c:v>Total</c:v>
                </c:pt>
              </c:strCache>
            </c:strRef>
          </c:tx>
          <c:spPr>
            <a:solidFill>
              <a:srgbClr val="7030A0"/>
            </a:solidFill>
            <a:ln>
              <a:solidFill>
                <a:srgbClr val="7030A0"/>
              </a:solidFill>
            </a:ln>
            <a:effectLst/>
          </c:spPr>
          <c:invertIfNegative val="0"/>
          <c:cat>
            <c:strRef>
              <c:f>'Pivot Tables'!$J$28:$J$35</c:f>
              <c:strCache>
                <c:ptCount val="7"/>
                <c:pt idx="0">
                  <c:v>Room Type 7</c:v>
                </c:pt>
                <c:pt idx="1">
                  <c:v>Room Type 5</c:v>
                </c:pt>
                <c:pt idx="2">
                  <c:v>Room Type 3</c:v>
                </c:pt>
                <c:pt idx="3">
                  <c:v>Room Type 1</c:v>
                </c:pt>
                <c:pt idx="4">
                  <c:v>Room Type 2</c:v>
                </c:pt>
                <c:pt idx="5">
                  <c:v>Room Type 4</c:v>
                </c:pt>
                <c:pt idx="6">
                  <c:v>Room Type 6</c:v>
                </c:pt>
              </c:strCache>
            </c:strRef>
          </c:cat>
          <c:val>
            <c:numRef>
              <c:f>'Pivot Tables'!$K$28:$K$35</c:f>
              <c:numCache>
                <c:formatCode>0.0%</c:formatCode>
                <c:ptCount val="7"/>
                <c:pt idx="0">
                  <c:v>0.22784810126582278</c:v>
                </c:pt>
                <c:pt idx="1">
                  <c:v>0.27376425855513309</c:v>
                </c:pt>
                <c:pt idx="2">
                  <c:v>0.2857142857142857</c:v>
                </c:pt>
                <c:pt idx="3">
                  <c:v>0.32257605408290341</c:v>
                </c:pt>
                <c:pt idx="4">
                  <c:v>0.32947976878612717</c:v>
                </c:pt>
                <c:pt idx="5">
                  <c:v>0.34187469003141013</c:v>
                </c:pt>
                <c:pt idx="6">
                  <c:v>0.42116182572614108</c:v>
                </c:pt>
              </c:numCache>
            </c:numRef>
          </c:val>
          <c:extLst>
            <c:ext xmlns:c16="http://schemas.microsoft.com/office/drawing/2014/chart" uri="{C3380CC4-5D6E-409C-BE32-E72D297353CC}">
              <c16:uniqueId val="{00000000-447B-4328-9BC8-9180683D840F}"/>
            </c:ext>
          </c:extLst>
        </c:ser>
        <c:dLbls>
          <c:showLegendKey val="0"/>
          <c:showVal val="0"/>
          <c:showCatName val="0"/>
          <c:showSerName val="0"/>
          <c:showPercent val="0"/>
          <c:showBubbleSize val="0"/>
        </c:dLbls>
        <c:gapWidth val="182"/>
        <c:axId val="109406576"/>
        <c:axId val="109408016"/>
      </c:barChart>
      <c:catAx>
        <c:axId val="10940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09408016"/>
        <c:crosses val="autoZero"/>
        <c:auto val="1"/>
        <c:lblAlgn val="ctr"/>
        <c:lblOffset val="100"/>
        <c:noMultiLvlLbl val="0"/>
      </c:catAx>
      <c:valAx>
        <c:axId val="10940801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094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261832215050112"/>
          <c:y val="0.20553194122490945"/>
          <c:w val="0.51161789217767961"/>
          <c:h val="0.73401748782658782"/>
        </c:manualLayout>
      </c:layout>
      <c:doughnutChart>
        <c:varyColors val="1"/>
        <c:dLbls>
          <c:showLegendKey val="0"/>
          <c:showVal val="0"/>
          <c:showCatName val="0"/>
          <c:showSerName val="0"/>
          <c:showPercent val="0"/>
          <c:showBubbleSize val="0"/>
          <c:showLeaderLines val="0"/>
        </c:dLbls>
        <c:firstSliceAng val="0"/>
        <c:holeSize val="3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Tables!PivotTable6</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1" baseline="0">
                <a:solidFill>
                  <a:srgbClr val="000000"/>
                </a:solidFill>
                <a:latin typeface="Calibri"/>
              </a:rPr>
              <a:t>Avg Price per Room Type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Tables'!$N$308</c:f>
              <c:strCache>
                <c:ptCount val="1"/>
                <c:pt idx="0">
                  <c:v>Total</c:v>
                </c:pt>
              </c:strCache>
            </c:strRef>
          </c:tx>
          <c:spPr>
            <a:solidFill>
              <a:srgbClr val="7030A0"/>
            </a:solidFill>
            <a:ln>
              <a:noFill/>
            </a:ln>
            <a:effectLst/>
          </c:spPr>
          <c:invertIfNegative val="0"/>
          <c:cat>
            <c:strRef>
              <c:f>'Pivot Tables'!$M$309:$M$316</c:f>
              <c:strCache>
                <c:ptCount val="7"/>
                <c:pt idx="0">
                  <c:v>Room Type 3</c:v>
                </c:pt>
                <c:pt idx="1">
                  <c:v>Room Type 2</c:v>
                </c:pt>
                <c:pt idx="2">
                  <c:v>Room Type 1</c:v>
                </c:pt>
                <c:pt idx="3">
                  <c:v>Room Type 5</c:v>
                </c:pt>
                <c:pt idx="4">
                  <c:v>Room Type 4</c:v>
                </c:pt>
                <c:pt idx="5">
                  <c:v>Room Type 7</c:v>
                </c:pt>
                <c:pt idx="6">
                  <c:v>Room Type 6</c:v>
                </c:pt>
              </c:strCache>
            </c:strRef>
          </c:cat>
          <c:val>
            <c:numRef>
              <c:f>'Pivot Tables'!$N$309:$N$316</c:f>
              <c:numCache>
                <c:formatCode>0.00</c:formatCode>
                <c:ptCount val="7"/>
                <c:pt idx="0">
                  <c:v>73.678571428571431</c:v>
                </c:pt>
                <c:pt idx="1">
                  <c:v>87.848554913294791</c:v>
                </c:pt>
                <c:pt idx="2">
                  <c:v>95.939027219355978</c:v>
                </c:pt>
                <c:pt idx="3">
                  <c:v>123.72779467680608</c:v>
                </c:pt>
                <c:pt idx="4">
                  <c:v>125.30657959993387</c:v>
                </c:pt>
                <c:pt idx="5">
                  <c:v>155.19829113924052</c:v>
                </c:pt>
                <c:pt idx="6">
                  <c:v>182.20420124481328</c:v>
                </c:pt>
              </c:numCache>
            </c:numRef>
          </c:val>
          <c:extLst>
            <c:ext xmlns:c16="http://schemas.microsoft.com/office/drawing/2014/chart" uri="{C3380CC4-5D6E-409C-BE32-E72D297353CC}">
              <c16:uniqueId val="{00000000-2AC6-4563-86DD-061A2F3B4C5F}"/>
            </c:ext>
          </c:extLst>
        </c:ser>
        <c:dLbls>
          <c:showLegendKey val="0"/>
          <c:showVal val="0"/>
          <c:showCatName val="0"/>
          <c:showSerName val="0"/>
          <c:showPercent val="0"/>
          <c:showBubbleSize val="0"/>
        </c:dLbls>
        <c:gapWidth val="219"/>
        <c:overlap val="-27"/>
        <c:axId val="521953631"/>
        <c:axId val="521941631"/>
      </c:barChart>
      <c:catAx>
        <c:axId val="52195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521941631"/>
        <c:crosses val="autoZero"/>
        <c:auto val="1"/>
        <c:lblAlgn val="ctr"/>
        <c:lblOffset val="100"/>
        <c:noMultiLvlLbl val="0"/>
      </c:catAx>
      <c:valAx>
        <c:axId val="521941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52195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Tables!PivotTable12</c:name>
    <c:fmtId val="1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 room prices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Tables'!$O$350</c:f>
              <c:strCache>
                <c:ptCount val="1"/>
                <c:pt idx="0">
                  <c:v>Total</c:v>
                </c:pt>
              </c:strCache>
            </c:strRef>
          </c:tx>
          <c:spPr>
            <a:ln w="28575" cap="rnd">
              <a:solidFill>
                <a:srgbClr val="7030A0"/>
              </a:solidFill>
              <a:round/>
            </a:ln>
            <a:effectLst/>
          </c:spPr>
          <c:marker>
            <c:symbol val="none"/>
          </c:marker>
          <c:cat>
            <c:strRef>
              <c:f>'Pivot Tables'!$N$351:$N$363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Tables'!$O$351:$O$363</c:f>
              <c:numCache>
                <c:formatCode>0.00</c:formatCode>
                <c:ptCount val="12"/>
                <c:pt idx="0">
                  <c:v>74.749763313609463</c:v>
                </c:pt>
                <c:pt idx="1">
                  <c:v>80.528284343131375</c:v>
                </c:pt>
                <c:pt idx="2">
                  <c:v>91.883698049194237</c:v>
                </c:pt>
                <c:pt idx="3">
                  <c:v>101.99880116959064</c:v>
                </c:pt>
                <c:pt idx="4">
                  <c:v>113.81067744418785</c:v>
                </c:pt>
                <c:pt idx="5">
                  <c:v>111.96650015610366</c:v>
                </c:pt>
                <c:pt idx="6">
                  <c:v>111.64931849315069</c:v>
                </c:pt>
                <c:pt idx="7">
                  <c:v>113.2039837398374</c:v>
                </c:pt>
                <c:pt idx="8">
                  <c:v>115.90691607026676</c:v>
                </c:pt>
                <c:pt idx="9">
                  <c:v>104.4608726725597</c:v>
                </c:pt>
                <c:pt idx="10">
                  <c:v>91.285426174496649</c:v>
                </c:pt>
                <c:pt idx="11">
                  <c:v>88.952184707050648</c:v>
                </c:pt>
              </c:numCache>
            </c:numRef>
          </c:val>
          <c:smooth val="0"/>
          <c:extLst>
            <c:ext xmlns:c16="http://schemas.microsoft.com/office/drawing/2014/chart" uri="{C3380CC4-5D6E-409C-BE32-E72D297353CC}">
              <c16:uniqueId val="{00000000-50DA-46B0-9854-911BA25C7D97}"/>
            </c:ext>
          </c:extLst>
        </c:ser>
        <c:dLbls>
          <c:showLegendKey val="0"/>
          <c:showVal val="0"/>
          <c:showCatName val="0"/>
          <c:showSerName val="0"/>
          <c:showPercent val="0"/>
          <c:showBubbleSize val="0"/>
        </c:dLbls>
        <c:smooth val="0"/>
        <c:axId val="522048191"/>
        <c:axId val="522049631"/>
      </c:lineChart>
      <c:catAx>
        <c:axId val="5220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522049631"/>
        <c:crosses val="autoZero"/>
        <c:auto val="1"/>
        <c:lblAlgn val="ctr"/>
        <c:lblOffset val="100"/>
        <c:noMultiLvlLbl val="0"/>
      </c:catAx>
      <c:valAx>
        <c:axId val="522049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52204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Tables!PivotTable7</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No of children by room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Tables'!$O$330</c:f>
              <c:strCache>
                <c:ptCount val="1"/>
                <c:pt idx="0">
                  <c:v>Total</c:v>
                </c:pt>
              </c:strCache>
            </c:strRef>
          </c:tx>
          <c:spPr>
            <a:solidFill>
              <a:srgbClr val="7030A0"/>
            </a:solidFill>
            <a:ln>
              <a:noFill/>
            </a:ln>
            <a:effectLst/>
          </c:spPr>
          <c:invertIfNegative val="0"/>
          <c:cat>
            <c:strRef>
              <c:f>'Pivot Tables'!$N$331:$N$336</c:f>
              <c:strCache>
                <c:ptCount val="5"/>
                <c:pt idx="0">
                  <c:v>0</c:v>
                </c:pt>
                <c:pt idx="1">
                  <c:v>1</c:v>
                </c:pt>
                <c:pt idx="2">
                  <c:v>2</c:v>
                </c:pt>
                <c:pt idx="3">
                  <c:v>3</c:v>
                </c:pt>
                <c:pt idx="4">
                  <c:v>4</c:v>
                </c:pt>
              </c:strCache>
            </c:strRef>
          </c:cat>
          <c:val>
            <c:numRef>
              <c:f>'Pivot Tables'!$O$331:$O$336</c:f>
              <c:numCache>
                <c:formatCode>0.00</c:formatCode>
                <c:ptCount val="5"/>
                <c:pt idx="0">
                  <c:v>81.556258992805752</c:v>
                </c:pt>
                <c:pt idx="1">
                  <c:v>90.992520844189684</c:v>
                </c:pt>
                <c:pt idx="2">
                  <c:v>103.66767122762639</c:v>
                </c:pt>
                <c:pt idx="3">
                  <c:v>142.81625215889466</c:v>
                </c:pt>
                <c:pt idx="4">
                  <c:v>188.05250000000001</c:v>
                </c:pt>
              </c:numCache>
            </c:numRef>
          </c:val>
          <c:extLst>
            <c:ext xmlns:c16="http://schemas.microsoft.com/office/drawing/2014/chart" uri="{C3380CC4-5D6E-409C-BE32-E72D297353CC}">
              <c16:uniqueId val="{00000000-30F3-45AF-AAA2-1BE871FF8BCE}"/>
            </c:ext>
          </c:extLst>
        </c:ser>
        <c:dLbls>
          <c:showLegendKey val="0"/>
          <c:showVal val="0"/>
          <c:showCatName val="0"/>
          <c:showSerName val="0"/>
          <c:showPercent val="0"/>
          <c:showBubbleSize val="0"/>
        </c:dLbls>
        <c:gapWidth val="219"/>
        <c:overlap val="-27"/>
        <c:axId val="521966111"/>
        <c:axId val="521960831"/>
      </c:barChart>
      <c:catAx>
        <c:axId val="52196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60831"/>
        <c:crosses val="autoZero"/>
        <c:auto val="1"/>
        <c:lblAlgn val="ctr"/>
        <c:lblOffset val="100"/>
        <c:noMultiLvlLbl val="0"/>
      </c:catAx>
      <c:valAx>
        <c:axId val="521960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6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Tables!PivotTable8</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online and offline booking</a:t>
            </a:r>
            <a:r>
              <a:rPr lang="en-US" b="1" baseline="0">
                <a:solidFill>
                  <a:schemeClr val="tx1"/>
                </a:solidFill>
              </a:rPr>
              <a:t> Prices</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rgbClr val="993366"/>
          </a:solidFill>
          <a:ln w="19050">
            <a:solidFill>
              <a:schemeClr val="lt1"/>
            </a:solidFill>
          </a:ln>
          <a:effectLst/>
        </c:spPr>
        <c:dLbl>
          <c:idx val="0"/>
          <c:layout>
            <c:manualLayout>
              <c:x val="5.7130358705161852E-3"/>
              <c:y val="-0.1795582835102183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7.0250373115125317E-2"/>
              <c:y val="0.1267825307059284"/>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rgbClr val="993366"/>
          </a:solidFill>
          <a:ln w="19050">
            <a:solidFill>
              <a:schemeClr val="lt1"/>
            </a:solidFill>
          </a:ln>
          <a:effectLst/>
        </c:spPr>
        <c:dLbl>
          <c:idx val="0"/>
          <c:layout>
            <c:manualLayout>
              <c:x val="5.7130358705161852E-3"/>
              <c:y val="-0.1795582835102183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7030A0"/>
          </a:solidFill>
          <a:ln w="19050">
            <a:solidFill>
              <a:schemeClr val="lt1"/>
            </a:solidFill>
          </a:ln>
          <a:effectLst/>
        </c:spPr>
        <c:dLbl>
          <c:idx val="0"/>
          <c:layout>
            <c:manualLayout>
              <c:x val="-7.0250373115125317E-2"/>
              <c:y val="0.1267825307059284"/>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993366"/>
          </a:solidFill>
          <a:ln w="19050">
            <a:solidFill>
              <a:schemeClr val="lt1"/>
            </a:solidFill>
          </a:ln>
          <a:effectLst/>
        </c:spPr>
        <c:dLbl>
          <c:idx val="0"/>
          <c:layout>
            <c:manualLayout>
              <c:x val="5.7130358705161852E-3"/>
              <c:y val="-0.1795582835102183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rgbClr val="7030A0"/>
          </a:solidFill>
          <a:ln w="19050">
            <a:solidFill>
              <a:schemeClr val="lt1"/>
            </a:solidFill>
          </a:ln>
          <a:effectLst/>
        </c:spPr>
        <c:dLbl>
          <c:idx val="0"/>
          <c:layout>
            <c:manualLayout>
              <c:x val="-7.0250373115125317E-2"/>
              <c:y val="0.1267825307059284"/>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rgbClr val="993366"/>
          </a:solidFill>
          <a:ln w="19050">
            <a:solidFill>
              <a:schemeClr val="lt1"/>
            </a:solidFill>
          </a:ln>
          <a:effectLst/>
        </c:spPr>
        <c:dLbl>
          <c:idx val="0"/>
          <c:layout>
            <c:manualLayout>
              <c:x val="5.7130358705161852E-3"/>
              <c:y val="-0.1795582835102183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rgbClr val="7030A0"/>
          </a:solidFill>
          <a:ln w="19050">
            <a:solidFill>
              <a:schemeClr val="lt1"/>
            </a:solidFill>
          </a:ln>
          <a:effectLst/>
        </c:spPr>
        <c:dLbl>
          <c:idx val="0"/>
          <c:layout>
            <c:manualLayout>
              <c:x val="-7.0250373115125317E-2"/>
              <c:y val="0.1267825307059284"/>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rgbClr val="993366"/>
          </a:solidFill>
          <a:ln w="19050">
            <a:solidFill>
              <a:schemeClr val="lt1"/>
            </a:solidFill>
          </a:ln>
          <a:effectLst/>
        </c:spPr>
        <c:dLbl>
          <c:idx val="0"/>
          <c:layout>
            <c:manualLayout>
              <c:x val="5.7130358705161852E-3"/>
              <c:y val="-0.17955828351021835"/>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rgbClr val="7030A0"/>
          </a:solidFill>
          <a:ln w="19050">
            <a:solidFill>
              <a:schemeClr val="lt1"/>
            </a:solidFill>
          </a:ln>
          <a:effectLst/>
        </c:spPr>
        <c:dLbl>
          <c:idx val="0"/>
          <c:layout>
            <c:manualLayout>
              <c:x val="1.3135589275980799E-2"/>
              <c:y val="0.2274506260252595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 Tables'!$Q$395</c:f>
              <c:strCache>
                <c:ptCount val="1"/>
                <c:pt idx="0">
                  <c:v>Total</c:v>
                </c:pt>
              </c:strCache>
            </c:strRef>
          </c:tx>
          <c:dPt>
            <c:idx val="0"/>
            <c:bubble3D val="0"/>
            <c:spPr>
              <a:solidFill>
                <a:srgbClr val="993366"/>
              </a:solidFill>
              <a:ln w="19050">
                <a:solidFill>
                  <a:schemeClr val="lt1"/>
                </a:solidFill>
              </a:ln>
              <a:effectLst/>
            </c:spPr>
            <c:extLst>
              <c:ext xmlns:c16="http://schemas.microsoft.com/office/drawing/2014/chart" uri="{C3380CC4-5D6E-409C-BE32-E72D297353CC}">
                <c16:uniqueId val="{00000001-2B49-4856-8368-4BE99F317DCB}"/>
              </c:ext>
            </c:extLst>
          </c:dPt>
          <c:dPt>
            <c:idx val="1"/>
            <c:bubble3D val="0"/>
            <c:explosion val="25"/>
            <c:spPr>
              <a:solidFill>
                <a:srgbClr val="7030A0"/>
              </a:solidFill>
              <a:ln w="19050">
                <a:solidFill>
                  <a:schemeClr val="lt1"/>
                </a:solidFill>
              </a:ln>
              <a:effectLst/>
            </c:spPr>
            <c:extLst>
              <c:ext xmlns:c16="http://schemas.microsoft.com/office/drawing/2014/chart" uri="{C3380CC4-5D6E-409C-BE32-E72D297353CC}">
                <c16:uniqueId val="{00000003-2B49-4856-8368-4BE99F317DCB}"/>
              </c:ext>
            </c:extLst>
          </c:dPt>
          <c:dLbls>
            <c:dLbl>
              <c:idx val="0"/>
              <c:layout>
                <c:manualLayout>
                  <c:x val="5.7130358705161852E-3"/>
                  <c:y val="-0.17955828351021835"/>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B49-4856-8368-4BE99F317DCB}"/>
                </c:ext>
              </c:extLst>
            </c:dLbl>
            <c:dLbl>
              <c:idx val="1"/>
              <c:layout>
                <c:manualLayout>
                  <c:x val="1.3135589275980799E-2"/>
                  <c:y val="0.22745062602525959"/>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B49-4856-8368-4BE99F317DCB}"/>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Tables'!$P$396:$P$398</c:f>
              <c:strCache>
                <c:ptCount val="2"/>
                <c:pt idx="0">
                  <c:v>Offline</c:v>
                </c:pt>
                <c:pt idx="1">
                  <c:v>Online</c:v>
                </c:pt>
              </c:strCache>
            </c:strRef>
          </c:cat>
          <c:val>
            <c:numRef>
              <c:f>'Pivot Tables'!$Q$396:$Q$398</c:f>
              <c:numCache>
                <c:formatCode>_(* #,##0.00_);_(* \(#,##0.00\);_(* "-"??_);_(@_)</c:formatCode>
                <c:ptCount val="2"/>
                <c:pt idx="0">
                  <c:v>91.642252329340181</c:v>
                </c:pt>
                <c:pt idx="1">
                  <c:v>112.26436923342243</c:v>
                </c:pt>
              </c:numCache>
            </c:numRef>
          </c:val>
          <c:extLst>
            <c:ext xmlns:c16="http://schemas.microsoft.com/office/drawing/2014/chart" uri="{C3380CC4-5D6E-409C-BE32-E72D297353CC}">
              <c16:uniqueId val="{00000004-2B49-4856-8368-4BE99F317D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Tables!PivotTable5</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canceled &amp; non-canceled booking</a:t>
            </a:r>
            <a:r>
              <a:rPr lang="en-US" b="1" baseline="0">
                <a:solidFill>
                  <a:schemeClr val="tx1"/>
                </a:solidFill>
              </a:rPr>
              <a:t> </a:t>
            </a:r>
            <a:r>
              <a:rPr lang="en-US" b="1">
                <a:solidFill>
                  <a:schemeClr val="tx1"/>
                </a:solidFill>
              </a:rPr>
              <a:t>priced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993366"/>
          </a:solidFill>
          <a:ln w="19050">
            <a:solidFill>
              <a:schemeClr val="lt1"/>
            </a:solidFill>
          </a:ln>
          <a:effectLst/>
        </c:spPr>
        <c:dLbl>
          <c:idx val="0"/>
          <c:layout>
            <c:manualLayout>
              <c:x val="-5.0125313283208031E-2"/>
              <c:y val="-0.2957096324335921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0.13533834586466165"/>
              <c:y val="-0.2666669300001413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8025062656641605"/>
                  <c:h val="0.21106275014947637"/>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rgbClr val="7030A0"/>
          </a:solidFill>
          <a:ln w="19050">
            <a:solidFill>
              <a:schemeClr val="lt1"/>
            </a:solidFill>
          </a:ln>
          <a:effectLst/>
        </c:spPr>
        <c:dLbl>
          <c:idx val="0"/>
          <c:layout>
            <c:manualLayout>
              <c:x val="0.13533834586466165"/>
              <c:y val="-0.2666669300001413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8025062656641605"/>
                  <c:h val="0.21106275014947637"/>
                </c:manualLayout>
              </c15:layout>
            </c:ext>
          </c:extLst>
        </c:dLbl>
      </c:pivotFmt>
      <c:pivotFmt>
        <c:idx val="5"/>
        <c:spPr>
          <a:solidFill>
            <a:srgbClr val="993366"/>
          </a:solidFill>
          <a:ln w="19050">
            <a:solidFill>
              <a:schemeClr val="lt1"/>
            </a:solidFill>
          </a:ln>
          <a:effectLst/>
        </c:spPr>
        <c:dLbl>
          <c:idx val="0"/>
          <c:layout>
            <c:manualLayout>
              <c:x val="-5.0125313283208031E-2"/>
              <c:y val="-0.2957096324335921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3533834586466165"/>
              <c:y val="-0.2666669300001413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8025062656641605"/>
                  <c:h val="0.21106275014947637"/>
                </c:manualLayout>
              </c15:layout>
            </c:ext>
          </c:extLst>
        </c:dLbl>
      </c:pivotFmt>
      <c:pivotFmt>
        <c:idx val="8"/>
        <c:spPr>
          <a:solidFill>
            <a:srgbClr val="993366"/>
          </a:solidFill>
          <a:ln w="19050">
            <a:solidFill>
              <a:schemeClr val="lt1"/>
            </a:solidFill>
          </a:ln>
          <a:effectLst/>
        </c:spPr>
        <c:dLbl>
          <c:idx val="0"/>
          <c:layout>
            <c:manualLayout>
              <c:x val="-5.0125313283208031E-2"/>
              <c:y val="-0.2957096324335921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rgbClr val="7030A0"/>
          </a:solidFill>
          <a:ln w="19050">
            <a:solidFill>
              <a:schemeClr val="lt1"/>
            </a:solidFill>
          </a:ln>
          <a:effectLst/>
        </c:spPr>
        <c:dLbl>
          <c:idx val="0"/>
          <c:layout>
            <c:manualLayout>
              <c:x val="0.13533834586466165"/>
              <c:y val="-0.26666693000014136"/>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18025062656641605"/>
                  <c:h val="0.21106275014947637"/>
                </c:manualLayout>
              </c15:layout>
            </c:ext>
          </c:extLst>
        </c:dLbl>
      </c:pivotFmt>
      <c:pivotFmt>
        <c:idx val="11"/>
        <c:spPr>
          <a:solidFill>
            <a:srgbClr val="993366"/>
          </a:solidFill>
          <a:ln w="19050">
            <a:solidFill>
              <a:schemeClr val="lt1"/>
            </a:solidFill>
          </a:ln>
          <a:effectLst/>
        </c:spPr>
        <c:dLbl>
          <c:idx val="0"/>
          <c:layout>
            <c:manualLayout>
              <c:x val="-5.0125313283208031E-2"/>
              <c:y val="-0.2957096324335921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rgbClr val="7030A0"/>
          </a:solidFill>
          <a:ln w="19050">
            <a:solidFill>
              <a:schemeClr val="lt1"/>
            </a:solidFill>
          </a:ln>
          <a:effectLst/>
        </c:spPr>
        <c:dLbl>
          <c:idx val="0"/>
          <c:layout>
            <c:manualLayout>
              <c:x val="0.1754209860961424"/>
              <c:y val="-0.26666706075534885"/>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033325390450548"/>
                  <c:h val="0.21106275877677119"/>
                </c:manualLayout>
              </c15:layout>
            </c:ext>
          </c:extLst>
        </c:dLbl>
      </c:pivotFmt>
      <c:pivotFmt>
        <c:idx val="14"/>
        <c:spPr>
          <a:solidFill>
            <a:srgbClr val="993366"/>
          </a:solidFill>
          <a:ln w="19050">
            <a:solidFill>
              <a:schemeClr val="lt1"/>
            </a:solidFill>
          </a:ln>
          <a:effectLst/>
        </c:spPr>
        <c:dLbl>
          <c:idx val="0"/>
          <c:layout>
            <c:manualLayout>
              <c:x val="-5.0125313283208031E-2"/>
              <c:y val="-0.2957096324335921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Tables'!$P$375</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5C33-4D7B-9001-C60BE947E5D5}"/>
              </c:ext>
            </c:extLst>
          </c:dPt>
          <c:dPt>
            <c:idx val="1"/>
            <c:bubble3D val="0"/>
            <c:explosion val="28"/>
            <c:spPr>
              <a:solidFill>
                <a:srgbClr val="993366"/>
              </a:solidFill>
              <a:ln w="19050">
                <a:solidFill>
                  <a:schemeClr val="lt1"/>
                </a:solidFill>
              </a:ln>
              <a:effectLst/>
            </c:spPr>
            <c:extLst>
              <c:ext xmlns:c16="http://schemas.microsoft.com/office/drawing/2014/chart" uri="{C3380CC4-5D6E-409C-BE32-E72D297353CC}">
                <c16:uniqueId val="{00000003-5C33-4D7B-9001-C60BE947E5D5}"/>
              </c:ext>
            </c:extLst>
          </c:dPt>
          <c:dLbls>
            <c:dLbl>
              <c:idx val="0"/>
              <c:layout>
                <c:manualLayout>
                  <c:x val="0.1754209860961424"/>
                  <c:y val="-0.26666706075534885"/>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2033325390450548"/>
                      <c:h val="0.21106275877677119"/>
                    </c:manualLayout>
                  </c15:layout>
                </c:ext>
                <c:ext xmlns:c16="http://schemas.microsoft.com/office/drawing/2014/chart" uri="{C3380CC4-5D6E-409C-BE32-E72D297353CC}">
                  <c16:uniqueId val="{00000001-5C33-4D7B-9001-C60BE947E5D5}"/>
                </c:ext>
              </c:extLst>
            </c:dLbl>
            <c:dLbl>
              <c:idx val="1"/>
              <c:layout>
                <c:manualLayout>
                  <c:x val="-5.0125313283208031E-2"/>
                  <c:y val="-0.29570963243359216"/>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5C33-4D7B-9001-C60BE947E5D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Tables'!$O$376:$O$378</c:f>
              <c:strCache>
                <c:ptCount val="2"/>
                <c:pt idx="0">
                  <c:v>Canceled</c:v>
                </c:pt>
                <c:pt idx="1">
                  <c:v>Not Canceled</c:v>
                </c:pt>
              </c:strCache>
            </c:strRef>
          </c:cat>
          <c:val>
            <c:numRef>
              <c:f>'Pivot Tables'!$P$376:$P$378</c:f>
              <c:numCache>
                <c:formatCode>_(* #,##0.00_);_(* \(#,##0.00\);_(* "-"??_);_(@_)</c:formatCode>
                <c:ptCount val="2"/>
                <c:pt idx="0">
                  <c:v>110.60793315372959</c:v>
                </c:pt>
                <c:pt idx="1">
                  <c:v>99.940819786535315</c:v>
                </c:pt>
              </c:numCache>
            </c:numRef>
          </c:val>
          <c:extLst>
            <c:ext xmlns:c16="http://schemas.microsoft.com/office/drawing/2014/chart" uri="{C3380CC4-5D6E-409C-BE32-E72D297353CC}">
              <c16:uniqueId val="{00000004-5C33-4D7B-9001-C60BE947E5D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261832215050112"/>
          <c:y val="0.20553194122490945"/>
          <c:w val="0.51161789217767961"/>
          <c:h val="0.73401748782658782"/>
        </c:manualLayout>
      </c:layout>
      <c:doughnutChart>
        <c:varyColors val="1"/>
        <c:dLbls>
          <c:showLegendKey val="0"/>
          <c:showVal val="0"/>
          <c:showCatName val="0"/>
          <c:showSerName val="0"/>
          <c:showPercent val="0"/>
          <c:showBubbleSize val="0"/>
          <c:showLeaderLines val="0"/>
        </c:dLbls>
        <c:firstSliceAng val="0"/>
        <c:holeSize val="3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Tables!PivotTable40</c:name>
    <c:fmtId val="1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Weekend</a:t>
            </a:r>
            <a:r>
              <a:rPr lang="en-US" b="1" baseline="0">
                <a:solidFill>
                  <a:sysClr val="windowText" lastClr="000000"/>
                </a:solidFill>
              </a:rPr>
              <a:t> VS week Nights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9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9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9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9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9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Tables'!$N$184</c:f>
              <c:strCache>
                <c:ptCount val="1"/>
                <c:pt idx="0">
                  <c:v>Sum of weekend nights</c:v>
                </c:pt>
              </c:strCache>
            </c:strRef>
          </c:tx>
          <c:spPr>
            <a:solidFill>
              <a:srgbClr val="99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Tables'!$N$185</c:f>
              <c:strCache>
                <c:ptCount val="1"/>
                <c:pt idx="0">
                  <c:v>Total</c:v>
                </c:pt>
              </c:strCache>
            </c:strRef>
          </c:cat>
          <c:val>
            <c:numRef>
              <c:f>'Pivot Tables'!$N$185</c:f>
              <c:numCache>
                <c:formatCode>0</c:formatCode>
                <c:ptCount val="1"/>
                <c:pt idx="0">
                  <c:v>29370</c:v>
                </c:pt>
              </c:numCache>
            </c:numRef>
          </c:val>
          <c:extLst>
            <c:ext xmlns:c16="http://schemas.microsoft.com/office/drawing/2014/chart" uri="{C3380CC4-5D6E-409C-BE32-E72D297353CC}">
              <c16:uniqueId val="{00000000-5B12-49F0-AF17-F05D19866D2F}"/>
            </c:ext>
          </c:extLst>
        </c:ser>
        <c:ser>
          <c:idx val="1"/>
          <c:order val="1"/>
          <c:tx>
            <c:strRef>
              <c:f>'Pivot Tables'!$O$184</c:f>
              <c:strCache>
                <c:ptCount val="1"/>
                <c:pt idx="0">
                  <c:v>Sum of week nights</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Tables'!$N$185</c:f>
              <c:strCache>
                <c:ptCount val="1"/>
                <c:pt idx="0">
                  <c:v>Total</c:v>
                </c:pt>
              </c:strCache>
            </c:strRef>
          </c:cat>
          <c:val>
            <c:numRef>
              <c:f>'Pivot Tables'!$O$185</c:f>
              <c:numCache>
                <c:formatCode>0</c:formatCode>
                <c:ptCount val="1"/>
                <c:pt idx="0">
                  <c:v>79876</c:v>
                </c:pt>
              </c:numCache>
            </c:numRef>
          </c:val>
          <c:extLst>
            <c:ext xmlns:c16="http://schemas.microsoft.com/office/drawing/2014/chart" uri="{C3380CC4-5D6E-409C-BE32-E72D297353CC}">
              <c16:uniqueId val="{00000001-5B12-49F0-AF17-F05D19866D2F}"/>
            </c:ext>
          </c:extLst>
        </c:ser>
        <c:dLbls>
          <c:dLblPos val="outEnd"/>
          <c:showLegendKey val="0"/>
          <c:showVal val="1"/>
          <c:showCatName val="0"/>
          <c:showSerName val="0"/>
          <c:showPercent val="0"/>
          <c:showBubbleSize val="0"/>
        </c:dLbls>
        <c:gapWidth val="219"/>
        <c:overlap val="-27"/>
        <c:axId val="481048560"/>
        <c:axId val="481055760"/>
      </c:barChart>
      <c:catAx>
        <c:axId val="481048560"/>
        <c:scaling>
          <c:orientation val="minMax"/>
        </c:scaling>
        <c:delete val="1"/>
        <c:axPos val="b"/>
        <c:numFmt formatCode="General" sourceLinked="1"/>
        <c:majorTickMark val="none"/>
        <c:minorTickMark val="none"/>
        <c:tickLblPos val="nextTo"/>
        <c:crossAx val="481055760"/>
        <c:crosses val="autoZero"/>
        <c:auto val="1"/>
        <c:lblAlgn val="ctr"/>
        <c:lblOffset val="100"/>
        <c:noMultiLvlLbl val="0"/>
      </c:catAx>
      <c:valAx>
        <c:axId val="481055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48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Tables!PivotTable39</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1" baseline="0">
                <a:solidFill>
                  <a:srgbClr val="000000"/>
                </a:solidFill>
                <a:latin typeface="Calibri"/>
              </a:rPr>
              <a:t>Cancellation Rate by Month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Tables'!$O$160</c:f>
              <c:strCache>
                <c:ptCount val="1"/>
                <c:pt idx="0">
                  <c:v>Total</c:v>
                </c:pt>
              </c:strCache>
            </c:strRef>
          </c:tx>
          <c:spPr>
            <a:ln w="28575" cap="rnd">
              <a:solidFill>
                <a:srgbClr val="7030A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Tables'!$N$161:$N$173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Tables'!$O$161:$O$173</c:f>
              <c:numCache>
                <c:formatCode>0%</c:formatCode>
                <c:ptCount val="12"/>
                <c:pt idx="0">
                  <c:v>2.3668639053254437E-2</c:v>
                </c:pt>
                <c:pt idx="1">
                  <c:v>0.25374925014997002</c:v>
                </c:pt>
                <c:pt idx="2">
                  <c:v>0.29686174724342662</c:v>
                </c:pt>
                <c:pt idx="3">
                  <c:v>0.36366959064327486</c:v>
                </c:pt>
                <c:pt idx="4">
                  <c:v>0.36489607390300233</c:v>
                </c:pt>
                <c:pt idx="5">
                  <c:v>0.40305963159537933</c:v>
                </c:pt>
                <c:pt idx="6">
                  <c:v>0.45</c:v>
                </c:pt>
                <c:pt idx="7">
                  <c:v>0.3902439024390244</c:v>
                </c:pt>
                <c:pt idx="8">
                  <c:v>0.33355020602906094</c:v>
                </c:pt>
                <c:pt idx="9">
                  <c:v>0.35358284747037805</c:v>
                </c:pt>
                <c:pt idx="10">
                  <c:v>0.2936241610738255</c:v>
                </c:pt>
                <c:pt idx="11">
                  <c:v>0.13306852035749753</c:v>
                </c:pt>
              </c:numCache>
            </c:numRef>
          </c:val>
          <c:smooth val="0"/>
          <c:extLst>
            <c:ext xmlns:c16="http://schemas.microsoft.com/office/drawing/2014/chart" uri="{C3380CC4-5D6E-409C-BE32-E72D297353CC}">
              <c16:uniqueId val="{00000000-DC6F-477F-B008-9471C4E67DA3}"/>
            </c:ext>
          </c:extLst>
        </c:ser>
        <c:dLbls>
          <c:dLblPos val="t"/>
          <c:showLegendKey val="0"/>
          <c:showVal val="1"/>
          <c:showCatName val="0"/>
          <c:showSerName val="0"/>
          <c:showPercent val="0"/>
          <c:showBubbleSize val="0"/>
        </c:dLbls>
        <c:smooth val="0"/>
        <c:axId val="1986827231"/>
        <c:axId val="1887036223"/>
      </c:lineChart>
      <c:catAx>
        <c:axId val="198682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887036223"/>
        <c:crosses val="autoZero"/>
        <c:auto val="1"/>
        <c:lblAlgn val="ctr"/>
        <c:lblOffset val="100"/>
        <c:noMultiLvlLbl val="0"/>
      </c:catAx>
      <c:valAx>
        <c:axId val="188703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98682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Tables!PivotTable43</c:name>
    <c:fmtId val="1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Bookings by</a:t>
            </a:r>
            <a:r>
              <a:rPr lang="en-US" b="1" baseline="0">
                <a:solidFill>
                  <a:sysClr val="windowText" lastClr="000000"/>
                </a:solidFill>
              </a:rPr>
              <a:t> Year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Tables'!$O$203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Tables'!$N$204:$N$206</c:f>
              <c:strCache>
                <c:ptCount val="2"/>
                <c:pt idx="0">
                  <c:v>2017</c:v>
                </c:pt>
                <c:pt idx="1">
                  <c:v>2018</c:v>
                </c:pt>
              </c:strCache>
            </c:strRef>
          </c:cat>
          <c:val>
            <c:numRef>
              <c:f>'Pivot Tables'!$O$204:$O$206</c:f>
              <c:numCache>
                <c:formatCode>0</c:formatCode>
                <c:ptCount val="2"/>
                <c:pt idx="0">
                  <c:v>6514</c:v>
                </c:pt>
                <c:pt idx="1">
                  <c:v>29724</c:v>
                </c:pt>
              </c:numCache>
            </c:numRef>
          </c:val>
          <c:extLst>
            <c:ext xmlns:c16="http://schemas.microsoft.com/office/drawing/2014/chart" uri="{C3380CC4-5D6E-409C-BE32-E72D297353CC}">
              <c16:uniqueId val="{00000000-3446-4597-9270-674EA06FD030}"/>
            </c:ext>
          </c:extLst>
        </c:ser>
        <c:dLbls>
          <c:dLblPos val="outEnd"/>
          <c:showLegendKey val="0"/>
          <c:showVal val="1"/>
          <c:showCatName val="0"/>
          <c:showSerName val="0"/>
          <c:showPercent val="0"/>
          <c:showBubbleSize val="0"/>
        </c:dLbls>
        <c:gapWidth val="219"/>
        <c:overlap val="-27"/>
        <c:axId val="1258143599"/>
        <c:axId val="1258147439"/>
      </c:barChart>
      <c:catAx>
        <c:axId val="125814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58147439"/>
        <c:crosses val="autoZero"/>
        <c:auto val="1"/>
        <c:lblAlgn val="ctr"/>
        <c:lblOffset val="100"/>
        <c:noMultiLvlLbl val="0"/>
      </c:catAx>
      <c:valAx>
        <c:axId val="12581474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5814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Tables!PivotTable38</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Booking Volume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Tables'!$N$136</c:f>
              <c:strCache>
                <c:ptCount val="1"/>
                <c:pt idx="0">
                  <c:v>Total</c:v>
                </c:pt>
              </c:strCache>
            </c:strRef>
          </c:tx>
          <c:spPr>
            <a:ln w="28575" cap="rnd">
              <a:solidFill>
                <a:srgbClr val="7030A0"/>
              </a:solidFill>
              <a:round/>
            </a:ln>
            <a:effectLst/>
          </c:spPr>
          <c:marker>
            <c:symbol val="none"/>
          </c:marker>
          <c:cat>
            <c:strRef>
              <c:f>'Pivot Tables'!$M$137:$M$149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Tables'!$N$137:$N$149</c:f>
              <c:numCache>
                <c:formatCode>General</c:formatCode>
                <c:ptCount val="12"/>
                <c:pt idx="0">
                  <c:v>1014</c:v>
                </c:pt>
                <c:pt idx="1">
                  <c:v>1667</c:v>
                </c:pt>
                <c:pt idx="2">
                  <c:v>2358</c:v>
                </c:pt>
                <c:pt idx="3">
                  <c:v>2736</c:v>
                </c:pt>
                <c:pt idx="4">
                  <c:v>2598</c:v>
                </c:pt>
                <c:pt idx="5">
                  <c:v>3203</c:v>
                </c:pt>
                <c:pt idx="6">
                  <c:v>2920</c:v>
                </c:pt>
                <c:pt idx="7">
                  <c:v>3813</c:v>
                </c:pt>
                <c:pt idx="8">
                  <c:v>4611</c:v>
                </c:pt>
                <c:pt idx="9">
                  <c:v>5317</c:v>
                </c:pt>
                <c:pt idx="10">
                  <c:v>2980</c:v>
                </c:pt>
                <c:pt idx="11">
                  <c:v>3021</c:v>
                </c:pt>
              </c:numCache>
            </c:numRef>
          </c:val>
          <c:smooth val="1"/>
          <c:extLst>
            <c:ext xmlns:c16="http://schemas.microsoft.com/office/drawing/2014/chart" uri="{C3380CC4-5D6E-409C-BE32-E72D297353CC}">
              <c16:uniqueId val="{00000000-C5C3-4737-909E-A347788CC270}"/>
            </c:ext>
          </c:extLst>
        </c:ser>
        <c:dLbls>
          <c:showLegendKey val="0"/>
          <c:showVal val="0"/>
          <c:showCatName val="0"/>
          <c:showSerName val="0"/>
          <c:showPercent val="0"/>
          <c:showBubbleSize val="0"/>
        </c:dLbls>
        <c:smooth val="0"/>
        <c:axId val="476262320"/>
        <c:axId val="476249360"/>
      </c:lineChart>
      <c:catAx>
        <c:axId val="47626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6249360"/>
        <c:crosses val="autoZero"/>
        <c:auto val="1"/>
        <c:lblAlgn val="ctr"/>
        <c:lblOffset val="100"/>
        <c:noMultiLvlLbl val="0"/>
      </c:catAx>
      <c:valAx>
        <c:axId val="47624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26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Tables!PivotTable9</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 Most Room type Customers reserve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Tables'!$Q$413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Tables'!$P$414:$P$421</c:f>
              <c:strCache>
                <c:ptCount val="7"/>
                <c:pt idx="0">
                  <c:v>Room Type 1</c:v>
                </c:pt>
                <c:pt idx="1">
                  <c:v>Room Type 4</c:v>
                </c:pt>
                <c:pt idx="2">
                  <c:v>Room Type 6</c:v>
                </c:pt>
                <c:pt idx="3">
                  <c:v>Room Type 2</c:v>
                </c:pt>
                <c:pt idx="4">
                  <c:v>Room Type 5</c:v>
                </c:pt>
                <c:pt idx="5">
                  <c:v>Room Type 7</c:v>
                </c:pt>
                <c:pt idx="6">
                  <c:v>Room Type 3</c:v>
                </c:pt>
              </c:strCache>
            </c:strRef>
          </c:cat>
          <c:val>
            <c:numRef>
              <c:f>'Pivot Tables'!$Q$414:$Q$421</c:f>
              <c:numCache>
                <c:formatCode>0</c:formatCode>
                <c:ptCount val="7"/>
                <c:pt idx="0">
                  <c:v>28105</c:v>
                </c:pt>
                <c:pt idx="1">
                  <c:v>6049</c:v>
                </c:pt>
                <c:pt idx="2">
                  <c:v>964</c:v>
                </c:pt>
                <c:pt idx="3">
                  <c:v>692</c:v>
                </c:pt>
                <c:pt idx="4">
                  <c:v>263</c:v>
                </c:pt>
                <c:pt idx="5">
                  <c:v>158</c:v>
                </c:pt>
                <c:pt idx="6">
                  <c:v>7</c:v>
                </c:pt>
              </c:numCache>
            </c:numRef>
          </c:val>
          <c:extLst>
            <c:ext xmlns:c16="http://schemas.microsoft.com/office/drawing/2014/chart" uri="{C3380CC4-5D6E-409C-BE32-E72D297353CC}">
              <c16:uniqueId val="{00000000-E14D-41D5-A969-45D55154D159}"/>
            </c:ext>
          </c:extLst>
        </c:ser>
        <c:dLbls>
          <c:dLblPos val="outEnd"/>
          <c:showLegendKey val="0"/>
          <c:showVal val="1"/>
          <c:showCatName val="0"/>
          <c:showSerName val="0"/>
          <c:showPercent val="0"/>
          <c:showBubbleSize val="0"/>
        </c:dLbls>
        <c:gapWidth val="219"/>
        <c:overlap val="-27"/>
        <c:axId val="888665647"/>
        <c:axId val="888666127"/>
      </c:barChart>
      <c:catAx>
        <c:axId val="8886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888666127"/>
        <c:crosses val="autoZero"/>
        <c:auto val="1"/>
        <c:lblAlgn val="ctr"/>
        <c:lblOffset val="100"/>
        <c:noMultiLvlLbl val="0"/>
      </c:catAx>
      <c:valAx>
        <c:axId val="888666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66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Tables!PivotTable10</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most meal plan Customers select </a:t>
            </a:r>
          </a:p>
        </c:rich>
      </c:tx>
      <c:layout>
        <c:manualLayout>
          <c:xMode val="edge"/>
          <c:yMode val="edge"/>
          <c:x val="0.54755820787322984"/>
          <c:y val="3.12241352446946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2191780821917804E-2"/>
              <c:y val="-0.196491271499659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264840182648401"/>
              <c:y val="-0.10105265391411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263318112633179"/>
              <c:y val="-1.6842108985685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8280060882800604E-2"/>
              <c:y val="6.7368435942740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8280060882800604E-2"/>
              <c:y val="6.7368435942740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263318112633179"/>
              <c:y val="-1.6842108985685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2191780821917804E-2"/>
              <c:y val="-0.196491271499659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264840182648401"/>
              <c:y val="-0.10105265391411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8280060882800604E-2"/>
              <c:y val="6.7368435942740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263318112633179"/>
              <c:y val="-1.6842108985685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2191780821917804E-2"/>
              <c:y val="-0.196491271499659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8264840182648401"/>
              <c:y val="-0.10105265391411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8.8280060882800604E-2"/>
              <c:y val="6.7368435942740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1263318112633179"/>
              <c:y val="-1.6842108985685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8.2191780821917804E-2"/>
              <c:y val="-0.196491271499659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8264840182648401"/>
              <c:y val="-0.10105265391411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1"/>
        <c:spPr>
          <a:solidFill>
            <a:srgbClr val="7030A0"/>
          </a:solidFill>
          <a:ln w="19050">
            <a:solidFill>
              <a:schemeClr val="lt1"/>
            </a:solidFill>
          </a:ln>
          <a:effectLst/>
        </c:spPr>
        <c:dLbl>
          <c:idx val="0"/>
          <c:layout>
            <c:manualLayout>
              <c:x val="8.8280060882800604E-2"/>
              <c:y val="6.736843594274036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2"/>
        <c:spPr>
          <a:solidFill>
            <a:srgbClr val="993366"/>
          </a:solidFill>
          <a:ln w="19050">
            <a:solidFill>
              <a:schemeClr val="lt1"/>
            </a:solidFill>
          </a:ln>
          <a:effectLst/>
        </c:spPr>
        <c:dLbl>
          <c:idx val="0"/>
          <c:layout>
            <c:manualLayout>
              <c:x val="-0.10712685361083814"/>
              <c:y val="-0.13694011670267658"/>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5.7413023397179297E-2"/>
              <c:y val="-0.1450205026734982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8264840182648401"/>
              <c:y val="-0.1010526539141105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6"/>
        <c:spPr>
          <a:solidFill>
            <a:srgbClr val="7030A0"/>
          </a:solidFill>
          <a:ln w="19050">
            <a:solidFill>
              <a:schemeClr val="lt1"/>
            </a:solidFill>
          </a:ln>
          <a:effectLst/>
        </c:spPr>
        <c:dLbl>
          <c:idx val="0"/>
          <c:layout>
            <c:manualLayout>
              <c:x val="8.8280060882800604E-2"/>
              <c:y val="6.736843594274036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7"/>
        <c:spPr>
          <a:solidFill>
            <a:srgbClr val="993366"/>
          </a:solidFill>
          <a:ln w="19050">
            <a:solidFill>
              <a:schemeClr val="lt1"/>
            </a:solidFill>
          </a:ln>
          <a:effectLst/>
        </c:spPr>
        <c:dLbl>
          <c:idx val="0"/>
          <c:layout>
            <c:manualLayout>
              <c:x val="-0.10712685361083814"/>
              <c:y val="-0.13694011670267658"/>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5.7413023397179297E-2"/>
              <c:y val="-0.1450205026734982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8264840182648401"/>
              <c:y val="-0.10105265391411057"/>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7030A0"/>
          </a:solidFill>
          <a:ln w="19050">
            <a:solidFill>
              <a:schemeClr val="lt1"/>
            </a:solidFill>
          </a:ln>
          <a:effectLst/>
        </c:spPr>
        <c:dLbl>
          <c:idx val="0"/>
          <c:layout>
            <c:manualLayout>
              <c:x val="0.11211207676587556"/>
              <c:y val="8.296298715747657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993366"/>
          </a:solidFill>
          <a:ln w="19050">
            <a:solidFill>
              <a:schemeClr val="lt1"/>
            </a:solidFill>
          </a:ln>
          <a:effectLst/>
        </c:spPr>
        <c:dLbl>
          <c:idx val="0"/>
          <c:layout>
            <c:manualLayout>
              <c:x val="-8.6886859493553556E-2"/>
              <c:y val="-0.124444480736214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7.2872849897819114E-2"/>
              <c:y val="-8.814817385481887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7.8478453736112841E-2"/>
              <c:y val="-5.1851866973422853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3351285471515"/>
          <c:y val="0.13725488430151764"/>
          <c:w val="0.41533933356616259"/>
          <c:h val="0.86274511569848222"/>
        </c:manualLayout>
      </c:layout>
      <c:doughnutChart>
        <c:varyColors val="1"/>
        <c:ser>
          <c:idx val="0"/>
          <c:order val="0"/>
          <c:tx>
            <c:strRef>
              <c:f>'Pivot Tables'!$Q$436</c:f>
              <c:strCache>
                <c:ptCount val="1"/>
                <c:pt idx="0">
                  <c:v>Total</c:v>
                </c:pt>
              </c:strCache>
            </c:strRef>
          </c:tx>
          <c:explosion val="45"/>
          <c:dPt>
            <c:idx val="0"/>
            <c:bubble3D val="0"/>
            <c:spPr>
              <a:solidFill>
                <a:srgbClr val="7030A0"/>
              </a:solidFill>
              <a:ln w="19050">
                <a:solidFill>
                  <a:schemeClr val="lt1"/>
                </a:solidFill>
              </a:ln>
              <a:effectLst/>
            </c:spPr>
            <c:extLst>
              <c:ext xmlns:c16="http://schemas.microsoft.com/office/drawing/2014/chart" uri="{C3380CC4-5D6E-409C-BE32-E72D297353CC}">
                <c16:uniqueId val="{00000001-3347-4CD2-BBA1-A5C1298B026F}"/>
              </c:ext>
            </c:extLst>
          </c:dPt>
          <c:dPt>
            <c:idx val="1"/>
            <c:bubble3D val="0"/>
            <c:spPr>
              <a:solidFill>
                <a:srgbClr val="993366"/>
              </a:solidFill>
              <a:ln w="19050">
                <a:solidFill>
                  <a:schemeClr val="lt1"/>
                </a:solidFill>
              </a:ln>
              <a:effectLst/>
            </c:spPr>
            <c:extLst>
              <c:ext xmlns:c16="http://schemas.microsoft.com/office/drawing/2014/chart" uri="{C3380CC4-5D6E-409C-BE32-E72D297353CC}">
                <c16:uniqueId val="{00000003-3347-4CD2-BBA1-A5C1298B02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47-4CD2-BBA1-A5C1298B02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47-4CD2-BBA1-A5C1298B026F}"/>
              </c:ext>
            </c:extLst>
          </c:dPt>
          <c:dLbls>
            <c:dLbl>
              <c:idx val="0"/>
              <c:layout>
                <c:manualLayout>
                  <c:x val="0.11211207676587556"/>
                  <c:y val="8.2962987157476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47-4CD2-BBA1-A5C1298B026F}"/>
                </c:ext>
              </c:extLst>
            </c:dLbl>
            <c:dLbl>
              <c:idx val="1"/>
              <c:layout>
                <c:manualLayout>
                  <c:x val="-8.6886859493553556E-2"/>
                  <c:y val="-0.12444448073621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47-4CD2-BBA1-A5C1298B026F}"/>
                </c:ext>
              </c:extLst>
            </c:dLbl>
            <c:dLbl>
              <c:idx val="2"/>
              <c:layout>
                <c:manualLayout>
                  <c:x val="-7.2872849897819114E-2"/>
                  <c:y val="-8.8148173854818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47-4CD2-BBA1-A5C1298B026F}"/>
                </c:ext>
              </c:extLst>
            </c:dLbl>
            <c:dLbl>
              <c:idx val="3"/>
              <c:layout>
                <c:manualLayout>
                  <c:x val="7.8478453736112841E-2"/>
                  <c:y val="-5.1851866973422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47-4CD2-BBA1-A5C1298B026F}"/>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Tables'!$P$437:$P$441</c:f>
              <c:strCache>
                <c:ptCount val="4"/>
                <c:pt idx="0">
                  <c:v>Meal Plan 1</c:v>
                </c:pt>
                <c:pt idx="1">
                  <c:v>Not Selected</c:v>
                </c:pt>
                <c:pt idx="2">
                  <c:v>Meal Plan 2</c:v>
                </c:pt>
                <c:pt idx="3">
                  <c:v>Meal Plan 3</c:v>
                </c:pt>
              </c:strCache>
            </c:strRef>
          </c:cat>
          <c:val>
            <c:numRef>
              <c:f>'Pivot Tables'!$Q$437:$Q$441</c:f>
              <c:numCache>
                <c:formatCode>0</c:formatCode>
                <c:ptCount val="4"/>
                <c:pt idx="0">
                  <c:v>27802</c:v>
                </c:pt>
                <c:pt idx="1">
                  <c:v>5129</c:v>
                </c:pt>
                <c:pt idx="2">
                  <c:v>3302</c:v>
                </c:pt>
                <c:pt idx="3">
                  <c:v>5</c:v>
                </c:pt>
              </c:numCache>
            </c:numRef>
          </c:val>
          <c:extLst>
            <c:ext xmlns:c16="http://schemas.microsoft.com/office/drawing/2014/chart" uri="{C3380CC4-5D6E-409C-BE32-E72D297353CC}">
              <c16:uniqueId val="{00000008-3347-4CD2-BBA1-A5C1298B02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Tables!PivotTable4</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Customers</a:t>
            </a:r>
            <a:r>
              <a:rPr lang="en-US" b="1" baseline="0">
                <a:solidFill>
                  <a:schemeClr val="tx1"/>
                </a:solidFill>
              </a:rPr>
              <a:t> requesting parking &amp; Cancellation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rgbClr val="7030A0"/>
          </a:solidFill>
          <a:ln w="19050">
            <a:solidFill>
              <a:schemeClr val="lt1"/>
            </a:solidFill>
          </a:ln>
          <a:effectLst/>
        </c:spPr>
        <c:dLbl>
          <c:idx val="0"/>
          <c:layout>
            <c:manualLayout>
              <c:x val="0.10424278215223097"/>
              <c:y val="-8.3701516477107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spPr>
          <a:solidFill>
            <a:srgbClr val="993366"/>
          </a:solidFill>
          <a:ln w="19050">
            <a:solidFill>
              <a:schemeClr val="lt1"/>
            </a:solidFill>
          </a:ln>
          <a:effectLst/>
        </c:spPr>
        <c:dLbl>
          <c:idx val="0"/>
          <c:layout>
            <c:manualLayout>
              <c:x val="-4.5520231846019249E-2"/>
              <c:y val="4.0121026538349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spPr>
          <a:solidFill>
            <a:srgbClr val="7030A0"/>
          </a:solidFill>
          <a:ln w="19050">
            <a:solidFill>
              <a:schemeClr val="lt1"/>
            </a:solidFill>
          </a:ln>
          <a:effectLst/>
        </c:spPr>
        <c:dLbl>
          <c:idx val="0"/>
          <c:layout>
            <c:manualLayout>
              <c:x val="0.10424278215223097"/>
              <c:y val="-8.3701516477107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5"/>
        <c:spPr>
          <a:solidFill>
            <a:srgbClr val="993366"/>
          </a:solidFill>
          <a:ln w="19050">
            <a:solidFill>
              <a:schemeClr val="lt1"/>
            </a:solidFill>
          </a:ln>
          <a:effectLst/>
        </c:spPr>
        <c:dLbl>
          <c:idx val="0"/>
          <c:layout>
            <c:manualLayout>
              <c:x val="-4.5520231846019249E-2"/>
              <c:y val="4.0121026538349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0424278215223097"/>
              <c:y val="-8.3701516477107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8"/>
        <c:spPr>
          <a:solidFill>
            <a:srgbClr val="993366"/>
          </a:solidFill>
          <a:ln w="19050">
            <a:solidFill>
              <a:schemeClr val="lt1"/>
            </a:solidFill>
          </a:ln>
          <a:effectLst/>
        </c:spPr>
        <c:dLbl>
          <c:idx val="0"/>
          <c:layout>
            <c:manualLayout>
              <c:x val="-4.5520231846019249E-2"/>
              <c:y val="4.0121026538349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0"/>
        <c:spPr>
          <a:solidFill>
            <a:srgbClr val="7030A0"/>
          </a:solidFill>
          <a:ln w="19050">
            <a:solidFill>
              <a:schemeClr val="lt1"/>
            </a:solidFill>
          </a:ln>
          <a:effectLst/>
        </c:spPr>
        <c:dLbl>
          <c:idx val="0"/>
          <c:layout>
            <c:manualLayout>
              <c:x val="0.10424278215223097"/>
              <c:y val="-8.3701516477107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1"/>
        <c:spPr>
          <a:solidFill>
            <a:srgbClr val="993366"/>
          </a:solidFill>
          <a:ln w="19050">
            <a:solidFill>
              <a:schemeClr val="lt1"/>
            </a:solidFill>
          </a:ln>
          <a:effectLst/>
        </c:spPr>
        <c:dLbl>
          <c:idx val="0"/>
          <c:layout>
            <c:manualLayout>
              <c:x val="-4.5520231846019249E-2"/>
              <c:y val="4.0121026538349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w="19050">
            <a:solidFill>
              <a:schemeClr val="lt1"/>
            </a:solidFill>
          </a:ln>
          <a:effectLst/>
        </c:spPr>
      </c:pivotFmt>
      <c:pivotFmt>
        <c:idx val="14"/>
        <c:spPr>
          <a:solidFill>
            <a:srgbClr val="993366"/>
          </a:solidFill>
          <a:ln w="19050">
            <a:solidFill>
              <a:schemeClr val="lt1"/>
            </a:solidFill>
          </a:ln>
          <a:effectLst/>
        </c:spPr>
      </c:pivotFmt>
    </c:pivotFmts>
    <c:plotArea>
      <c:layout/>
      <c:barChart>
        <c:barDir val="col"/>
        <c:grouping val="clustered"/>
        <c:varyColors val="0"/>
        <c:ser>
          <c:idx val="0"/>
          <c:order val="0"/>
          <c:tx>
            <c:strRef>
              <c:f>'Pivot Tables'!$P$456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7030A0"/>
              </a:solidFill>
              <a:ln w="19050">
                <a:solidFill>
                  <a:schemeClr val="lt1"/>
                </a:solidFill>
              </a:ln>
              <a:effectLst/>
            </c:spPr>
            <c:extLst>
              <c:ext xmlns:c16="http://schemas.microsoft.com/office/drawing/2014/chart" uri="{C3380CC4-5D6E-409C-BE32-E72D297353CC}">
                <c16:uniqueId val="{00000001-EDED-4AA2-A856-CAC401D03B06}"/>
              </c:ext>
            </c:extLst>
          </c:dPt>
          <c:dPt>
            <c:idx val="1"/>
            <c:invertIfNegative val="0"/>
            <c:bubble3D val="0"/>
            <c:explosion val="19"/>
            <c:spPr>
              <a:solidFill>
                <a:srgbClr val="993366"/>
              </a:solidFill>
              <a:ln w="19050">
                <a:solidFill>
                  <a:schemeClr val="lt1"/>
                </a:solidFill>
              </a:ln>
              <a:effectLst/>
            </c:spPr>
            <c:extLst>
              <c:ext xmlns:c16="http://schemas.microsoft.com/office/drawing/2014/chart" uri="{C3380CC4-5D6E-409C-BE32-E72D297353CC}">
                <c16:uniqueId val="{00000003-EDED-4AA2-A856-CAC401D03B06}"/>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Tables'!$O$457:$O$459</c:f>
              <c:strCache>
                <c:ptCount val="2"/>
                <c:pt idx="0">
                  <c:v>0</c:v>
                </c:pt>
                <c:pt idx="1">
                  <c:v>1</c:v>
                </c:pt>
              </c:strCache>
            </c:strRef>
          </c:cat>
          <c:val>
            <c:numRef>
              <c:f>'Pivot Tables'!$P$457:$P$459</c:f>
              <c:numCache>
                <c:formatCode>0%</c:formatCode>
                <c:ptCount val="2"/>
                <c:pt idx="0">
                  <c:v>0.33499444713386678</c:v>
                </c:pt>
                <c:pt idx="1">
                  <c:v>0.10169491525423729</c:v>
                </c:pt>
              </c:numCache>
            </c:numRef>
          </c:val>
          <c:extLst>
            <c:ext xmlns:c16="http://schemas.microsoft.com/office/drawing/2014/chart" uri="{C3380CC4-5D6E-409C-BE32-E72D297353CC}">
              <c16:uniqueId val="{00000004-EDED-4AA2-A856-CAC401D03B06}"/>
            </c:ext>
          </c:extLst>
        </c:ser>
        <c:dLbls>
          <c:dLblPos val="outEnd"/>
          <c:showLegendKey val="0"/>
          <c:showVal val="1"/>
          <c:showCatName val="0"/>
          <c:showSerName val="0"/>
          <c:showPercent val="0"/>
          <c:showBubbleSize val="0"/>
        </c:dLbls>
        <c:gapWidth val="100"/>
        <c:axId val="1816957840"/>
        <c:axId val="1816966480"/>
      </c:barChart>
      <c:catAx>
        <c:axId val="181695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66480"/>
        <c:auto val="1"/>
        <c:lblAlgn val="ctr"/>
        <c:lblOffset val="100"/>
        <c:noMultiLvlLbl val="0"/>
      </c:catAx>
      <c:valAx>
        <c:axId val="181696648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957840"/>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Tables!PivotTable25</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Repeated &amp; new Guests cancellation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rgbClr val="7030A0"/>
          </a:solidFill>
          <a:ln w="19050">
            <a:solidFill>
              <a:schemeClr val="lt1"/>
            </a:solidFill>
          </a:ln>
          <a:effectLst/>
        </c:spPr>
        <c:dLbl>
          <c:idx val="0"/>
          <c:layout>
            <c:manualLayout>
              <c:x val="0.19328419328419316"/>
              <c:y val="1.272872236200987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dLbl>
          <c:idx val="0"/>
          <c:layout>
            <c:manualLayout>
              <c:x val="-0.1736280446516667"/>
              <c:y val="-9.546491658427240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277476187712408"/>
                  <c:h val="0.22883085682843335"/>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rgbClr val="7030A0"/>
          </a:solidFill>
          <a:ln w="19050">
            <a:solidFill>
              <a:schemeClr val="lt1"/>
            </a:solidFill>
          </a:ln>
          <a:effectLst/>
        </c:spPr>
        <c:dLbl>
          <c:idx val="0"/>
          <c:layout>
            <c:manualLayout>
              <c:x val="0.19328419328419316"/>
              <c:y val="1.272872236200987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3">
              <a:lumMod val="75000"/>
            </a:schemeClr>
          </a:solidFill>
          <a:ln w="19050">
            <a:solidFill>
              <a:schemeClr val="lt1"/>
            </a:solidFill>
          </a:ln>
          <a:effectLst/>
        </c:spPr>
        <c:dLbl>
          <c:idx val="0"/>
          <c:layout>
            <c:manualLayout>
              <c:x val="-0.1736280446516667"/>
              <c:y val="-9.546491658427240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277476187712408"/>
                  <c:h val="0.22883085682843335"/>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9328419328419316"/>
              <c:y val="1.272872236200987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3">
              <a:lumMod val="75000"/>
            </a:schemeClr>
          </a:solidFill>
          <a:ln w="19050">
            <a:solidFill>
              <a:schemeClr val="lt1"/>
            </a:solidFill>
          </a:ln>
          <a:effectLst/>
        </c:spPr>
        <c:dLbl>
          <c:idx val="0"/>
          <c:layout>
            <c:manualLayout>
              <c:x val="-0.1736280446516667"/>
              <c:y val="-9.546491658427240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277476187712408"/>
                  <c:h val="0.22883085682843335"/>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7030A0"/>
          </a:solidFill>
          <a:ln w="19050">
            <a:solidFill>
              <a:schemeClr val="lt1"/>
            </a:solidFill>
          </a:ln>
          <a:effectLst/>
        </c:spPr>
        <c:dLbl>
          <c:idx val="0"/>
          <c:layout>
            <c:manualLayout>
              <c:x val="0.19328419328419316"/>
              <c:y val="1.272872236200987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3">
              <a:lumMod val="75000"/>
            </a:schemeClr>
          </a:solidFill>
          <a:ln w="19050">
            <a:solidFill>
              <a:schemeClr val="lt1"/>
            </a:solidFill>
          </a:ln>
          <a:effectLst/>
        </c:spPr>
        <c:dLbl>
          <c:idx val="0"/>
          <c:layout>
            <c:manualLayout>
              <c:x val="-0.1736280446516667"/>
              <c:y val="-9.546491658427240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277476187712408"/>
                  <c:h val="0.22883085682843335"/>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rgbClr val="7030A0"/>
          </a:solidFill>
          <a:ln w="19050">
            <a:solidFill>
              <a:schemeClr val="lt1"/>
            </a:solidFill>
          </a:ln>
          <a:effectLst/>
        </c:spPr>
        <c:dLbl>
          <c:idx val="0"/>
          <c:layout>
            <c:manualLayout>
              <c:x val="0.19328419328419316"/>
              <c:y val="1.272872236200987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3">
              <a:lumMod val="75000"/>
            </a:schemeClr>
          </a:solidFill>
          <a:ln w="19050">
            <a:solidFill>
              <a:schemeClr val="lt1"/>
            </a:solidFill>
          </a:ln>
          <a:effectLst/>
        </c:spPr>
        <c:dLbl>
          <c:idx val="0"/>
          <c:layout>
            <c:manualLayout>
              <c:x val="-0.1736280446516667"/>
              <c:y val="-9.546491658427240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1277476187712408"/>
                  <c:h val="0.22883085682843335"/>
                </c:manualLayout>
              </c15:layout>
            </c:ext>
          </c:extLst>
        </c:dLbl>
      </c:pivotFmt>
    </c:pivotFmts>
    <c:plotArea>
      <c:layout/>
      <c:doughnutChart>
        <c:varyColors val="1"/>
        <c:ser>
          <c:idx val="0"/>
          <c:order val="0"/>
          <c:tx>
            <c:strRef>
              <c:f>'Pivot Tables'!$K$78</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783C-4812-838D-C9CFB445555A}"/>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783C-4812-838D-C9CFB445555A}"/>
              </c:ext>
            </c:extLst>
          </c:dPt>
          <c:dLbls>
            <c:dLbl>
              <c:idx val="0"/>
              <c:layout>
                <c:manualLayout>
                  <c:x val="0.19328419328419316"/>
                  <c:y val="1.272872236200987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83C-4812-838D-C9CFB445555A}"/>
                </c:ext>
              </c:extLst>
            </c:dLbl>
            <c:dLbl>
              <c:idx val="1"/>
              <c:layout>
                <c:manualLayout>
                  <c:x val="-0.1736280446516667"/>
                  <c:y val="-9.5464916584272405E-2"/>
                </c:manualLayout>
              </c:layout>
              <c:showLegendKey val="0"/>
              <c:showVal val="1"/>
              <c:showCatName val="0"/>
              <c:showSerName val="0"/>
              <c:showPercent val="0"/>
              <c:showBubbleSize val="0"/>
              <c:separator>
</c:separator>
              <c:extLst>
                <c:ext xmlns:c15="http://schemas.microsoft.com/office/drawing/2012/chart" uri="{CE6537A1-D6FC-4f65-9D91-7224C49458BB}">
                  <c15:layout>
                    <c:manualLayout>
                      <c:w val="0.1277476187712408"/>
                      <c:h val="0.22883085682843335"/>
                    </c:manualLayout>
                  </c15:layout>
                </c:ext>
                <c:ext xmlns:c16="http://schemas.microsoft.com/office/drawing/2014/chart" uri="{C3380CC4-5D6E-409C-BE32-E72D297353CC}">
                  <c16:uniqueId val="{00000003-783C-4812-838D-C9CFB445555A}"/>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Tables'!$J$79:$J$81</c:f>
              <c:strCache>
                <c:ptCount val="2"/>
                <c:pt idx="0">
                  <c:v>0</c:v>
                </c:pt>
                <c:pt idx="1">
                  <c:v>1</c:v>
                </c:pt>
              </c:strCache>
            </c:strRef>
          </c:cat>
          <c:val>
            <c:numRef>
              <c:f>'Pivot Tables'!$K$79:$K$81</c:f>
              <c:numCache>
                <c:formatCode>0%</c:formatCode>
                <c:ptCount val="2"/>
                <c:pt idx="0">
                  <c:v>0.33594811961939286</c:v>
                </c:pt>
                <c:pt idx="1">
                  <c:v>1.6198704103671708E-2</c:v>
                </c:pt>
              </c:numCache>
            </c:numRef>
          </c:val>
          <c:extLst>
            <c:ext xmlns:c16="http://schemas.microsoft.com/office/drawing/2014/chart" uri="{C3380CC4-5D6E-409C-BE32-E72D297353CC}">
              <c16:uniqueId val="{00000004-783C-4812-838D-C9CFB445555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Tables!PivotTable44</c:name>
    <c:fmtId val="2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Booking Market_Segment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Tables'!$O$232</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Tables'!$N$233:$N$238</c:f>
              <c:strCache>
                <c:ptCount val="5"/>
                <c:pt idx="0">
                  <c:v>Online</c:v>
                </c:pt>
                <c:pt idx="1">
                  <c:v>Offline</c:v>
                </c:pt>
                <c:pt idx="2">
                  <c:v>Corporate</c:v>
                </c:pt>
                <c:pt idx="3">
                  <c:v>Complementary</c:v>
                </c:pt>
                <c:pt idx="4">
                  <c:v>Aviation</c:v>
                </c:pt>
              </c:strCache>
            </c:strRef>
          </c:cat>
          <c:val>
            <c:numRef>
              <c:f>'Pivot Tables'!$O$233:$O$238</c:f>
              <c:numCache>
                <c:formatCode>0</c:formatCode>
                <c:ptCount val="5"/>
                <c:pt idx="0">
                  <c:v>23194</c:v>
                </c:pt>
                <c:pt idx="1">
                  <c:v>10518</c:v>
                </c:pt>
                <c:pt idx="2">
                  <c:v>2011</c:v>
                </c:pt>
                <c:pt idx="3">
                  <c:v>390</c:v>
                </c:pt>
                <c:pt idx="4">
                  <c:v>125</c:v>
                </c:pt>
              </c:numCache>
            </c:numRef>
          </c:val>
          <c:extLst>
            <c:ext xmlns:c16="http://schemas.microsoft.com/office/drawing/2014/chart" uri="{C3380CC4-5D6E-409C-BE32-E72D297353CC}">
              <c16:uniqueId val="{00000000-6141-4037-BCCD-C3F6CF496377}"/>
            </c:ext>
          </c:extLst>
        </c:ser>
        <c:dLbls>
          <c:dLblPos val="outEnd"/>
          <c:showLegendKey val="0"/>
          <c:showVal val="1"/>
          <c:showCatName val="0"/>
          <c:showSerName val="0"/>
          <c:showPercent val="0"/>
          <c:showBubbleSize val="0"/>
        </c:dLbls>
        <c:gapWidth val="219"/>
        <c:overlap val="-27"/>
        <c:axId val="1888503631"/>
        <c:axId val="1888495951"/>
      </c:barChart>
      <c:catAx>
        <c:axId val="188850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888495951"/>
        <c:crosses val="autoZero"/>
        <c:auto val="1"/>
        <c:lblAlgn val="ctr"/>
        <c:lblOffset val="100"/>
        <c:noMultiLvlLbl val="0"/>
      </c:catAx>
      <c:valAx>
        <c:axId val="1888495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0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Tables!PivotTable1</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 Cancellation rate By market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19050">
            <a:solidFill>
              <a:schemeClr val="lt1"/>
            </a:solidFill>
          </a:ln>
          <a:effectLst/>
        </c:spPr>
        <c:dLbl>
          <c:idx val="0"/>
          <c:layout>
            <c:manualLayout>
              <c:x val="-0.17666666666666667"/>
              <c:y val="-0.1496326300122828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3366"/>
          </a:solidFill>
          <a:ln w="19050">
            <a:solidFill>
              <a:schemeClr val="lt1"/>
            </a:solidFill>
          </a:ln>
          <a:effectLst/>
        </c:spPr>
        <c:dLbl>
          <c:idx val="0"/>
          <c:layout>
            <c:manualLayout>
              <c:x val="0.12666666666666668"/>
              <c:y val="-4.80962025039480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333333333333334"/>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866666666666667"/>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3366"/>
          </a:solidFill>
          <a:ln w="19050">
            <a:solidFill>
              <a:schemeClr val="lt1"/>
            </a:solidFill>
          </a:ln>
          <a:effectLst/>
        </c:spPr>
        <c:dLbl>
          <c:idx val="0"/>
          <c:layout>
            <c:manualLayout>
              <c:x val="0.12666666666666668"/>
              <c:y val="-4.80962025039480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333333333333334"/>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66666666666667"/>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w="19050">
            <a:solidFill>
              <a:schemeClr val="lt1"/>
            </a:solidFill>
          </a:ln>
          <a:effectLst/>
        </c:spPr>
        <c:dLbl>
          <c:idx val="0"/>
          <c:layout>
            <c:manualLayout>
              <c:x val="-0.17666666666666667"/>
              <c:y val="-0.1496326300122828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3366"/>
          </a:solidFill>
          <a:ln w="19050">
            <a:solidFill>
              <a:schemeClr val="lt1"/>
            </a:solidFill>
          </a:ln>
          <a:effectLst/>
        </c:spPr>
        <c:dLbl>
          <c:idx val="0"/>
          <c:layout>
            <c:manualLayout>
              <c:x val="0.12666666666666668"/>
              <c:y val="-4.80962025039480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333333333333334"/>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66666666666667"/>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w="19050">
            <a:solidFill>
              <a:schemeClr val="lt1"/>
            </a:solidFill>
          </a:ln>
          <a:effectLst/>
        </c:spPr>
        <c:dLbl>
          <c:idx val="0"/>
          <c:layout>
            <c:manualLayout>
              <c:x val="-0.17666666666666667"/>
              <c:y val="-0.1496326300122828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93366"/>
          </a:solidFill>
          <a:ln w="19050">
            <a:solidFill>
              <a:schemeClr val="lt1"/>
            </a:solidFill>
          </a:ln>
          <a:effectLst/>
        </c:spPr>
        <c:dLbl>
          <c:idx val="0"/>
          <c:layout>
            <c:manualLayout>
              <c:x val="0.12666666666666668"/>
              <c:y val="-4.80962025039480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4333333333333334"/>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866666666666667"/>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030A0"/>
          </a:solidFill>
          <a:ln w="19050">
            <a:solidFill>
              <a:schemeClr val="lt1"/>
            </a:solidFill>
          </a:ln>
          <a:effectLst/>
        </c:spPr>
        <c:dLbl>
          <c:idx val="0"/>
          <c:layout>
            <c:manualLayout>
              <c:x val="-0.17666666666666667"/>
              <c:y val="-0.14963263001228289"/>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93366"/>
          </a:solidFill>
          <a:ln w="19050">
            <a:solidFill>
              <a:schemeClr val="lt1"/>
            </a:solidFill>
          </a:ln>
          <a:effectLst/>
        </c:spPr>
        <c:dLbl>
          <c:idx val="0"/>
          <c:layout>
            <c:manualLayout>
              <c:x val="0.12666666666666668"/>
              <c:y val="-4.809620250394805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4333333333333334"/>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866666666666667"/>
              <c:y val="9.084838250745744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7030A0"/>
          </a:solidFill>
          <a:ln w="19050">
            <a:solidFill>
              <a:schemeClr val="lt1"/>
            </a:solidFill>
          </a:ln>
          <a:effectLst/>
        </c:spPr>
        <c:dLbl>
          <c:idx val="0"/>
          <c:layout>
            <c:manualLayout>
              <c:x val="-0.17666666666666667"/>
              <c:y val="-0.14963263001228289"/>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Tables'!$N$256</c:f>
              <c:strCache>
                <c:ptCount val="1"/>
                <c:pt idx="0">
                  <c:v>Total</c:v>
                </c:pt>
              </c:strCache>
            </c:strRef>
          </c:tx>
          <c:dPt>
            <c:idx val="0"/>
            <c:bubble3D val="0"/>
            <c:spPr>
              <a:solidFill>
                <a:srgbClr val="993366"/>
              </a:solidFill>
              <a:ln w="19050">
                <a:solidFill>
                  <a:schemeClr val="lt1"/>
                </a:solidFill>
              </a:ln>
              <a:effectLst/>
            </c:spPr>
            <c:extLst>
              <c:ext xmlns:c16="http://schemas.microsoft.com/office/drawing/2014/chart" uri="{C3380CC4-5D6E-409C-BE32-E72D297353CC}">
                <c16:uniqueId val="{00000001-7489-4317-BC8B-63D3E06A5D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89-4317-BC8B-63D3E06A5D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89-4317-BC8B-63D3E06A5D4A}"/>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7489-4317-BC8B-63D3E06A5D4A}"/>
              </c:ext>
            </c:extLst>
          </c:dPt>
          <c:dLbls>
            <c:dLbl>
              <c:idx val="0"/>
              <c:layout>
                <c:manualLayout>
                  <c:x val="0.12666666666666668"/>
                  <c:y val="-4.80962025039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89-4317-BC8B-63D3E06A5D4A}"/>
                </c:ext>
              </c:extLst>
            </c:dLbl>
            <c:dLbl>
              <c:idx val="1"/>
              <c:layout>
                <c:manualLayout>
                  <c:x val="0.14333333333333334"/>
                  <c:y val="9.0848382507457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89-4317-BC8B-63D3E06A5D4A}"/>
                </c:ext>
              </c:extLst>
            </c:dLbl>
            <c:dLbl>
              <c:idx val="2"/>
              <c:layout>
                <c:manualLayout>
                  <c:x val="-0.1866666666666667"/>
                  <c:y val="9.0848382507457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89-4317-BC8B-63D3E06A5D4A}"/>
                </c:ext>
              </c:extLst>
            </c:dLbl>
            <c:dLbl>
              <c:idx val="3"/>
              <c:layout>
                <c:manualLayout>
                  <c:x val="-0.17666666666666667"/>
                  <c:y val="-0.149632630012282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89-4317-BC8B-63D3E06A5D4A}"/>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Tables'!$M$257:$M$261</c:f>
              <c:strCache>
                <c:ptCount val="4"/>
                <c:pt idx="0">
                  <c:v>Aviation</c:v>
                </c:pt>
                <c:pt idx="1">
                  <c:v>Corporate</c:v>
                </c:pt>
                <c:pt idx="2">
                  <c:v>Offline</c:v>
                </c:pt>
                <c:pt idx="3">
                  <c:v>Online</c:v>
                </c:pt>
              </c:strCache>
            </c:strRef>
          </c:cat>
          <c:val>
            <c:numRef>
              <c:f>'Pivot Tables'!$N$257:$N$261</c:f>
              <c:numCache>
                <c:formatCode>0%</c:formatCode>
                <c:ptCount val="4"/>
                <c:pt idx="0">
                  <c:v>0.29599999999999999</c:v>
                </c:pt>
                <c:pt idx="1">
                  <c:v>0.10939830929885629</c:v>
                </c:pt>
                <c:pt idx="2">
                  <c:v>0.29967674462825633</c:v>
                </c:pt>
                <c:pt idx="3">
                  <c:v>0.36513753556954387</c:v>
                </c:pt>
              </c:numCache>
            </c:numRef>
          </c:val>
          <c:extLst>
            <c:ext xmlns:c16="http://schemas.microsoft.com/office/drawing/2014/chart" uri="{C3380CC4-5D6E-409C-BE32-E72D297353CC}">
              <c16:uniqueId val="{00000008-7489-4317-BC8B-63D3E06A5D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8303812467563483"/>
          <c:y val="0.2669000032845037"/>
          <c:w val="0.19129741472353753"/>
          <c:h val="0.6178791959534912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Tables!PivotTable3</c:name>
    <c:fmtId val="4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Lead Time By</a:t>
            </a:r>
            <a:r>
              <a:rPr lang="en-US" b="1" baseline="0">
                <a:solidFill>
                  <a:schemeClr val="tx1"/>
                </a:solidFill>
              </a:rPr>
              <a:t>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Tables'!$O$285</c:f>
              <c:strCache>
                <c:ptCount val="1"/>
                <c:pt idx="0">
                  <c:v>Total</c:v>
                </c:pt>
              </c:strCache>
            </c:strRef>
          </c:tx>
          <c:spPr>
            <a:solidFill>
              <a:srgbClr val="7030A0"/>
            </a:solidFill>
            <a:ln>
              <a:noFill/>
            </a:ln>
            <a:effectLst/>
          </c:spPr>
          <c:invertIfNegative val="0"/>
          <c:cat>
            <c:strRef>
              <c:f>'Pivot Tables'!$N$286:$N$291</c:f>
              <c:strCache>
                <c:ptCount val="5"/>
                <c:pt idx="0">
                  <c:v>Aviation</c:v>
                </c:pt>
                <c:pt idx="1">
                  <c:v>Complementary</c:v>
                </c:pt>
                <c:pt idx="2">
                  <c:v>Corporate</c:v>
                </c:pt>
                <c:pt idx="3">
                  <c:v>Online</c:v>
                </c:pt>
                <c:pt idx="4">
                  <c:v>Offline</c:v>
                </c:pt>
              </c:strCache>
            </c:strRef>
          </c:cat>
          <c:val>
            <c:numRef>
              <c:f>'Pivot Tables'!$O$286:$O$291</c:f>
              <c:numCache>
                <c:formatCode>0</c:formatCode>
                <c:ptCount val="5"/>
                <c:pt idx="0">
                  <c:v>5.4880000000000004</c:v>
                </c:pt>
                <c:pt idx="1">
                  <c:v>12.066666666666666</c:v>
                </c:pt>
                <c:pt idx="2">
                  <c:v>21.871208354052712</c:v>
                </c:pt>
                <c:pt idx="3">
                  <c:v>75.363499180822629</c:v>
                </c:pt>
                <c:pt idx="4">
                  <c:v>122.91709450465868</c:v>
                </c:pt>
              </c:numCache>
            </c:numRef>
          </c:val>
          <c:extLst>
            <c:ext xmlns:c16="http://schemas.microsoft.com/office/drawing/2014/chart" uri="{C3380CC4-5D6E-409C-BE32-E72D297353CC}">
              <c16:uniqueId val="{00000000-F715-45D3-83FC-A952A4696DEA}"/>
            </c:ext>
          </c:extLst>
        </c:ser>
        <c:dLbls>
          <c:showLegendKey val="0"/>
          <c:showVal val="0"/>
          <c:showCatName val="0"/>
          <c:showSerName val="0"/>
          <c:showPercent val="0"/>
          <c:showBubbleSize val="0"/>
        </c:dLbls>
        <c:gapWidth val="182"/>
        <c:axId val="522015551"/>
        <c:axId val="522016991"/>
      </c:barChart>
      <c:catAx>
        <c:axId val="52201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22016991"/>
        <c:crosses val="autoZero"/>
        <c:auto val="1"/>
        <c:lblAlgn val="ctr"/>
        <c:lblOffset val="100"/>
        <c:noMultiLvlLbl val="0"/>
      </c:catAx>
      <c:valAx>
        <c:axId val="5220169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01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Project.xlsx]Pivot Tables!PivotTable2</c:name>
    <c:fmtId val="1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Online &amp; Corporate Booking Prices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Tables'!$N$272</c:f>
              <c:strCache>
                <c:ptCount val="1"/>
                <c:pt idx="0">
                  <c:v>Total</c:v>
                </c:pt>
              </c:strCache>
            </c:strRef>
          </c:tx>
          <c:spPr>
            <a:solidFill>
              <a:srgbClr val="7030A0"/>
            </a:solidFill>
            <a:ln>
              <a:noFill/>
            </a:ln>
            <a:effectLst/>
          </c:spPr>
          <c:invertIfNegative val="0"/>
          <c:cat>
            <c:strRef>
              <c:f>'Pivot Tables'!$M$273:$M$275</c:f>
              <c:strCache>
                <c:ptCount val="2"/>
                <c:pt idx="0">
                  <c:v>Corporate</c:v>
                </c:pt>
                <c:pt idx="1">
                  <c:v>Online</c:v>
                </c:pt>
              </c:strCache>
            </c:strRef>
          </c:cat>
          <c:val>
            <c:numRef>
              <c:f>'Pivot Tables'!$N$273:$N$275</c:f>
              <c:numCache>
                <c:formatCode>0</c:formatCode>
                <c:ptCount val="2"/>
                <c:pt idx="0">
                  <c:v>82.940318249627055</c:v>
                </c:pt>
                <c:pt idx="1">
                  <c:v>112.26436923342243</c:v>
                </c:pt>
              </c:numCache>
            </c:numRef>
          </c:val>
          <c:extLst>
            <c:ext xmlns:c16="http://schemas.microsoft.com/office/drawing/2014/chart" uri="{C3380CC4-5D6E-409C-BE32-E72D297353CC}">
              <c16:uniqueId val="{00000000-2A62-4275-ABCE-9251C2F6FE2E}"/>
            </c:ext>
          </c:extLst>
        </c:ser>
        <c:dLbls>
          <c:showLegendKey val="0"/>
          <c:showVal val="0"/>
          <c:showCatName val="0"/>
          <c:showSerName val="0"/>
          <c:showPercent val="0"/>
          <c:showBubbleSize val="0"/>
        </c:dLbls>
        <c:gapWidth val="182"/>
        <c:axId val="1587244031"/>
        <c:axId val="1587240671"/>
      </c:barChart>
      <c:catAx>
        <c:axId val="158724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587240671"/>
        <c:crosses val="autoZero"/>
        <c:auto val="1"/>
        <c:lblAlgn val="ctr"/>
        <c:lblOffset val="100"/>
        <c:noMultiLvlLbl val="0"/>
      </c:catAx>
      <c:valAx>
        <c:axId val="15872406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24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hyperlink" Target="#Seasonality!A1"/><Relationship Id="rId3" Type="http://schemas.openxmlformats.org/officeDocument/2006/relationships/image" Target="../media/image2.png"/><Relationship Id="rId7" Type="http://schemas.openxmlformats.org/officeDocument/2006/relationships/chart" Target="../charts/chart27.xml"/><Relationship Id="rId12" Type="http://schemas.openxmlformats.org/officeDocument/2006/relationships/hyperlink" Target="#Pricing!A1"/><Relationship Id="rId2" Type="http://schemas.openxmlformats.org/officeDocument/2006/relationships/image" Target="../media/image1.png"/><Relationship Id="rId1" Type="http://schemas.openxmlformats.org/officeDocument/2006/relationships/chart" Target="../charts/chart24.xml"/><Relationship Id="rId6" Type="http://schemas.openxmlformats.org/officeDocument/2006/relationships/chart" Target="../charts/chart26.xml"/><Relationship Id="rId11" Type="http://schemas.openxmlformats.org/officeDocument/2006/relationships/hyperlink" Target="#Cancellations!A1"/><Relationship Id="rId5" Type="http://schemas.openxmlformats.org/officeDocument/2006/relationships/chart" Target="../charts/chart25.xml"/><Relationship Id="rId15" Type="http://schemas.openxmlformats.org/officeDocument/2006/relationships/hyperlink" Target="#Market_Segment!A1"/><Relationship Id="rId10" Type="http://schemas.microsoft.com/office/2007/relationships/hdphoto" Target="../media/hdphoto2.wdp"/><Relationship Id="rId4" Type="http://schemas.microsoft.com/office/2007/relationships/hdphoto" Target="../media/hdphoto1.wdp"/><Relationship Id="rId9" Type="http://schemas.openxmlformats.org/officeDocument/2006/relationships/image" Target="../media/image3.png"/><Relationship Id="rId14" Type="http://schemas.openxmlformats.org/officeDocument/2006/relationships/hyperlink" Target="#Customers!A1"/></Relationships>
</file>

<file path=xl/drawings/_rels/drawing3.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hyperlink" Target="#Pricing!A1"/><Relationship Id="rId3" Type="http://schemas.openxmlformats.org/officeDocument/2006/relationships/chart" Target="../charts/chart31.xml"/><Relationship Id="rId7" Type="http://schemas.openxmlformats.org/officeDocument/2006/relationships/image" Target="../media/image3.png"/><Relationship Id="rId12" Type="http://schemas.openxmlformats.org/officeDocument/2006/relationships/hyperlink" Target="#Cancellations!A1"/><Relationship Id="rId2" Type="http://schemas.openxmlformats.org/officeDocument/2006/relationships/chart" Target="../charts/chart30.xml"/><Relationship Id="rId16" Type="http://schemas.openxmlformats.org/officeDocument/2006/relationships/hyperlink" Target="#Market_Segment!A1"/><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image" Target="../media/image1.png"/><Relationship Id="rId5" Type="http://schemas.openxmlformats.org/officeDocument/2006/relationships/chart" Target="../charts/chart33.xml"/><Relationship Id="rId15" Type="http://schemas.openxmlformats.org/officeDocument/2006/relationships/hyperlink" Target="#Customers!A1"/><Relationship Id="rId10" Type="http://schemas.microsoft.com/office/2007/relationships/hdphoto" Target="../media/hdphoto3.wdp"/><Relationship Id="rId4" Type="http://schemas.openxmlformats.org/officeDocument/2006/relationships/chart" Target="../charts/chart32.xml"/><Relationship Id="rId9" Type="http://schemas.openxmlformats.org/officeDocument/2006/relationships/image" Target="../media/image4.png"/><Relationship Id="rId14" Type="http://schemas.openxmlformats.org/officeDocument/2006/relationships/hyperlink" Target="#Seasonality!A1"/></Relationships>
</file>

<file path=xl/drawings/_rels/drawing4.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hyperlink" Target="#Market_Segment!A1"/><Relationship Id="rId3" Type="http://schemas.openxmlformats.org/officeDocument/2006/relationships/chart" Target="../charts/chart36.xml"/><Relationship Id="rId7" Type="http://schemas.openxmlformats.org/officeDocument/2006/relationships/image" Target="../media/image3.png"/><Relationship Id="rId12" Type="http://schemas.openxmlformats.org/officeDocument/2006/relationships/hyperlink" Target="#Customers!A1"/><Relationship Id="rId2" Type="http://schemas.openxmlformats.org/officeDocument/2006/relationships/image" Target="../media/image1.png"/><Relationship Id="rId1" Type="http://schemas.openxmlformats.org/officeDocument/2006/relationships/chart" Target="../charts/chart35.xml"/><Relationship Id="rId6" Type="http://schemas.openxmlformats.org/officeDocument/2006/relationships/chart" Target="../charts/chart39.xml"/><Relationship Id="rId11" Type="http://schemas.openxmlformats.org/officeDocument/2006/relationships/hyperlink" Target="#Seasonality!A1"/><Relationship Id="rId5" Type="http://schemas.openxmlformats.org/officeDocument/2006/relationships/chart" Target="../charts/chart38.xml"/><Relationship Id="rId10" Type="http://schemas.openxmlformats.org/officeDocument/2006/relationships/hyperlink" Target="#Pricing!A1"/><Relationship Id="rId4" Type="http://schemas.openxmlformats.org/officeDocument/2006/relationships/chart" Target="../charts/chart37.xml"/><Relationship Id="rId9" Type="http://schemas.openxmlformats.org/officeDocument/2006/relationships/hyperlink" Target="#Cancellations!A1"/></Relationships>
</file>

<file path=xl/drawings/_rels/drawing5.xml.rels><?xml version="1.0" encoding="UTF-8" standalone="yes"?>
<Relationships xmlns="http://schemas.openxmlformats.org/package/2006/relationships"><Relationship Id="rId8" Type="http://schemas.openxmlformats.org/officeDocument/2006/relationships/hyperlink" Target="#Seasonality!A1"/><Relationship Id="rId3" Type="http://schemas.openxmlformats.org/officeDocument/2006/relationships/image" Target="../media/image5.png"/><Relationship Id="rId7" Type="http://schemas.openxmlformats.org/officeDocument/2006/relationships/hyperlink" Target="#Pricing!A1"/><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hyperlink" Target="#Cancellations!A1"/><Relationship Id="rId11" Type="http://schemas.openxmlformats.org/officeDocument/2006/relationships/chart" Target="../charts/chart43.xml"/><Relationship Id="rId5" Type="http://schemas.openxmlformats.org/officeDocument/2006/relationships/chart" Target="../charts/chart42.xml"/><Relationship Id="rId10" Type="http://schemas.openxmlformats.org/officeDocument/2006/relationships/hyperlink" Target="#Market_Segment!A1"/><Relationship Id="rId4" Type="http://schemas.microsoft.com/office/2007/relationships/hdphoto" Target="../media/hdphoto4.wdp"/><Relationship Id="rId9" Type="http://schemas.openxmlformats.org/officeDocument/2006/relationships/hyperlink" Target="#Customers!A1"/></Relationships>
</file>

<file path=xl/drawings/_rels/drawing6.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hyperlink" Target="#Market_Segment!A1"/><Relationship Id="rId3" Type="http://schemas.openxmlformats.org/officeDocument/2006/relationships/chart" Target="../charts/chart46.xml"/><Relationship Id="rId7" Type="http://schemas.openxmlformats.org/officeDocument/2006/relationships/image" Target="../media/image3.png"/><Relationship Id="rId12" Type="http://schemas.openxmlformats.org/officeDocument/2006/relationships/hyperlink" Target="#Customers!A1"/><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image" Target="../media/image1.png"/><Relationship Id="rId11" Type="http://schemas.openxmlformats.org/officeDocument/2006/relationships/hyperlink" Target="#Seasonality!A1"/><Relationship Id="rId5" Type="http://schemas.openxmlformats.org/officeDocument/2006/relationships/chart" Target="../charts/chart48.xml"/><Relationship Id="rId10" Type="http://schemas.openxmlformats.org/officeDocument/2006/relationships/hyperlink" Target="#Pricing!A1"/><Relationship Id="rId4" Type="http://schemas.openxmlformats.org/officeDocument/2006/relationships/chart" Target="../charts/chart47.xml"/><Relationship Id="rId9" Type="http://schemas.openxmlformats.org/officeDocument/2006/relationships/hyperlink" Target="#Cancellations!A1"/></Relationships>
</file>

<file path=xl/drawings/drawing1.xml><?xml version="1.0" encoding="utf-8"?>
<xdr:wsDr xmlns:xdr="http://schemas.openxmlformats.org/drawingml/2006/spreadsheetDrawing" xmlns:a="http://schemas.openxmlformats.org/drawingml/2006/main">
  <xdr:twoCellAnchor>
    <xdr:from>
      <xdr:col>3</xdr:col>
      <xdr:colOff>257175</xdr:colOff>
      <xdr:row>24</xdr:row>
      <xdr:rowOff>166687</xdr:rowOff>
    </xdr:from>
    <xdr:to>
      <xdr:col>8</xdr:col>
      <xdr:colOff>828675</xdr:colOff>
      <xdr:row>39</xdr:row>
      <xdr:rowOff>52387</xdr:rowOff>
    </xdr:to>
    <xdr:graphicFrame macro="">
      <xdr:nvGraphicFramePr>
        <xdr:cNvPr id="4" name="Chart 3">
          <a:extLst>
            <a:ext uri="{FF2B5EF4-FFF2-40B4-BE49-F238E27FC236}">
              <a16:creationId xmlns:a16="http://schemas.microsoft.com/office/drawing/2014/main" id="{C75C9F5D-5BE0-373F-0F55-4DDE8BDF2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104775</xdr:colOff>
      <xdr:row>48</xdr:row>
      <xdr:rowOff>14287</xdr:rowOff>
    </xdr:from>
    <xdr:to>
      <xdr:col>8</xdr:col>
      <xdr:colOff>676275</xdr:colOff>
      <xdr:row>62</xdr:row>
      <xdr:rowOff>90487</xdr:rowOff>
    </xdr:to>
    <xdr:graphicFrame macro="">
      <xdr:nvGraphicFramePr>
        <xdr:cNvPr id="5" name="Chart 4">
          <a:extLst>
            <a:ext uri="{FF2B5EF4-FFF2-40B4-BE49-F238E27FC236}">
              <a16:creationId xmlns:a16="http://schemas.microsoft.com/office/drawing/2014/main" id="{87F930D3-F854-5176-362D-A3C07E3DC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447675</xdr:colOff>
      <xdr:row>71</xdr:row>
      <xdr:rowOff>28574</xdr:rowOff>
    </xdr:from>
    <xdr:to>
      <xdr:col>6</xdr:col>
      <xdr:colOff>600075</xdr:colOff>
      <xdr:row>81</xdr:row>
      <xdr:rowOff>119061</xdr:rowOff>
    </xdr:to>
    <xdr:graphicFrame macro="">
      <xdr:nvGraphicFramePr>
        <xdr:cNvPr id="6" name="Chart 5">
          <a:extLst>
            <a:ext uri="{FF2B5EF4-FFF2-40B4-BE49-F238E27FC236}">
              <a16:creationId xmlns:a16="http://schemas.microsoft.com/office/drawing/2014/main" id="{3F5A112A-5167-0455-A920-B692B36C1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476250</xdr:colOff>
      <xdr:row>94</xdr:row>
      <xdr:rowOff>128587</xdr:rowOff>
    </xdr:from>
    <xdr:to>
      <xdr:col>9</xdr:col>
      <xdr:colOff>657225</xdr:colOff>
      <xdr:row>109</xdr:row>
      <xdr:rowOff>14287</xdr:rowOff>
    </xdr:to>
    <xdr:graphicFrame macro="">
      <xdr:nvGraphicFramePr>
        <xdr:cNvPr id="10" name="Chart 9">
          <a:extLst>
            <a:ext uri="{FF2B5EF4-FFF2-40B4-BE49-F238E27FC236}">
              <a16:creationId xmlns:a16="http://schemas.microsoft.com/office/drawing/2014/main" id="{8166A746-82D4-A15B-800E-A9ACEC1DB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352425</xdr:colOff>
      <xdr:row>135</xdr:row>
      <xdr:rowOff>123825</xdr:rowOff>
    </xdr:from>
    <xdr:to>
      <xdr:col>11</xdr:col>
      <xdr:colOff>504825</xdr:colOff>
      <xdr:row>149</xdr:row>
      <xdr:rowOff>52387</xdr:rowOff>
    </xdr:to>
    <xdr:graphicFrame macro="">
      <xdr:nvGraphicFramePr>
        <xdr:cNvPr id="11" name="Chart 10">
          <a:extLst>
            <a:ext uri="{FF2B5EF4-FFF2-40B4-BE49-F238E27FC236}">
              <a16:creationId xmlns:a16="http://schemas.microsoft.com/office/drawing/2014/main" id="{4A22D7A0-D659-3162-B2D3-FEDB48F61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76200</xdr:colOff>
      <xdr:row>159</xdr:row>
      <xdr:rowOff>166687</xdr:rowOff>
    </xdr:from>
    <xdr:to>
      <xdr:col>12</xdr:col>
      <xdr:colOff>352425</xdr:colOff>
      <xdr:row>174</xdr:row>
      <xdr:rowOff>52387</xdr:rowOff>
    </xdr:to>
    <xdr:graphicFrame macro="">
      <xdr:nvGraphicFramePr>
        <xdr:cNvPr id="12" name="Chart 11">
          <a:extLst>
            <a:ext uri="{FF2B5EF4-FFF2-40B4-BE49-F238E27FC236}">
              <a16:creationId xmlns:a16="http://schemas.microsoft.com/office/drawing/2014/main" id="{013757A1-5F1F-0F77-30BA-968561E67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19050</xdr:colOff>
      <xdr:row>183</xdr:row>
      <xdr:rowOff>9525</xdr:rowOff>
    </xdr:from>
    <xdr:to>
      <xdr:col>12</xdr:col>
      <xdr:colOff>428625</xdr:colOff>
      <xdr:row>195</xdr:row>
      <xdr:rowOff>185737</xdr:rowOff>
    </xdr:to>
    <xdr:graphicFrame macro="">
      <xdr:nvGraphicFramePr>
        <xdr:cNvPr id="13" name="Chart 12">
          <a:extLst>
            <a:ext uri="{FF2B5EF4-FFF2-40B4-BE49-F238E27FC236}">
              <a16:creationId xmlns:a16="http://schemas.microsoft.com/office/drawing/2014/main" id="{6E17534E-F36B-A8AF-E34B-65F18E254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314325</xdr:colOff>
      <xdr:row>204</xdr:row>
      <xdr:rowOff>52387</xdr:rowOff>
    </xdr:from>
    <xdr:to>
      <xdr:col>12</xdr:col>
      <xdr:colOff>647700</xdr:colOff>
      <xdr:row>218</xdr:row>
      <xdr:rowOff>128587</xdr:rowOff>
    </xdr:to>
    <xdr:graphicFrame macro="">
      <xdr:nvGraphicFramePr>
        <xdr:cNvPr id="14" name="Chart 13">
          <a:extLst>
            <a:ext uri="{FF2B5EF4-FFF2-40B4-BE49-F238E27FC236}">
              <a16:creationId xmlns:a16="http://schemas.microsoft.com/office/drawing/2014/main" id="{76747703-16A5-6298-AADC-C70C2A70E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266700</xdr:colOff>
      <xdr:row>232</xdr:row>
      <xdr:rowOff>52387</xdr:rowOff>
    </xdr:from>
    <xdr:to>
      <xdr:col>12</xdr:col>
      <xdr:colOff>600075</xdr:colOff>
      <xdr:row>246</xdr:row>
      <xdr:rowOff>128587</xdr:rowOff>
    </xdr:to>
    <xdr:graphicFrame macro="">
      <xdr:nvGraphicFramePr>
        <xdr:cNvPr id="15" name="Chart 14">
          <a:extLst>
            <a:ext uri="{FF2B5EF4-FFF2-40B4-BE49-F238E27FC236}">
              <a16:creationId xmlns:a16="http://schemas.microsoft.com/office/drawing/2014/main" id="{9F0A0628-5003-21CB-7E85-02C707E48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685800</xdr:colOff>
      <xdr:row>281</xdr:row>
      <xdr:rowOff>161926</xdr:rowOff>
    </xdr:from>
    <xdr:to>
      <xdr:col>12</xdr:col>
      <xdr:colOff>523875</xdr:colOff>
      <xdr:row>295</xdr:row>
      <xdr:rowOff>80962</xdr:rowOff>
    </xdr:to>
    <xdr:graphicFrame macro="">
      <xdr:nvGraphicFramePr>
        <xdr:cNvPr id="2" name="Chart 1">
          <a:extLst>
            <a:ext uri="{FF2B5EF4-FFF2-40B4-BE49-F238E27FC236}">
              <a16:creationId xmlns:a16="http://schemas.microsoft.com/office/drawing/2014/main" id="{E82F1A3A-8804-183E-5491-B195797BB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323849</xdr:colOff>
      <xdr:row>306</xdr:row>
      <xdr:rowOff>171449</xdr:rowOff>
    </xdr:from>
    <xdr:to>
      <xdr:col>11</xdr:col>
      <xdr:colOff>190499</xdr:colOff>
      <xdr:row>321</xdr:row>
      <xdr:rowOff>66674</xdr:rowOff>
    </xdr:to>
    <xdr:graphicFrame macro="">
      <xdr:nvGraphicFramePr>
        <xdr:cNvPr id="7" name="Chart 6">
          <a:extLst>
            <a:ext uri="{FF2B5EF4-FFF2-40B4-BE49-F238E27FC236}">
              <a16:creationId xmlns:a16="http://schemas.microsoft.com/office/drawing/2014/main" id="{C6BAADA8-F4C9-46AF-C8EB-BADDA4072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276225</xdr:colOff>
      <xdr:row>328</xdr:row>
      <xdr:rowOff>9524</xdr:rowOff>
    </xdr:from>
    <xdr:to>
      <xdr:col>12</xdr:col>
      <xdr:colOff>542925</xdr:colOff>
      <xdr:row>340</xdr:row>
      <xdr:rowOff>100011</xdr:rowOff>
    </xdr:to>
    <xdr:graphicFrame macro="">
      <xdr:nvGraphicFramePr>
        <xdr:cNvPr id="8" name="Chart 7">
          <a:extLst>
            <a:ext uri="{FF2B5EF4-FFF2-40B4-BE49-F238E27FC236}">
              <a16:creationId xmlns:a16="http://schemas.microsoft.com/office/drawing/2014/main" id="{E0860AAD-7DE8-E368-ADBD-E6376472F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619125</xdr:colOff>
      <xdr:row>347</xdr:row>
      <xdr:rowOff>147637</xdr:rowOff>
    </xdr:from>
    <xdr:to>
      <xdr:col>12</xdr:col>
      <xdr:colOff>600075</xdr:colOff>
      <xdr:row>362</xdr:row>
      <xdr:rowOff>33337</xdr:rowOff>
    </xdr:to>
    <xdr:graphicFrame macro="">
      <xdr:nvGraphicFramePr>
        <xdr:cNvPr id="9" name="Chart 8">
          <a:extLst>
            <a:ext uri="{FF2B5EF4-FFF2-40B4-BE49-F238E27FC236}">
              <a16:creationId xmlns:a16="http://schemas.microsoft.com/office/drawing/2014/main" id="{607F05B8-1206-BBC0-670C-B3E3F923F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314325</xdr:colOff>
      <xdr:row>372</xdr:row>
      <xdr:rowOff>171450</xdr:rowOff>
    </xdr:from>
    <xdr:to>
      <xdr:col>13</xdr:col>
      <xdr:colOff>257175</xdr:colOff>
      <xdr:row>385</xdr:row>
      <xdr:rowOff>100012</xdr:rowOff>
    </xdr:to>
    <xdr:graphicFrame macro="">
      <xdr:nvGraphicFramePr>
        <xdr:cNvPr id="16" name="Chart 15">
          <a:extLst>
            <a:ext uri="{FF2B5EF4-FFF2-40B4-BE49-F238E27FC236}">
              <a16:creationId xmlns:a16="http://schemas.microsoft.com/office/drawing/2014/main" id="{7F8F6201-DCF0-AD3D-43B9-4C53F3D7F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161925</xdr:colOff>
      <xdr:row>392</xdr:row>
      <xdr:rowOff>142874</xdr:rowOff>
    </xdr:from>
    <xdr:to>
      <xdr:col>14</xdr:col>
      <xdr:colOff>466725</xdr:colOff>
      <xdr:row>404</xdr:row>
      <xdr:rowOff>138111</xdr:rowOff>
    </xdr:to>
    <xdr:graphicFrame macro="">
      <xdr:nvGraphicFramePr>
        <xdr:cNvPr id="17" name="Chart 16">
          <a:extLst>
            <a:ext uri="{FF2B5EF4-FFF2-40B4-BE49-F238E27FC236}">
              <a16:creationId xmlns:a16="http://schemas.microsoft.com/office/drawing/2014/main" id="{5E34E0EB-60A3-FCD4-0A1C-B26E12CB9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66675</xdr:colOff>
      <xdr:row>415</xdr:row>
      <xdr:rowOff>114299</xdr:rowOff>
    </xdr:from>
    <xdr:to>
      <xdr:col>14</xdr:col>
      <xdr:colOff>85725</xdr:colOff>
      <xdr:row>428</xdr:row>
      <xdr:rowOff>33336</xdr:rowOff>
    </xdr:to>
    <xdr:graphicFrame macro="">
      <xdr:nvGraphicFramePr>
        <xdr:cNvPr id="18" name="Chart 17">
          <a:extLst>
            <a:ext uri="{FF2B5EF4-FFF2-40B4-BE49-F238E27FC236}">
              <a16:creationId xmlns:a16="http://schemas.microsoft.com/office/drawing/2014/main" id="{E801889C-9C05-1095-D1D2-2A55E00E5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1181100</xdr:colOff>
      <xdr:row>435</xdr:row>
      <xdr:rowOff>38099</xdr:rowOff>
    </xdr:from>
    <xdr:to>
      <xdr:col>10</xdr:col>
      <xdr:colOff>266700</xdr:colOff>
      <xdr:row>447</xdr:row>
      <xdr:rowOff>14286</xdr:rowOff>
    </xdr:to>
    <xdr:graphicFrame macro="">
      <xdr:nvGraphicFramePr>
        <xdr:cNvPr id="19" name="Chart 18">
          <a:extLst>
            <a:ext uri="{FF2B5EF4-FFF2-40B4-BE49-F238E27FC236}">
              <a16:creationId xmlns:a16="http://schemas.microsoft.com/office/drawing/2014/main" id="{73DCAFE1-F99D-F9AB-63E5-6F72CD128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38100</xdr:colOff>
      <xdr:row>254</xdr:row>
      <xdr:rowOff>47625</xdr:rowOff>
    </xdr:from>
    <xdr:to>
      <xdr:col>11</xdr:col>
      <xdr:colOff>771525</xdr:colOff>
      <xdr:row>263</xdr:row>
      <xdr:rowOff>61911</xdr:rowOff>
    </xdr:to>
    <xdr:graphicFrame macro="">
      <xdr:nvGraphicFramePr>
        <xdr:cNvPr id="20" name="Chart 19">
          <a:extLst>
            <a:ext uri="{FF2B5EF4-FFF2-40B4-BE49-F238E27FC236}">
              <a16:creationId xmlns:a16="http://schemas.microsoft.com/office/drawing/2014/main" id="{494B4CF8-0255-C0C3-61FE-259669336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76200</xdr:colOff>
      <xdr:row>116</xdr:row>
      <xdr:rowOff>104775</xdr:rowOff>
    </xdr:from>
    <xdr:to>
      <xdr:col>10</xdr:col>
      <xdr:colOff>885825</xdr:colOff>
      <xdr:row>126</xdr:row>
      <xdr:rowOff>90486</xdr:rowOff>
    </xdr:to>
    <xdr:graphicFrame macro="">
      <xdr:nvGraphicFramePr>
        <xdr:cNvPr id="21" name="Chart 20">
          <a:extLst>
            <a:ext uri="{FF2B5EF4-FFF2-40B4-BE49-F238E27FC236}">
              <a16:creationId xmlns:a16="http://schemas.microsoft.com/office/drawing/2014/main" id="{BF99E3D6-DE57-DC22-41AA-C7490A882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571500</xdr:colOff>
      <xdr:row>268</xdr:row>
      <xdr:rowOff>76200</xdr:rowOff>
    </xdr:from>
    <xdr:to>
      <xdr:col>11</xdr:col>
      <xdr:colOff>285750</xdr:colOff>
      <xdr:row>277</xdr:row>
      <xdr:rowOff>138112</xdr:rowOff>
    </xdr:to>
    <xdr:graphicFrame macro="">
      <xdr:nvGraphicFramePr>
        <xdr:cNvPr id="23" name="Chart 22">
          <a:extLst>
            <a:ext uri="{FF2B5EF4-FFF2-40B4-BE49-F238E27FC236}">
              <a16:creationId xmlns:a16="http://schemas.microsoft.com/office/drawing/2014/main" id="{1FA7FD0A-8CE7-C1E7-61B1-E60D564C3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733425</xdr:colOff>
      <xdr:row>467</xdr:row>
      <xdr:rowOff>71437</xdr:rowOff>
    </xdr:from>
    <xdr:to>
      <xdr:col>13</xdr:col>
      <xdr:colOff>504825</xdr:colOff>
      <xdr:row>481</xdr:row>
      <xdr:rowOff>147637</xdr:rowOff>
    </xdr:to>
    <xdr:graphicFrame macro="">
      <xdr:nvGraphicFramePr>
        <xdr:cNvPr id="24" name="Chart 23">
          <a:extLst>
            <a:ext uri="{FF2B5EF4-FFF2-40B4-BE49-F238E27FC236}">
              <a16:creationId xmlns:a16="http://schemas.microsoft.com/office/drawing/2014/main" id="{4E7072FA-9465-9B45-4ECE-770DC7D4D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17</xdr:col>
      <xdr:colOff>200025</xdr:colOff>
      <xdr:row>411</xdr:row>
      <xdr:rowOff>19050</xdr:rowOff>
    </xdr:from>
    <xdr:to>
      <xdr:col>19</xdr:col>
      <xdr:colOff>209550</xdr:colOff>
      <xdr:row>428</xdr:row>
      <xdr:rowOff>0</xdr:rowOff>
    </xdr:to>
    <mc:AlternateContent xmlns:mc="http://schemas.openxmlformats.org/markup-compatibility/2006" xmlns:a14="http://schemas.microsoft.com/office/drawing/2010/main">
      <mc:Choice Requires="a14">
        <xdr:graphicFrame macro="">
          <xdr:nvGraphicFramePr>
            <xdr:cNvPr id="28" name="Month 1">
              <a:extLst>
                <a:ext uri="{FF2B5EF4-FFF2-40B4-BE49-F238E27FC236}">
                  <a16:creationId xmlns:a16="http://schemas.microsoft.com/office/drawing/2014/main" id="{FCC58E6C-8562-D692-EF49-8F0870BCC40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039975" y="145427700"/>
              <a:ext cx="1828800" cy="321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219075</xdr:colOff>
      <xdr:row>414</xdr:row>
      <xdr:rowOff>1</xdr:rowOff>
    </xdr:from>
    <xdr:to>
      <xdr:col>14</xdr:col>
      <xdr:colOff>1171575</xdr:colOff>
      <xdr:row>417</xdr:row>
      <xdr:rowOff>180975</xdr:rowOff>
    </xdr:to>
    <mc:AlternateContent xmlns:mc="http://schemas.openxmlformats.org/markup-compatibility/2006" xmlns:a14="http://schemas.microsoft.com/office/drawing/2010/main">
      <mc:Choice Requires="a14">
        <xdr:graphicFrame macro="">
          <xdr:nvGraphicFramePr>
            <xdr:cNvPr id="29" name="Year 1">
              <a:extLst>
                <a:ext uri="{FF2B5EF4-FFF2-40B4-BE49-F238E27FC236}">
                  <a16:creationId xmlns:a16="http://schemas.microsoft.com/office/drawing/2014/main" id="{E275F09D-81EF-574F-4AF7-4B0592C1080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620375" y="145980151"/>
              <a:ext cx="1828800" cy="752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519</xdr:row>
      <xdr:rowOff>0</xdr:rowOff>
    </xdr:from>
    <xdr:to>
      <xdr:col>17</xdr:col>
      <xdr:colOff>28575</xdr:colOff>
      <xdr:row>534</xdr:row>
      <xdr:rowOff>19050</xdr:rowOff>
    </xdr:to>
    <xdr:graphicFrame macro="">
      <xdr:nvGraphicFramePr>
        <xdr:cNvPr id="25" name="Chart 24">
          <a:extLst>
            <a:ext uri="{FF2B5EF4-FFF2-40B4-BE49-F238E27FC236}">
              <a16:creationId xmlns:a16="http://schemas.microsoft.com/office/drawing/2014/main" id="{5A84F20E-45A4-4F17-B4E5-6CC6C8411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xdr:col>
      <xdr:colOff>552450</xdr:colOff>
      <xdr:row>454</xdr:row>
      <xdr:rowOff>42862</xdr:rowOff>
    </xdr:from>
    <xdr:to>
      <xdr:col>12</xdr:col>
      <xdr:colOff>542925</xdr:colOff>
      <xdr:row>462</xdr:row>
      <xdr:rowOff>114300</xdr:rowOff>
    </xdr:to>
    <xdr:graphicFrame macro="">
      <xdr:nvGraphicFramePr>
        <xdr:cNvPr id="3" name="Chart 2">
          <a:extLst>
            <a:ext uri="{FF2B5EF4-FFF2-40B4-BE49-F238E27FC236}">
              <a16:creationId xmlns:a16="http://schemas.microsoft.com/office/drawing/2014/main" id="{BF9FBFB4-2BA8-EF2A-35BA-B8A4E078E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136072</xdr:colOff>
      <xdr:row>16</xdr:row>
      <xdr:rowOff>108856</xdr:rowOff>
    </xdr:to>
    <xdr:sp macro="" textlink="">
      <xdr:nvSpPr>
        <xdr:cNvPr id="3" name="Right Triangle 1">
          <a:extLst>
            <a:ext uri="{FF2B5EF4-FFF2-40B4-BE49-F238E27FC236}">
              <a16:creationId xmlns:a16="http://schemas.microsoft.com/office/drawing/2014/main" id="{48F90A97-A704-4A01-992B-CB8939EF944B}"/>
            </a:ext>
          </a:extLst>
        </xdr:cNvPr>
        <xdr:cNvSpPr/>
      </xdr:nvSpPr>
      <xdr:spPr>
        <a:xfrm rot="5400000">
          <a:off x="-925285" y="925285"/>
          <a:ext cx="3156856" cy="130628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28</xdr:col>
      <xdr:colOff>394607</xdr:colOff>
      <xdr:row>0</xdr:row>
      <xdr:rowOff>0</xdr:rowOff>
    </xdr:from>
    <xdr:to>
      <xdr:col>32</xdr:col>
      <xdr:colOff>230504</xdr:colOff>
      <xdr:row>17</xdr:row>
      <xdr:rowOff>81642</xdr:rowOff>
    </xdr:to>
    <xdr:sp macro="" textlink="">
      <xdr:nvSpPr>
        <xdr:cNvPr id="4" name="Right Triangle 1">
          <a:extLst>
            <a:ext uri="{FF2B5EF4-FFF2-40B4-BE49-F238E27FC236}">
              <a16:creationId xmlns:a16="http://schemas.microsoft.com/office/drawing/2014/main" id="{AC6C9443-8A35-4E40-8F4E-569EE2617C43}"/>
            </a:ext>
          </a:extLst>
        </xdr:cNvPr>
        <xdr:cNvSpPr/>
      </xdr:nvSpPr>
      <xdr:spPr>
        <a:xfrm rot="10800000">
          <a:off x="16777607" y="0"/>
          <a:ext cx="2176326" cy="3320142"/>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rtl="0"/>
          <a:endParaRPr lang="ru-RU" sz="1100"/>
        </a:p>
      </xdr:txBody>
    </xdr:sp>
    <xdr:clientData/>
  </xdr:twoCellAnchor>
  <xdr:twoCellAnchor>
    <xdr:from>
      <xdr:col>2</xdr:col>
      <xdr:colOff>514046</xdr:colOff>
      <xdr:row>3</xdr:row>
      <xdr:rowOff>51405</xdr:rowOff>
    </xdr:from>
    <xdr:to>
      <xdr:col>28</xdr:col>
      <xdr:colOff>95249</xdr:colOff>
      <xdr:row>43</xdr:row>
      <xdr:rowOff>108857</xdr:rowOff>
    </xdr:to>
    <xdr:sp macro="" textlink="">
      <xdr:nvSpPr>
        <xdr:cNvPr id="5" name="Rectangle: Rounded Corners 4">
          <a:extLst>
            <a:ext uri="{FF2B5EF4-FFF2-40B4-BE49-F238E27FC236}">
              <a16:creationId xmlns:a16="http://schemas.microsoft.com/office/drawing/2014/main" id="{7AD24CC6-ED67-41E3-880E-F645D9E57C23}"/>
            </a:ext>
          </a:extLst>
        </xdr:cNvPr>
        <xdr:cNvSpPr/>
      </xdr:nvSpPr>
      <xdr:spPr>
        <a:xfrm>
          <a:off x="1684260" y="622905"/>
          <a:ext cx="14793989" cy="7677452"/>
        </a:xfrm>
        <a:prstGeom prst="roundRect">
          <a:avLst>
            <a:gd name="adj" fmla="val 10648"/>
          </a:avLst>
        </a:prstGeom>
        <a:solidFill>
          <a:schemeClr val="bg1"/>
        </a:solidFill>
        <a:ln>
          <a:noFill/>
        </a:ln>
        <a:effectLst>
          <a:outerShdw blurRad="444500" dist="190500" dir="2700000" algn="tl" rotWithShape="0">
            <a:prstClr val="black">
              <a:alpha val="5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69003</xdr:colOff>
      <xdr:row>3</xdr:row>
      <xdr:rowOff>79431</xdr:rowOff>
    </xdr:from>
    <xdr:to>
      <xdr:col>11</xdr:col>
      <xdr:colOff>390742</xdr:colOff>
      <xdr:row>8</xdr:row>
      <xdr:rowOff>177376</xdr:rowOff>
    </xdr:to>
    <xdr:graphicFrame macro="">
      <xdr:nvGraphicFramePr>
        <xdr:cNvPr id="38" name="Chart 37">
          <a:extLst>
            <a:ext uri="{FF2B5EF4-FFF2-40B4-BE49-F238E27FC236}">
              <a16:creationId xmlns:a16="http://schemas.microsoft.com/office/drawing/2014/main" id="{769505A1-25B9-4547-9EBC-9C68DE3B0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530679</xdr:colOff>
      <xdr:row>3</xdr:row>
      <xdr:rowOff>9072</xdr:rowOff>
    </xdr:from>
    <xdr:to>
      <xdr:col>28</xdr:col>
      <xdr:colOff>40821</xdr:colOff>
      <xdr:row>6</xdr:row>
      <xdr:rowOff>78468</xdr:rowOff>
    </xdr:to>
    <xdr:sp macro="" textlink="">
      <xdr:nvSpPr>
        <xdr:cNvPr id="29" name="Rectangle: Top Corners Rounded 28">
          <a:extLst>
            <a:ext uri="{FF2B5EF4-FFF2-40B4-BE49-F238E27FC236}">
              <a16:creationId xmlns:a16="http://schemas.microsoft.com/office/drawing/2014/main" id="{A48BA7FA-A49E-4ABA-91DB-88191B0C1816}"/>
            </a:ext>
          </a:extLst>
        </xdr:cNvPr>
        <xdr:cNvSpPr/>
      </xdr:nvSpPr>
      <xdr:spPr>
        <a:xfrm>
          <a:off x="1700893" y="580572"/>
          <a:ext cx="14722928" cy="640896"/>
        </a:xfrm>
        <a:prstGeom prst="round2Same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t> 🏨 Hotel Reservations Dashboard </a:t>
          </a:r>
        </a:p>
      </xdr:txBody>
    </xdr:sp>
    <xdr:clientData/>
  </xdr:twoCellAnchor>
  <xdr:twoCellAnchor>
    <xdr:from>
      <xdr:col>9</xdr:col>
      <xdr:colOff>179917</xdr:colOff>
      <xdr:row>7</xdr:row>
      <xdr:rowOff>3024</xdr:rowOff>
    </xdr:from>
    <xdr:to>
      <xdr:col>13</xdr:col>
      <xdr:colOff>511023</xdr:colOff>
      <xdr:row>13</xdr:row>
      <xdr:rowOff>3025</xdr:rowOff>
    </xdr:to>
    <xdr:sp macro="" textlink="">
      <xdr:nvSpPr>
        <xdr:cNvPr id="31" name="Rectangle: Rounded Corners 30">
          <a:extLst>
            <a:ext uri="{FF2B5EF4-FFF2-40B4-BE49-F238E27FC236}">
              <a16:creationId xmlns:a16="http://schemas.microsoft.com/office/drawing/2014/main" id="{E8C60F41-7744-446B-A0A5-4384908994BF}"/>
            </a:ext>
          </a:extLst>
        </xdr:cNvPr>
        <xdr:cNvSpPr/>
      </xdr:nvSpPr>
      <xdr:spPr>
        <a:xfrm>
          <a:off x="5445881" y="1336524"/>
          <a:ext cx="2671535" cy="1143001"/>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xdr:from>
      <xdr:col>22</xdr:col>
      <xdr:colOff>322602</xdr:colOff>
      <xdr:row>6</xdr:row>
      <xdr:rowOff>179918</xdr:rowOff>
    </xdr:from>
    <xdr:to>
      <xdr:col>27</xdr:col>
      <xdr:colOff>358321</xdr:colOff>
      <xdr:row>13</xdr:row>
      <xdr:rowOff>29108</xdr:rowOff>
    </xdr:to>
    <xdr:sp macro="" textlink="">
      <xdr:nvSpPr>
        <xdr:cNvPr id="32" name="Rectangle: Rounded Corners 31">
          <a:extLst>
            <a:ext uri="{FF2B5EF4-FFF2-40B4-BE49-F238E27FC236}">
              <a16:creationId xmlns:a16="http://schemas.microsoft.com/office/drawing/2014/main" id="{3A9190CC-B548-48CE-B916-E45F7E3F8C8B}"/>
            </a:ext>
          </a:extLst>
        </xdr:cNvPr>
        <xdr:cNvSpPr/>
      </xdr:nvSpPr>
      <xdr:spPr>
        <a:xfrm>
          <a:off x="13194959" y="1322918"/>
          <a:ext cx="2961255" cy="1182690"/>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229806</xdr:colOff>
      <xdr:row>7</xdr:row>
      <xdr:rowOff>48379</xdr:rowOff>
    </xdr:from>
    <xdr:to>
      <xdr:col>13</xdr:col>
      <xdr:colOff>462643</xdr:colOff>
      <xdr:row>10</xdr:row>
      <xdr:rowOff>37796</xdr:rowOff>
    </xdr:to>
    <xdr:sp macro="" textlink="">
      <xdr:nvSpPr>
        <xdr:cNvPr id="34" name="Rectangle 33">
          <a:extLst>
            <a:ext uri="{FF2B5EF4-FFF2-40B4-BE49-F238E27FC236}">
              <a16:creationId xmlns:a16="http://schemas.microsoft.com/office/drawing/2014/main" id="{ACCE9444-D996-4B20-A491-B0E87973EFAD}"/>
            </a:ext>
          </a:extLst>
        </xdr:cNvPr>
        <xdr:cNvSpPr/>
      </xdr:nvSpPr>
      <xdr:spPr>
        <a:xfrm>
          <a:off x="5495770" y="1381879"/>
          <a:ext cx="2573266" cy="560917"/>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1"/>
              </a:solidFill>
            </a:rPr>
            <a:t>Total</a:t>
          </a:r>
          <a:r>
            <a:rPr lang="en-US" sz="2800" b="1" baseline="0">
              <a:solidFill>
                <a:schemeClr val="bg1"/>
              </a:solidFill>
            </a:rPr>
            <a:t> Bookings</a:t>
          </a:r>
        </a:p>
      </xdr:txBody>
    </xdr:sp>
    <xdr:clientData/>
  </xdr:twoCellAnchor>
  <xdr:twoCellAnchor>
    <xdr:from>
      <xdr:col>22</xdr:col>
      <xdr:colOff>387048</xdr:colOff>
      <xdr:row>7</xdr:row>
      <xdr:rowOff>99786</xdr:rowOff>
    </xdr:from>
    <xdr:to>
      <xdr:col>27</xdr:col>
      <xdr:colOff>305406</xdr:colOff>
      <xdr:row>10</xdr:row>
      <xdr:rowOff>46868</xdr:rowOff>
    </xdr:to>
    <xdr:sp macro="" textlink="">
      <xdr:nvSpPr>
        <xdr:cNvPr id="35" name="Rectangle: Rounded Corners 34">
          <a:extLst>
            <a:ext uri="{FF2B5EF4-FFF2-40B4-BE49-F238E27FC236}">
              <a16:creationId xmlns:a16="http://schemas.microsoft.com/office/drawing/2014/main" id="{E3CFCEB4-3A10-488B-9C4F-63B4D9CA2C36}"/>
            </a:ext>
          </a:extLst>
        </xdr:cNvPr>
        <xdr:cNvSpPr/>
      </xdr:nvSpPr>
      <xdr:spPr>
        <a:xfrm>
          <a:off x="13259405" y="1433286"/>
          <a:ext cx="2843894" cy="518582"/>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Cancellation Rate</a:t>
          </a:r>
        </a:p>
      </xdr:txBody>
    </xdr:sp>
    <xdr:clientData/>
  </xdr:twoCellAnchor>
  <xdr:twoCellAnchor>
    <xdr:from>
      <xdr:col>9</xdr:col>
      <xdr:colOff>461507</xdr:colOff>
      <xdr:row>9</xdr:row>
      <xdr:rowOff>167821</xdr:rowOff>
    </xdr:from>
    <xdr:to>
      <xdr:col>11</xdr:col>
      <xdr:colOff>518583</xdr:colOff>
      <xdr:row>12</xdr:row>
      <xdr:rowOff>83155</xdr:rowOff>
    </xdr:to>
    <xdr:sp macro="" textlink="'Pivot Tables'!I7">
      <xdr:nvSpPr>
        <xdr:cNvPr id="47" name="Rectangle: Rounded Corners 46">
          <a:extLst>
            <a:ext uri="{FF2B5EF4-FFF2-40B4-BE49-F238E27FC236}">
              <a16:creationId xmlns:a16="http://schemas.microsoft.com/office/drawing/2014/main" id="{ED6A532D-7F9C-4CF8-AF13-739E8860AFA3}"/>
            </a:ext>
          </a:extLst>
        </xdr:cNvPr>
        <xdr:cNvSpPr/>
      </xdr:nvSpPr>
      <xdr:spPr>
        <a:xfrm>
          <a:off x="5727471" y="1882321"/>
          <a:ext cx="1227291" cy="486834"/>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77F57E1-2E22-4516-9052-97AFB1B95B29}" type="TxLink">
            <a:rPr lang="en-US" sz="2800" b="1" i="0" u="none" strike="noStrike">
              <a:solidFill>
                <a:schemeClr val="bg1"/>
              </a:solidFill>
              <a:latin typeface="Calibri"/>
              <a:ea typeface="Calibri"/>
              <a:cs typeface="Calibri"/>
            </a:rPr>
            <a:pPr algn="l"/>
            <a:t>36238</a:t>
          </a:fld>
          <a:endParaRPr lang="en-US" sz="2800" b="1">
            <a:solidFill>
              <a:schemeClr val="bg1"/>
            </a:solidFill>
          </a:endParaRPr>
        </a:p>
      </xdr:txBody>
    </xdr:sp>
    <xdr:clientData/>
  </xdr:twoCellAnchor>
  <xdr:twoCellAnchor>
    <xdr:from>
      <xdr:col>22</xdr:col>
      <xdr:colOff>580572</xdr:colOff>
      <xdr:row>10</xdr:row>
      <xdr:rowOff>34774</xdr:rowOff>
    </xdr:from>
    <xdr:to>
      <xdr:col>24</xdr:col>
      <xdr:colOff>377976</xdr:colOff>
      <xdr:row>13</xdr:row>
      <xdr:rowOff>13420</xdr:rowOff>
    </xdr:to>
    <xdr:sp macro="" textlink="'Pivot Tables'!J13">
      <xdr:nvSpPr>
        <xdr:cNvPr id="48" name="Rectangle: Rounded Corners 47">
          <a:extLst>
            <a:ext uri="{FF2B5EF4-FFF2-40B4-BE49-F238E27FC236}">
              <a16:creationId xmlns:a16="http://schemas.microsoft.com/office/drawing/2014/main" id="{62CF7558-1320-42C1-8B7B-D5C9C9CBEEED}"/>
            </a:ext>
          </a:extLst>
        </xdr:cNvPr>
        <xdr:cNvSpPr/>
      </xdr:nvSpPr>
      <xdr:spPr>
        <a:xfrm>
          <a:off x="13452929" y="1939774"/>
          <a:ext cx="967618" cy="550146"/>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FAAEB06-6A31-44C7-8F73-02F18B994F0D}" type="TxLink">
            <a:rPr lang="en-US" sz="3200" b="0" i="0" u="none" strike="noStrike">
              <a:solidFill>
                <a:schemeClr val="bg1"/>
              </a:solidFill>
              <a:latin typeface="Calibri"/>
              <a:ea typeface="Calibri"/>
              <a:cs typeface="Calibri"/>
            </a:rPr>
            <a:pPr algn="l"/>
            <a:t>33%</a:t>
          </a:fld>
          <a:endParaRPr lang="en-US" sz="3200" b="1">
            <a:solidFill>
              <a:schemeClr val="bg1"/>
            </a:solidFill>
          </a:endParaRPr>
        </a:p>
      </xdr:txBody>
    </xdr:sp>
    <xdr:clientData/>
  </xdr:twoCellAnchor>
  <xdr:twoCellAnchor editAs="oneCell">
    <xdr:from>
      <xdr:col>12</xdr:col>
      <xdr:colOff>312964</xdr:colOff>
      <xdr:row>10</xdr:row>
      <xdr:rowOff>63500</xdr:rowOff>
    </xdr:from>
    <xdr:to>
      <xdr:col>13</xdr:col>
      <xdr:colOff>329821</xdr:colOff>
      <xdr:row>12</xdr:row>
      <xdr:rowOff>154442</xdr:rowOff>
    </xdr:to>
    <xdr:pic>
      <xdr:nvPicPr>
        <xdr:cNvPr id="58" name="Picture 57">
          <a:extLst>
            <a:ext uri="{FF2B5EF4-FFF2-40B4-BE49-F238E27FC236}">
              <a16:creationId xmlns:a16="http://schemas.microsoft.com/office/drawing/2014/main" id="{94B7BE6B-49DC-CBAC-F162-8E7A13352972}"/>
            </a:ext>
          </a:extLst>
        </xdr:cNvPr>
        <xdr:cNvPicPr>
          <a:picLocks noChangeAspect="1"/>
        </xdr:cNvPicPr>
      </xdr:nvPicPr>
      <xdr:blipFill>
        <a:blip xmlns:r="http://schemas.openxmlformats.org/officeDocument/2006/relationships" r:embed="rId2"/>
        <a:stretch>
          <a:fillRect/>
        </a:stretch>
      </xdr:blipFill>
      <xdr:spPr>
        <a:xfrm>
          <a:off x="7334250" y="1968500"/>
          <a:ext cx="601964" cy="471942"/>
        </a:xfrm>
        <a:prstGeom prst="rect">
          <a:avLst/>
        </a:prstGeom>
      </xdr:spPr>
    </xdr:pic>
    <xdr:clientData/>
  </xdr:twoCellAnchor>
  <xdr:twoCellAnchor editAs="oneCell">
    <xdr:from>
      <xdr:col>25</xdr:col>
      <xdr:colOff>504973</xdr:colOff>
      <xdr:row>10</xdr:row>
      <xdr:rowOff>149678</xdr:rowOff>
    </xdr:from>
    <xdr:to>
      <xdr:col>27</xdr:col>
      <xdr:colOff>279582</xdr:colOff>
      <xdr:row>13</xdr:row>
      <xdr:rowOff>33261</xdr:rowOff>
    </xdr:to>
    <xdr:pic>
      <xdr:nvPicPr>
        <xdr:cNvPr id="59" name="Picture 58">
          <a:extLst>
            <a:ext uri="{FF2B5EF4-FFF2-40B4-BE49-F238E27FC236}">
              <a16:creationId xmlns:a16="http://schemas.microsoft.com/office/drawing/2014/main" id="{1089C734-40C9-3D9B-3DBC-0B4C6C30ADC2}"/>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10000" b="90000" l="10000" r="90000"/>
                  </a14:imgEffect>
                </a14:imgLayer>
              </a14:imgProps>
            </a:ext>
          </a:extLst>
        </a:blip>
        <a:stretch>
          <a:fillRect/>
        </a:stretch>
      </xdr:blipFill>
      <xdr:spPr>
        <a:xfrm>
          <a:off x="15132652" y="2054678"/>
          <a:ext cx="944823" cy="455083"/>
        </a:xfrm>
        <a:prstGeom prst="rect">
          <a:avLst/>
        </a:prstGeom>
        <a:solidFill>
          <a:srgbClr val="7030A0"/>
        </a:solidFill>
      </xdr:spPr>
    </xdr:pic>
    <xdr:clientData/>
  </xdr:twoCellAnchor>
  <xdr:twoCellAnchor>
    <xdr:from>
      <xdr:col>9</xdr:col>
      <xdr:colOff>95250</xdr:colOff>
      <xdr:row>14</xdr:row>
      <xdr:rowOff>0</xdr:rowOff>
    </xdr:from>
    <xdr:to>
      <xdr:col>18</xdr:col>
      <xdr:colOff>285750</xdr:colOff>
      <xdr:row>27</xdr:row>
      <xdr:rowOff>190499</xdr:rowOff>
    </xdr:to>
    <xdr:sp macro="" textlink="">
      <xdr:nvSpPr>
        <xdr:cNvPr id="67" name="Rectangle: Rounded Corners 66">
          <a:extLst>
            <a:ext uri="{FF2B5EF4-FFF2-40B4-BE49-F238E27FC236}">
              <a16:creationId xmlns:a16="http://schemas.microsoft.com/office/drawing/2014/main" id="{4DEB3933-264B-4D2B-B3D4-9CD9E31F566D}"/>
            </a:ext>
          </a:extLst>
        </xdr:cNvPr>
        <xdr:cNvSpPr/>
      </xdr:nvSpPr>
      <xdr:spPr>
        <a:xfrm>
          <a:off x="5361214" y="2667000"/>
          <a:ext cx="5456465" cy="2666999"/>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325116</xdr:colOff>
      <xdr:row>15</xdr:row>
      <xdr:rowOff>71856</xdr:rowOff>
    </xdr:from>
    <xdr:to>
      <xdr:col>17</xdr:col>
      <xdr:colOff>517072</xdr:colOff>
      <xdr:row>27</xdr:row>
      <xdr:rowOff>111274</xdr:rowOff>
    </xdr:to>
    <xdr:graphicFrame macro="">
      <xdr:nvGraphicFramePr>
        <xdr:cNvPr id="68" name="Chart 67">
          <a:extLst>
            <a:ext uri="{FF2B5EF4-FFF2-40B4-BE49-F238E27FC236}">
              <a16:creationId xmlns:a16="http://schemas.microsoft.com/office/drawing/2014/main" id="{E0AB60EB-1CC2-495B-955C-2820822D4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517070</xdr:colOff>
      <xdr:row>13</xdr:row>
      <xdr:rowOff>149679</xdr:rowOff>
    </xdr:from>
    <xdr:to>
      <xdr:col>27</xdr:col>
      <xdr:colOff>544285</xdr:colOff>
      <xdr:row>27</xdr:row>
      <xdr:rowOff>92226</xdr:rowOff>
    </xdr:to>
    <xdr:sp macro="" textlink="">
      <xdr:nvSpPr>
        <xdr:cNvPr id="69" name="Rectangle: Rounded Corners 68">
          <a:extLst>
            <a:ext uri="{FF2B5EF4-FFF2-40B4-BE49-F238E27FC236}">
              <a16:creationId xmlns:a16="http://schemas.microsoft.com/office/drawing/2014/main" id="{58300AB1-F83D-40DD-ACA8-53A57A3D437A}"/>
            </a:ext>
          </a:extLst>
        </xdr:cNvPr>
        <xdr:cNvSpPr/>
      </xdr:nvSpPr>
      <xdr:spPr>
        <a:xfrm>
          <a:off x="11048999" y="2626179"/>
          <a:ext cx="5293179" cy="2609547"/>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285750</xdr:colOff>
      <xdr:row>14</xdr:row>
      <xdr:rowOff>27214</xdr:rowOff>
    </xdr:from>
    <xdr:to>
      <xdr:col>27</xdr:col>
      <xdr:colOff>353787</xdr:colOff>
      <xdr:row>26</xdr:row>
      <xdr:rowOff>176894</xdr:rowOff>
    </xdr:to>
    <xdr:graphicFrame macro="">
      <xdr:nvGraphicFramePr>
        <xdr:cNvPr id="70" name="Chart 69">
          <a:extLst>
            <a:ext uri="{FF2B5EF4-FFF2-40B4-BE49-F238E27FC236}">
              <a16:creationId xmlns:a16="http://schemas.microsoft.com/office/drawing/2014/main" id="{408B126B-5E13-4427-B46A-335F74B59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40820</xdr:colOff>
      <xdr:row>28</xdr:row>
      <xdr:rowOff>136072</xdr:rowOff>
    </xdr:from>
    <xdr:to>
      <xdr:col>17</xdr:col>
      <xdr:colOff>108858</xdr:colOff>
      <xdr:row>42</xdr:row>
      <xdr:rowOff>157733</xdr:rowOff>
    </xdr:to>
    <xdr:sp macro="" textlink="">
      <xdr:nvSpPr>
        <xdr:cNvPr id="71" name="Rectangle: Rounded Corners 70">
          <a:extLst>
            <a:ext uri="{FF2B5EF4-FFF2-40B4-BE49-F238E27FC236}">
              <a16:creationId xmlns:a16="http://schemas.microsoft.com/office/drawing/2014/main" id="{EBBF4CD0-0157-4BAE-A53A-BE64AB74458E}"/>
            </a:ext>
          </a:extLst>
        </xdr:cNvPr>
        <xdr:cNvSpPr/>
      </xdr:nvSpPr>
      <xdr:spPr>
        <a:xfrm>
          <a:off x="3551463" y="5470072"/>
          <a:ext cx="6504216" cy="2688661"/>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476252</xdr:colOff>
      <xdr:row>28</xdr:row>
      <xdr:rowOff>54428</xdr:rowOff>
    </xdr:from>
    <xdr:to>
      <xdr:col>27</xdr:col>
      <xdr:colOff>530680</xdr:colOff>
      <xdr:row>42</xdr:row>
      <xdr:rowOff>149678</xdr:rowOff>
    </xdr:to>
    <xdr:sp macro="" textlink="">
      <xdr:nvSpPr>
        <xdr:cNvPr id="72" name="Rectangle: Rounded Corners 71">
          <a:extLst>
            <a:ext uri="{FF2B5EF4-FFF2-40B4-BE49-F238E27FC236}">
              <a16:creationId xmlns:a16="http://schemas.microsoft.com/office/drawing/2014/main" id="{53341984-C87E-4FE2-9B70-7D19358E23DC}"/>
            </a:ext>
          </a:extLst>
        </xdr:cNvPr>
        <xdr:cNvSpPr/>
      </xdr:nvSpPr>
      <xdr:spPr>
        <a:xfrm>
          <a:off x="10423073" y="5388428"/>
          <a:ext cx="5905500" cy="276225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225101</xdr:colOff>
      <xdr:row>28</xdr:row>
      <xdr:rowOff>122463</xdr:rowOff>
    </xdr:from>
    <xdr:to>
      <xdr:col>27</xdr:col>
      <xdr:colOff>167224</xdr:colOff>
      <xdr:row>42</xdr:row>
      <xdr:rowOff>13606</xdr:rowOff>
    </xdr:to>
    <xdr:graphicFrame macro="">
      <xdr:nvGraphicFramePr>
        <xdr:cNvPr id="73" name="Chart 72">
          <a:extLst>
            <a:ext uri="{FF2B5EF4-FFF2-40B4-BE49-F238E27FC236}">
              <a16:creationId xmlns:a16="http://schemas.microsoft.com/office/drawing/2014/main" id="{4F966040-E859-4E4B-B033-07A472754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513780</xdr:colOff>
      <xdr:row>29</xdr:row>
      <xdr:rowOff>27214</xdr:rowOff>
    </xdr:from>
    <xdr:to>
      <xdr:col>16</xdr:col>
      <xdr:colOff>337091</xdr:colOff>
      <xdr:row>42</xdr:row>
      <xdr:rowOff>108857</xdr:rowOff>
    </xdr:to>
    <xdr:graphicFrame macro="">
      <xdr:nvGraphicFramePr>
        <xdr:cNvPr id="74" name="Chart 73">
          <a:extLst>
            <a:ext uri="{FF2B5EF4-FFF2-40B4-BE49-F238E27FC236}">
              <a16:creationId xmlns:a16="http://schemas.microsoft.com/office/drawing/2014/main" id="{5EAF0C71-3F9D-4739-8181-D651F0CC8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557893</xdr:colOff>
      <xdr:row>0</xdr:row>
      <xdr:rowOff>0</xdr:rowOff>
    </xdr:from>
    <xdr:to>
      <xdr:col>33</xdr:col>
      <xdr:colOff>271328</xdr:colOff>
      <xdr:row>13</xdr:row>
      <xdr:rowOff>95250</xdr:rowOff>
    </xdr:to>
    <xdr:sp macro="" textlink="">
      <xdr:nvSpPr>
        <xdr:cNvPr id="95" name="Right Triangle 1">
          <a:extLst>
            <a:ext uri="{FF2B5EF4-FFF2-40B4-BE49-F238E27FC236}">
              <a16:creationId xmlns:a16="http://schemas.microsoft.com/office/drawing/2014/main" id="{A1F1E7F8-56FB-4E50-8315-9DB99C07F6EA}"/>
            </a:ext>
          </a:extLst>
        </xdr:cNvPr>
        <xdr:cNvSpPr/>
      </xdr:nvSpPr>
      <xdr:spPr>
        <a:xfrm rot="10800000">
          <a:off x="16940893" y="0"/>
          <a:ext cx="2638971" cy="2571750"/>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rtl="0"/>
          <a:endParaRPr lang="ru-RU" sz="1100"/>
        </a:p>
      </xdr:txBody>
    </xdr:sp>
    <xdr:clientData/>
  </xdr:twoCellAnchor>
  <xdr:twoCellAnchor>
    <xdr:from>
      <xdr:col>0</xdr:col>
      <xdr:colOff>1</xdr:colOff>
      <xdr:row>0</xdr:row>
      <xdr:rowOff>0</xdr:rowOff>
    </xdr:from>
    <xdr:to>
      <xdr:col>1</xdr:col>
      <xdr:colOff>231322</xdr:colOff>
      <xdr:row>10</xdr:row>
      <xdr:rowOff>27216</xdr:rowOff>
    </xdr:to>
    <xdr:sp macro="" textlink="">
      <xdr:nvSpPr>
        <xdr:cNvPr id="96" name="Right Triangle 1">
          <a:extLst>
            <a:ext uri="{FF2B5EF4-FFF2-40B4-BE49-F238E27FC236}">
              <a16:creationId xmlns:a16="http://schemas.microsoft.com/office/drawing/2014/main" id="{63046998-E999-4ABA-B4E4-14B63FB880CE}"/>
            </a:ext>
          </a:extLst>
        </xdr:cNvPr>
        <xdr:cNvSpPr/>
      </xdr:nvSpPr>
      <xdr:spPr>
        <a:xfrm rot="5400000">
          <a:off x="-557893" y="557894"/>
          <a:ext cx="1932216" cy="816428"/>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557894</xdr:colOff>
      <xdr:row>7</xdr:row>
      <xdr:rowOff>78618</xdr:rowOff>
    </xdr:from>
    <xdr:to>
      <xdr:col>8</xdr:col>
      <xdr:colOff>544286</xdr:colOff>
      <xdr:row>27</xdr:row>
      <xdr:rowOff>185978</xdr:rowOff>
    </xdr:to>
    <xdr:sp macro="" textlink="">
      <xdr:nvSpPr>
        <xdr:cNvPr id="2" name="Rectangle: Rounded Corners 1">
          <a:extLst>
            <a:ext uri="{FF2B5EF4-FFF2-40B4-BE49-F238E27FC236}">
              <a16:creationId xmlns:a16="http://schemas.microsoft.com/office/drawing/2014/main" id="{30830519-38BF-47A4-9769-6E9C0BEC8EF9}"/>
            </a:ext>
          </a:extLst>
        </xdr:cNvPr>
        <xdr:cNvSpPr/>
      </xdr:nvSpPr>
      <xdr:spPr>
        <a:xfrm>
          <a:off x="3483430" y="1412118"/>
          <a:ext cx="1741713" cy="391736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51407</xdr:colOff>
      <xdr:row>11</xdr:row>
      <xdr:rowOff>187474</xdr:rowOff>
    </xdr:from>
    <xdr:to>
      <xdr:col>8</xdr:col>
      <xdr:colOff>370420</xdr:colOff>
      <xdr:row>15</xdr:row>
      <xdr:rowOff>122463</xdr:rowOff>
    </xdr:to>
    <mc:AlternateContent xmlns:mc="http://schemas.openxmlformats.org/markup-compatibility/2006">
      <mc:Choice xmlns:a14="http://schemas.microsoft.com/office/drawing/2010/main" Requires="a14">
        <xdr:graphicFrame macro="">
          <xdr:nvGraphicFramePr>
            <xdr:cNvPr id="8" name="Year 2">
              <a:extLst>
                <a:ext uri="{FF2B5EF4-FFF2-40B4-BE49-F238E27FC236}">
                  <a16:creationId xmlns:a16="http://schemas.microsoft.com/office/drawing/2014/main" id="{9A09FD04-644D-428D-8DEC-CBE41EFFEF8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3562050" y="2282974"/>
              <a:ext cx="1489227" cy="696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136072</xdr:colOff>
      <xdr:row>16</xdr:row>
      <xdr:rowOff>40820</xdr:rowOff>
    </xdr:from>
    <xdr:to>
      <xdr:col>8</xdr:col>
      <xdr:colOff>370420</xdr:colOff>
      <xdr:row>26</xdr:row>
      <xdr:rowOff>190498</xdr:rowOff>
    </xdr:to>
    <mc:AlternateContent xmlns:mc="http://schemas.openxmlformats.org/markup-compatibility/2006">
      <mc:Choice xmlns:a14="http://schemas.microsoft.com/office/drawing/2010/main" Requires="a14">
        <xdr:graphicFrame macro="">
          <xdr:nvGraphicFramePr>
            <xdr:cNvPr id="9" name="Month 2">
              <a:extLst>
                <a:ext uri="{FF2B5EF4-FFF2-40B4-BE49-F238E27FC236}">
                  <a16:creationId xmlns:a16="http://schemas.microsoft.com/office/drawing/2014/main" id="{C3B2A73F-A29B-4F15-9CBE-58898CCF99B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3646715" y="3088820"/>
              <a:ext cx="1404562" cy="2054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84670</xdr:colOff>
      <xdr:row>7</xdr:row>
      <xdr:rowOff>187476</xdr:rowOff>
    </xdr:from>
    <xdr:to>
      <xdr:col>8</xdr:col>
      <xdr:colOff>517071</xdr:colOff>
      <xdr:row>10</xdr:row>
      <xdr:rowOff>122463</xdr:rowOff>
    </xdr:to>
    <xdr:sp macro="" textlink="">
      <xdr:nvSpPr>
        <xdr:cNvPr id="11" name="Rectangle: Rounded Corners 10">
          <a:extLst>
            <a:ext uri="{FF2B5EF4-FFF2-40B4-BE49-F238E27FC236}">
              <a16:creationId xmlns:a16="http://schemas.microsoft.com/office/drawing/2014/main" id="{E20FC155-D953-4ED2-8907-467BEE0F7DF9}"/>
            </a:ext>
          </a:extLst>
        </xdr:cNvPr>
        <xdr:cNvSpPr/>
      </xdr:nvSpPr>
      <xdr:spPr>
        <a:xfrm>
          <a:off x="3595313" y="1520976"/>
          <a:ext cx="1602615" cy="50648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Contro</a:t>
          </a:r>
          <a:r>
            <a:rPr lang="en-US" sz="1600" baseline="0">
              <a:solidFill>
                <a:schemeClr val="tx1"/>
              </a:solidFill>
            </a:rPr>
            <a:t>l Insights</a:t>
          </a:r>
          <a:endParaRPr lang="en-US" sz="1600">
            <a:solidFill>
              <a:schemeClr val="tx1"/>
            </a:solidFill>
          </a:endParaRPr>
        </a:p>
      </xdr:txBody>
    </xdr:sp>
    <xdr:clientData/>
  </xdr:twoCellAnchor>
  <xdr:twoCellAnchor>
    <xdr:from>
      <xdr:col>2</xdr:col>
      <xdr:colOff>517072</xdr:colOff>
      <xdr:row>9</xdr:row>
      <xdr:rowOff>40823</xdr:rowOff>
    </xdr:from>
    <xdr:to>
      <xdr:col>5</xdr:col>
      <xdr:colOff>449038</xdr:colOff>
      <xdr:row>38</xdr:row>
      <xdr:rowOff>40827</xdr:rowOff>
    </xdr:to>
    <xdr:sp macro="" textlink="">
      <xdr:nvSpPr>
        <xdr:cNvPr id="41" name="Flowchart: Manual Operation 5">
          <a:extLst>
            <a:ext uri="{FF2B5EF4-FFF2-40B4-BE49-F238E27FC236}">
              <a16:creationId xmlns:a16="http://schemas.microsoft.com/office/drawing/2014/main" id="{2CA6E36F-7954-46C6-96A6-F5C8355D6273}"/>
            </a:ext>
          </a:extLst>
        </xdr:cNvPr>
        <xdr:cNvSpPr/>
      </xdr:nvSpPr>
      <xdr:spPr>
        <a:xfrm rot="16200000">
          <a:off x="-231322" y="3673931"/>
          <a:ext cx="5524504" cy="1687288"/>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731" y="4202"/>
                <a:pt x="9333" y="8333"/>
                <a:pt x="8000" y="10000"/>
              </a:cubicBezTo>
              <a:lnTo>
                <a:pt x="2000" y="10000"/>
              </a:lnTo>
              <a:cubicBezTo>
                <a:pt x="667" y="8333"/>
                <a:pt x="1372" y="4766"/>
                <a:pt x="0" y="0"/>
              </a:cubicBezTo>
              <a:close/>
            </a:path>
          </a:pathLst>
        </a:custGeom>
        <a:solidFill>
          <a:srgbClr val="7030A0"/>
        </a:solidFill>
        <a:ln>
          <a:no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7030A0"/>
            </a:solidFill>
          </a:endParaRPr>
        </a:p>
      </xdr:txBody>
    </xdr:sp>
    <xdr:clientData/>
  </xdr:twoCellAnchor>
  <xdr:twoCellAnchor>
    <xdr:from>
      <xdr:col>15</xdr:col>
      <xdr:colOff>282726</xdr:colOff>
      <xdr:row>7</xdr:row>
      <xdr:rowOff>10583</xdr:rowOff>
    </xdr:from>
    <xdr:to>
      <xdr:col>20</xdr:col>
      <xdr:colOff>421823</xdr:colOff>
      <xdr:row>12</xdr:row>
      <xdr:rowOff>190499</xdr:rowOff>
    </xdr:to>
    <xdr:sp macro="" textlink="">
      <xdr:nvSpPr>
        <xdr:cNvPr id="10" name="Rectangle: Rounded Corners 9">
          <a:extLst>
            <a:ext uri="{FF2B5EF4-FFF2-40B4-BE49-F238E27FC236}">
              <a16:creationId xmlns:a16="http://schemas.microsoft.com/office/drawing/2014/main" id="{40D28F59-1CEC-4071-8D2E-C1E1651E1290}"/>
            </a:ext>
          </a:extLst>
        </xdr:cNvPr>
        <xdr:cNvSpPr/>
      </xdr:nvSpPr>
      <xdr:spPr>
        <a:xfrm>
          <a:off x="9059333" y="1344083"/>
          <a:ext cx="3064633" cy="1132416"/>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435431</xdr:colOff>
      <xdr:row>7</xdr:row>
      <xdr:rowOff>37798</xdr:rowOff>
    </xdr:from>
    <xdr:to>
      <xdr:col>20</xdr:col>
      <xdr:colOff>93739</xdr:colOff>
      <xdr:row>10</xdr:row>
      <xdr:rowOff>55773</xdr:rowOff>
    </xdr:to>
    <xdr:sp macro="" textlink="">
      <xdr:nvSpPr>
        <xdr:cNvPr id="12" name="Rectangle: Rounded Corners 11">
          <a:extLst>
            <a:ext uri="{FF2B5EF4-FFF2-40B4-BE49-F238E27FC236}">
              <a16:creationId xmlns:a16="http://schemas.microsoft.com/office/drawing/2014/main" id="{03DFC9B7-5224-48CC-861A-34CF70C95226}"/>
            </a:ext>
          </a:extLst>
        </xdr:cNvPr>
        <xdr:cNvSpPr/>
      </xdr:nvSpPr>
      <xdr:spPr>
        <a:xfrm>
          <a:off x="9212038" y="1371298"/>
          <a:ext cx="2583844" cy="589475"/>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Total Revemue</a:t>
          </a:r>
        </a:p>
      </xdr:txBody>
    </xdr:sp>
    <xdr:clientData/>
  </xdr:twoCellAnchor>
  <xdr:twoCellAnchor>
    <xdr:from>
      <xdr:col>15</xdr:col>
      <xdr:colOff>391584</xdr:colOff>
      <xdr:row>9</xdr:row>
      <xdr:rowOff>119440</xdr:rowOff>
    </xdr:from>
    <xdr:to>
      <xdr:col>19</xdr:col>
      <xdr:colOff>60476</xdr:colOff>
      <xdr:row>12</xdr:row>
      <xdr:rowOff>132248</xdr:rowOff>
    </xdr:to>
    <xdr:sp macro="" textlink="'Pivot Tables'!Q6">
      <xdr:nvSpPr>
        <xdr:cNvPr id="13" name="Rectangle: Rounded Corners 12">
          <a:extLst>
            <a:ext uri="{FF2B5EF4-FFF2-40B4-BE49-F238E27FC236}">
              <a16:creationId xmlns:a16="http://schemas.microsoft.com/office/drawing/2014/main" id="{331A4548-A638-4F1B-BD36-990D405C817A}"/>
            </a:ext>
          </a:extLst>
        </xdr:cNvPr>
        <xdr:cNvSpPr/>
      </xdr:nvSpPr>
      <xdr:spPr>
        <a:xfrm>
          <a:off x="9168191" y="1833940"/>
          <a:ext cx="2009321" cy="584308"/>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EA9598-D572-4D7B-9CA2-5267AE1B05CF}" type="TxLink">
            <a:rPr lang="en-US" sz="2800" b="0" i="0" u="none" strike="noStrike">
              <a:solidFill>
                <a:schemeClr val="bg1"/>
              </a:solidFill>
              <a:latin typeface="Calibri"/>
              <a:ea typeface="Calibri"/>
              <a:cs typeface="Calibri"/>
            </a:rPr>
            <a:pPr algn="l"/>
            <a:t> 11,336,104 </a:t>
          </a:fld>
          <a:endParaRPr lang="en-US" sz="2800" b="1">
            <a:solidFill>
              <a:schemeClr val="bg1"/>
            </a:solidFill>
          </a:endParaRPr>
        </a:p>
      </xdr:txBody>
    </xdr:sp>
    <xdr:clientData/>
  </xdr:twoCellAnchor>
  <xdr:twoCellAnchor editAs="oneCell">
    <xdr:from>
      <xdr:col>19</xdr:col>
      <xdr:colOff>261559</xdr:colOff>
      <xdr:row>9</xdr:row>
      <xdr:rowOff>24195</xdr:rowOff>
    </xdr:from>
    <xdr:to>
      <xdr:col>20</xdr:col>
      <xdr:colOff>278417</xdr:colOff>
      <xdr:row>12</xdr:row>
      <xdr:rowOff>147570</xdr:rowOff>
    </xdr:to>
    <xdr:pic>
      <xdr:nvPicPr>
        <xdr:cNvPr id="14" name="Picture 13">
          <a:extLst>
            <a:ext uri="{FF2B5EF4-FFF2-40B4-BE49-F238E27FC236}">
              <a16:creationId xmlns:a16="http://schemas.microsoft.com/office/drawing/2014/main" id="{C6123DE7-F90A-499F-82B2-06288E65F7D0}"/>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Lst>
        </a:blip>
        <a:stretch>
          <a:fillRect/>
        </a:stretch>
      </xdr:blipFill>
      <xdr:spPr>
        <a:xfrm>
          <a:off x="11378595" y="1738695"/>
          <a:ext cx="601965" cy="694875"/>
        </a:xfrm>
        <a:prstGeom prst="rect">
          <a:avLst/>
        </a:prstGeom>
      </xdr:spPr>
    </xdr:pic>
    <xdr:clientData/>
  </xdr:twoCellAnchor>
  <xdr:twoCellAnchor>
    <xdr:from>
      <xdr:col>2</xdr:col>
      <xdr:colOff>530680</xdr:colOff>
      <xdr:row>13</xdr:row>
      <xdr:rowOff>0</xdr:rowOff>
    </xdr:from>
    <xdr:to>
      <xdr:col>5</xdr:col>
      <xdr:colOff>204107</xdr:colOff>
      <xdr:row>16</xdr:row>
      <xdr:rowOff>13607</xdr:rowOff>
    </xdr:to>
    <xdr:sp macro="" textlink="">
      <xdr:nvSpPr>
        <xdr:cNvPr id="15" name="Rectangle: Rounded Corners 14">
          <a:hlinkClick xmlns:r="http://schemas.openxmlformats.org/officeDocument/2006/relationships" r:id="rId11"/>
          <a:extLst>
            <a:ext uri="{FF2B5EF4-FFF2-40B4-BE49-F238E27FC236}">
              <a16:creationId xmlns:a16="http://schemas.microsoft.com/office/drawing/2014/main" id="{1590B7B1-C153-4BBE-8EE4-62AF387007C1}"/>
            </a:ext>
          </a:extLst>
        </xdr:cNvPr>
        <xdr:cNvSpPr/>
      </xdr:nvSpPr>
      <xdr:spPr>
        <a:xfrm>
          <a:off x="1700894" y="2476500"/>
          <a:ext cx="1428749"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Cancellations</a:t>
          </a:r>
        </a:p>
      </xdr:txBody>
    </xdr:sp>
    <xdr:clientData/>
  </xdr:twoCellAnchor>
  <xdr:twoCellAnchor>
    <xdr:from>
      <xdr:col>2</xdr:col>
      <xdr:colOff>544286</xdr:colOff>
      <xdr:row>16</xdr:row>
      <xdr:rowOff>179615</xdr:rowOff>
    </xdr:from>
    <xdr:to>
      <xdr:col>5</xdr:col>
      <xdr:colOff>244928</xdr:colOff>
      <xdr:row>20</xdr:row>
      <xdr:rowOff>2722</xdr:rowOff>
    </xdr:to>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9A46AFC6-9552-4C1F-A453-151BB943A729}"/>
            </a:ext>
          </a:extLst>
        </xdr:cNvPr>
        <xdr:cNvSpPr/>
      </xdr:nvSpPr>
      <xdr:spPr>
        <a:xfrm>
          <a:off x="1714500" y="3227615"/>
          <a:ext cx="1455964"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Pricing</a:t>
          </a:r>
        </a:p>
      </xdr:txBody>
    </xdr:sp>
    <xdr:clientData/>
  </xdr:twoCellAnchor>
  <xdr:twoCellAnchor>
    <xdr:from>
      <xdr:col>2</xdr:col>
      <xdr:colOff>563336</xdr:colOff>
      <xdr:row>20</xdr:row>
      <xdr:rowOff>182336</xdr:rowOff>
    </xdr:from>
    <xdr:to>
      <xdr:col>5</xdr:col>
      <xdr:colOff>299357</xdr:colOff>
      <xdr:row>24</xdr:row>
      <xdr:rowOff>5443</xdr:rowOff>
    </xdr:to>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241A23F9-3D8E-4A97-8546-E9FB09E68388}"/>
            </a:ext>
          </a:extLst>
        </xdr:cNvPr>
        <xdr:cNvSpPr/>
      </xdr:nvSpPr>
      <xdr:spPr>
        <a:xfrm>
          <a:off x="1733550" y="3992336"/>
          <a:ext cx="1491343"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Seasonality</a:t>
          </a:r>
        </a:p>
      </xdr:txBody>
    </xdr:sp>
    <xdr:clientData/>
  </xdr:twoCellAnchor>
  <xdr:twoCellAnchor>
    <xdr:from>
      <xdr:col>2</xdr:col>
      <xdr:colOff>552450</xdr:colOff>
      <xdr:row>24</xdr:row>
      <xdr:rowOff>171451</xdr:rowOff>
    </xdr:from>
    <xdr:to>
      <xdr:col>5</xdr:col>
      <xdr:colOff>312964</xdr:colOff>
      <xdr:row>27</xdr:row>
      <xdr:rowOff>185058</xdr:rowOff>
    </xdr:to>
    <xdr:sp macro="" textlink="">
      <xdr:nvSpPr>
        <xdr:cNvPr id="19" name="Rectangle: Rounded Corners 18">
          <a:hlinkClick xmlns:r="http://schemas.openxmlformats.org/officeDocument/2006/relationships" r:id="rId14"/>
          <a:extLst>
            <a:ext uri="{FF2B5EF4-FFF2-40B4-BE49-F238E27FC236}">
              <a16:creationId xmlns:a16="http://schemas.microsoft.com/office/drawing/2014/main" id="{5791D695-6F34-4E62-89B6-69BF38981F28}"/>
            </a:ext>
          </a:extLst>
        </xdr:cNvPr>
        <xdr:cNvSpPr/>
      </xdr:nvSpPr>
      <xdr:spPr>
        <a:xfrm>
          <a:off x="1722664" y="4743451"/>
          <a:ext cx="1515836"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Customers</a:t>
          </a:r>
        </a:p>
      </xdr:txBody>
    </xdr:sp>
    <xdr:clientData/>
  </xdr:twoCellAnchor>
  <xdr:twoCellAnchor>
    <xdr:from>
      <xdr:col>2</xdr:col>
      <xdr:colOff>568779</xdr:colOff>
      <xdr:row>29</xdr:row>
      <xdr:rowOff>38099</xdr:rowOff>
    </xdr:from>
    <xdr:to>
      <xdr:col>5</xdr:col>
      <xdr:colOff>299357</xdr:colOff>
      <xdr:row>32</xdr:row>
      <xdr:rowOff>13607</xdr:rowOff>
    </xdr:to>
    <xdr:sp macro="" textlink="">
      <xdr:nvSpPr>
        <xdr:cNvPr id="20" name="Rectangle: Rounded Corners 19">
          <a:hlinkClick xmlns:r="http://schemas.openxmlformats.org/officeDocument/2006/relationships" r:id="rId15"/>
          <a:extLst>
            <a:ext uri="{FF2B5EF4-FFF2-40B4-BE49-F238E27FC236}">
              <a16:creationId xmlns:a16="http://schemas.microsoft.com/office/drawing/2014/main" id="{CFD2615C-5B3A-44EA-98C7-0A520CCA5294}"/>
            </a:ext>
          </a:extLst>
        </xdr:cNvPr>
        <xdr:cNvSpPr/>
      </xdr:nvSpPr>
      <xdr:spPr>
        <a:xfrm>
          <a:off x="1738993" y="5562599"/>
          <a:ext cx="1485900" cy="547008"/>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Segment</a:t>
          </a:r>
        </a:p>
      </xdr:txBody>
    </xdr:sp>
    <xdr:clientData/>
  </xdr:twoCellAnchor>
  <xdr:twoCellAnchor>
    <xdr:from>
      <xdr:col>3</xdr:col>
      <xdr:colOff>24189</xdr:colOff>
      <xdr:row>6</xdr:row>
      <xdr:rowOff>105834</xdr:rowOff>
    </xdr:from>
    <xdr:to>
      <xdr:col>5</xdr:col>
      <xdr:colOff>462643</xdr:colOff>
      <xdr:row>9</xdr:row>
      <xdr:rowOff>54429</xdr:rowOff>
    </xdr:to>
    <xdr:sp macro="" textlink="">
      <xdr:nvSpPr>
        <xdr:cNvPr id="21" name="Rectangle: Rounded Corners 20">
          <a:extLst>
            <a:ext uri="{FF2B5EF4-FFF2-40B4-BE49-F238E27FC236}">
              <a16:creationId xmlns:a16="http://schemas.microsoft.com/office/drawing/2014/main" id="{70548137-6D22-4169-98EB-73DF88BA1494}"/>
            </a:ext>
          </a:extLst>
        </xdr:cNvPr>
        <xdr:cNvSpPr/>
      </xdr:nvSpPr>
      <xdr:spPr>
        <a:xfrm>
          <a:off x="1779510" y="1248834"/>
          <a:ext cx="1608669" cy="52009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u="sng">
              <a:solidFill>
                <a:srgbClr val="7030A0"/>
              </a:solidFill>
            </a:rPr>
            <a:t>Cancellations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136072</xdr:colOff>
      <xdr:row>16</xdr:row>
      <xdr:rowOff>108856</xdr:rowOff>
    </xdr:to>
    <xdr:sp macro="" textlink="">
      <xdr:nvSpPr>
        <xdr:cNvPr id="2" name="Right Triangle 1">
          <a:extLst>
            <a:ext uri="{FF2B5EF4-FFF2-40B4-BE49-F238E27FC236}">
              <a16:creationId xmlns:a16="http://schemas.microsoft.com/office/drawing/2014/main" id="{35C3A7C8-496A-412B-BB1C-C7A126DCF315}"/>
            </a:ext>
          </a:extLst>
        </xdr:cNvPr>
        <xdr:cNvSpPr/>
      </xdr:nvSpPr>
      <xdr:spPr>
        <a:xfrm rot="5400000">
          <a:off x="-919842" y="919842"/>
          <a:ext cx="3156856" cy="1317172"/>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28</xdr:col>
      <xdr:colOff>394607</xdr:colOff>
      <xdr:row>0</xdr:row>
      <xdr:rowOff>0</xdr:rowOff>
    </xdr:from>
    <xdr:to>
      <xdr:col>32</xdr:col>
      <xdr:colOff>230504</xdr:colOff>
      <xdr:row>17</xdr:row>
      <xdr:rowOff>81642</xdr:rowOff>
    </xdr:to>
    <xdr:sp macro="" textlink="">
      <xdr:nvSpPr>
        <xdr:cNvPr id="3" name="Right Triangle 1">
          <a:extLst>
            <a:ext uri="{FF2B5EF4-FFF2-40B4-BE49-F238E27FC236}">
              <a16:creationId xmlns:a16="http://schemas.microsoft.com/office/drawing/2014/main" id="{CF15D0C3-60EA-4F6B-A572-DB6AE3519805}"/>
            </a:ext>
          </a:extLst>
        </xdr:cNvPr>
        <xdr:cNvSpPr/>
      </xdr:nvSpPr>
      <xdr:spPr>
        <a:xfrm rot="10800000">
          <a:off x="16930007" y="0"/>
          <a:ext cx="2198097" cy="3320142"/>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rtl="0"/>
          <a:endParaRPr lang="ru-RU" sz="1100"/>
        </a:p>
      </xdr:txBody>
    </xdr:sp>
    <xdr:clientData/>
  </xdr:twoCellAnchor>
  <xdr:twoCellAnchor>
    <xdr:from>
      <xdr:col>2</xdr:col>
      <xdr:colOff>514046</xdr:colOff>
      <xdr:row>3</xdr:row>
      <xdr:rowOff>51405</xdr:rowOff>
    </xdr:from>
    <xdr:to>
      <xdr:col>28</xdr:col>
      <xdr:colOff>95249</xdr:colOff>
      <xdr:row>43</xdr:row>
      <xdr:rowOff>108857</xdr:rowOff>
    </xdr:to>
    <xdr:sp macro="" textlink="">
      <xdr:nvSpPr>
        <xdr:cNvPr id="4" name="Rectangle: Rounded Corners 3">
          <a:extLst>
            <a:ext uri="{FF2B5EF4-FFF2-40B4-BE49-F238E27FC236}">
              <a16:creationId xmlns:a16="http://schemas.microsoft.com/office/drawing/2014/main" id="{C223B8BC-A765-4F7B-9430-4E3B6715F4E2}"/>
            </a:ext>
          </a:extLst>
        </xdr:cNvPr>
        <xdr:cNvSpPr/>
      </xdr:nvSpPr>
      <xdr:spPr>
        <a:xfrm>
          <a:off x="1695146" y="622905"/>
          <a:ext cx="14935503" cy="7677452"/>
        </a:xfrm>
        <a:prstGeom prst="roundRect">
          <a:avLst>
            <a:gd name="adj" fmla="val 10648"/>
          </a:avLst>
        </a:prstGeom>
        <a:solidFill>
          <a:schemeClr val="bg1"/>
        </a:solidFill>
        <a:ln>
          <a:noFill/>
        </a:ln>
        <a:effectLst>
          <a:outerShdw blurRad="444500" dist="190500" dir="2700000" algn="tl" rotWithShape="0">
            <a:prstClr val="black">
              <a:alpha val="5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69003</xdr:colOff>
      <xdr:row>3</xdr:row>
      <xdr:rowOff>79431</xdr:rowOff>
    </xdr:from>
    <xdr:to>
      <xdr:col>11</xdr:col>
      <xdr:colOff>390742</xdr:colOff>
      <xdr:row>8</xdr:row>
      <xdr:rowOff>177376</xdr:rowOff>
    </xdr:to>
    <xdr:graphicFrame macro="">
      <xdr:nvGraphicFramePr>
        <xdr:cNvPr id="5" name="Chart 4">
          <a:extLst>
            <a:ext uri="{FF2B5EF4-FFF2-40B4-BE49-F238E27FC236}">
              <a16:creationId xmlns:a16="http://schemas.microsoft.com/office/drawing/2014/main" id="{6B892127-A4ED-4099-8DBE-BA12AF33A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530679</xdr:colOff>
      <xdr:row>3</xdr:row>
      <xdr:rowOff>9072</xdr:rowOff>
    </xdr:from>
    <xdr:to>
      <xdr:col>28</xdr:col>
      <xdr:colOff>40821</xdr:colOff>
      <xdr:row>6</xdr:row>
      <xdr:rowOff>78468</xdr:rowOff>
    </xdr:to>
    <xdr:sp macro="" textlink="">
      <xdr:nvSpPr>
        <xdr:cNvPr id="6" name="Rectangle: Top Corners Rounded 5">
          <a:extLst>
            <a:ext uri="{FF2B5EF4-FFF2-40B4-BE49-F238E27FC236}">
              <a16:creationId xmlns:a16="http://schemas.microsoft.com/office/drawing/2014/main" id="{F61DB8C2-BF4D-45F4-9674-B6C5AAF9BF33}"/>
            </a:ext>
          </a:extLst>
        </xdr:cNvPr>
        <xdr:cNvSpPr/>
      </xdr:nvSpPr>
      <xdr:spPr>
        <a:xfrm>
          <a:off x="1711779" y="580572"/>
          <a:ext cx="14864442" cy="640896"/>
        </a:xfrm>
        <a:prstGeom prst="round2Same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t> 🏨 Hotel Reservations Dashboard </a:t>
          </a:r>
        </a:p>
      </xdr:txBody>
    </xdr:sp>
    <xdr:clientData/>
  </xdr:twoCellAnchor>
  <xdr:twoCellAnchor>
    <xdr:from>
      <xdr:col>28</xdr:col>
      <xdr:colOff>557893</xdr:colOff>
      <xdr:row>0</xdr:row>
      <xdr:rowOff>0</xdr:rowOff>
    </xdr:from>
    <xdr:to>
      <xdr:col>33</xdr:col>
      <xdr:colOff>271328</xdr:colOff>
      <xdr:row>13</xdr:row>
      <xdr:rowOff>95250</xdr:rowOff>
    </xdr:to>
    <xdr:sp macro="" textlink="">
      <xdr:nvSpPr>
        <xdr:cNvPr id="23" name="Right Triangle 1">
          <a:extLst>
            <a:ext uri="{FF2B5EF4-FFF2-40B4-BE49-F238E27FC236}">
              <a16:creationId xmlns:a16="http://schemas.microsoft.com/office/drawing/2014/main" id="{8A813187-E748-4E21-8671-932FDECAF362}"/>
            </a:ext>
          </a:extLst>
        </xdr:cNvPr>
        <xdr:cNvSpPr/>
      </xdr:nvSpPr>
      <xdr:spPr>
        <a:xfrm rot="10800000">
          <a:off x="17093293" y="0"/>
          <a:ext cx="2666185" cy="2571750"/>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rtl="0"/>
          <a:endParaRPr lang="ru-RU" sz="1100"/>
        </a:p>
      </xdr:txBody>
    </xdr:sp>
    <xdr:clientData/>
  </xdr:twoCellAnchor>
  <xdr:twoCellAnchor>
    <xdr:from>
      <xdr:col>0</xdr:col>
      <xdr:colOff>1</xdr:colOff>
      <xdr:row>0</xdr:row>
      <xdr:rowOff>0</xdr:rowOff>
    </xdr:from>
    <xdr:to>
      <xdr:col>1</xdr:col>
      <xdr:colOff>231322</xdr:colOff>
      <xdr:row>10</xdr:row>
      <xdr:rowOff>27216</xdr:rowOff>
    </xdr:to>
    <xdr:sp macro="" textlink="">
      <xdr:nvSpPr>
        <xdr:cNvPr id="24" name="Right Triangle 1">
          <a:extLst>
            <a:ext uri="{FF2B5EF4-FFF2-40B4-BE49-F238E27FC236}">
              <a16:creationId xmlns:a16="http://schemas.microsoft.com/office/drawing/2014/main" id="{48F470E3-A916-417B-814C-8C278187EEC5}"/>
            </a:ext>
          </a:extLst>
        </xdr:cNvPr>
        <xdr:cNvSpPr/>
      </xdr:nvSpPr>
      <xdr:spPr>
        <a:xfrm rot="5400000">
          <a:off x="-555171" y="555172"/>
          <a:ext cx="1932216" cy="821871"/>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10581</xdr:colOff>
      <xdr:row>7</xdr:row>
      <xdr:rowOff>24191</xdr:rowOff>
    </xdr:from>
    <xdr:to>
      <xdr:col>8</xdr:col>
      <xdr:colOff>571500</xdr:colOff>
      <xdr:row>27</xdr:row>
      <xdr:rowOff>131551</xdr:rowOff>
    </xdr:to>
    <xdr:sp macro="" textlink="">
      <xdr:nvSpPr>
        <xdr:cNvPr id="25" name="Rectangle: Rounded Corners 24">
          <a:extLst>
            <a:ext uri="{FF2B5EF4-FFF2-40B4-BE49-F238E27FC236}">
              <a16:creationId xmlns:a16="http://schemas.microsoft.com/office/drawing/2014/main" id="{033B9664-951F-4D9A-86C3-6DA03B461A79}"/>
            </a:ext>
          </a:extLst>
        </xdr:cNvPr>
        <xdr:cNvSpPr/>
      </xdr:nvSpPr>
      <xdr:spPr>
        <a:xfrm>
          <a:off x="3521224" y="1357691"/>
          <a:ext cx="1731133" cy="391736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61987</xdr:colOff>
      <xdr:row>12</xdr:row>
      <xdr:rowOff>10583</xdr:rowOff>
    </xdr:from>
    <xdr:to>
      <xdr:col>8</xdr:col>
      <xdr:colOff>381000</xdr:colOff>
      <xdr:row>15</xdr:row>
      <xdr:rowOff>136072</xdr:rowOff>
    </xdr:to>
    <mc:AlternateContent xmlns:mc="http://schemas.openxmlformats.org/markup-compatibility/2006">
      <mc:Choice xmlns:a14="http://schemas.microsoft.com/office/drawing/2010/main" Requires="a14">
        <xdr:graphicFrame macro="">
          <xdr:nvGraphicFramePr>
            <xdr:cNvPr id="26" name="Year 3">
              <a:extLst>
                <a:ext uri="{FF2B5EF4-FFF2-40B4-BE49-F238E27FC236}">
                  <a16:creationId xmlns:a16="http://schemas.microsoft.com/office/drawing/2014/main" id="{7874043F-E15B-41E4-AEE2-C1006AF866F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3572630" y="2296583"/>
              <a:ext cx="1489227" cy="696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146652</xdr:colOff>
      <xdr:row>16</xdr:row>
      <xdr:rowOff>54429</xdr:rowOff>
    </xdr:from>
    <xdr:to>
      <xdr:col>8</xdr:col>
      <xdr:colOff>381000</xdr:colOff>
      <xdr:row>27</xdr:row>
      <xdr:rowOff>13607</xdr:rowOff>
    </xdr:to>
    <mc:AlternateContent xmlns:mc="http://schemas.openxmlformats.org/markup-compatibility/2006">
      <mc:Choice xmlns:a14="http://schemas.microsoft.com/office/drawing/2010/main" Requires="a14">
        <xdr:graphicFrame macro="">
          <xdr:nvGraphicFramePr>
            <xdr:cNvPr id="27" name="Month 3">
              <a:extLst>
                <a:ext uri="{FF2B5EF4-FFF2-40B4-BE49-F238E27FC236}">
                  <a16:creationId xmlns:a16="http://schemas.microsoft.com/office/drawing/2014/main" id="{55EF1F70-71C0-4EC7-B0BB-37BD31BBE3C3}"/>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3657295" y="3102429"/>
              <a:ext cx="1404562" cy="2054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95250</xdr:colOff>
      <xdr:row>8</xdr:row>
      <xdr:rowOff>10585</xdr:rowOff>
    </xdr:from>
    <xdr:to>
      <xdr:col>8</xdr:col>
      <xdr:colOff>517071</xdr:colOff>
      <xdr:row>10</xdr:row>
      <xdr:rowOff>136072</xdr:rowOff>
    </xdr:to>
    <xdr:sp macro="" textlink="">
      <xdr:nvSpPr>
        <xdr:cNvPr id="28" name="Rectangle: Rounded Corners 27">
          <a:extLst>
            <a:ext uri="{FF2B5EF4-FFF2-40B4-BE49-F238E27FC236}">
              <a16:creationId xmlns:a16="http://schemas.microsoft.com/office/drawing/2014/main" id="{DCF1BC99-AE7F-4151-BABD-BB2883DEA109}"/>
            </a:ext>
          </a:extLst>
        </xdr:cNvPr>
        <xdr:cNvSpPr/>
      </xdr:nvSpPr>
      <xdr:spPr>
        <a:xfrm>
          <a:off x="3605893" y="1534585"/>
          <a:ext cx="1592035" cy="50648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Contro</a:t>
          </a:r>
          <a:r>
            <a:rPr lang="en-US" sz="1600" baseline="0">
              <a:solidFill>
                <a:schemeClr val="tx1"/>
              </a:solidFill>
            </a:rPr>
            <a:t>l Insights</a:t>
          </a:r>
          <a:endParaRPr lang="en-US" sz="1600">
            <a:solidFill>
              <a:schemeClr val="tx1"/>
            </a:solidFill>
          </a:endParaRPr>
        </a:p>
      </xdr:txBody>
    </xdr:sp>
    <xdr:clientData/>
  </xdr:twoCellAnchor>
  <xdr:twoCellAnchor>
    <xdr:from>
      <xdr:col>2</xdr:col>
      <xdr:colOff>517070</xdr:colOff>
      <xdr:row>9</xdr:row>
      <xdr:rowOff>40823</xdr:rowOff>
    </xdr:from>
    <xdr:to>
      <xdr:col>5</xdr:col>
      <xdr:colOff>408213</xdr:colOff>
      <xdr:row>38</xdr:row>
      <xdr:rowOff>40827</xdr:rowOff>
    </xdr:to>
    <xdr:sp macro="" textlink="">
      <xdr:nvSpPr>
        <xdr:cNvPr id="29" name="Flowchart: Manual Operation 5">
          <a:extLst>
            <a:ext uri="{FF2B5EF4-FFF2-40B4-BE49-F238E27FC236}">
              <a16:creationId xmlns:a16="http://schemas.microsoft.com/office/drawing/2014/main" id="{B50239EA-51E3-4CE9-B23C-D237BA9AD3AD}"/>
            </a:ext>
          </a:extLst>
        </xdr:cNvPr>
        <xdr:cNvSpPr/>
      </xdr:nvSpPr>
      <xdr:spPr>
        <a:xfrm rot="16200000">
          <a:off x="-251735" y="3694342"/>
          <a:ext cx="5524504" cy="1646465"/>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731" y="4202"/>
                <a:pt x="9333" y="8333"/>
                <a:pt x="8000" y="10000"/>
              </a:cubicBezTo>
              <a:lnTo>
                <a:pt x="2000" y="10000"/>
              </a:lnTo>
              <a:cubicBezTo>
                <a:pt x="667" y="8333"/>
                <a:pt x="1372" y="4766"/>
                <a:pt x="0" y="0"/>
              </a:cubicBezTo>
              <a:close/>
            </a:path>
          </a:pathLst>
        </a:custGeom>
        <a:solidFill>
          <a:srgbClr val="7030A0"/>
        </a:solidFill>
        <a:ln>
          <a:no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7030A0"/>
            </a:solidFill>
          </a:endParaRPr>
        </a:p>
      </xdr:txBody>
    </xdr:sp>
    <xdr:clientData/>
  </xdr:twoCellAnchor>
  <xdr:twoCellAnchor>
    <xdr:from>
      <xdr:col>9</xdr:col>
      <xdr:colOff>204108</xdr:colOff>
      <xdr:row>14</xdr:row>
      <xdr:rowOff>0</xdr:rowOff>
    </xdr:from>
    <xdr:to>
      <xdr:col>19</xdr:col>
      <xdr:colOff>95248</xdr:colOff>
      <xdr:row>28</xdr:row>
      <xdr:rowOff>42876</xdr:rowOff>
    </xdr:to>
    <xdr:sp macro="" textlink="">
      <xdr:nvSpPr>
        <xdr:cNvPr id="36" name="Rectangle: Rounded Corners 35">
          <a:extLst>
            <a:ext uri="{FF2B5EF4-FFF2-40B4-BE49-F238E27FC236}">
              <a16:creationId xmlns:a16="http://schemas.microsoft.com/office/drawing/2014/main" id="{9CE8A5E8-7D65-4EF4-9469-3FE1AE50227A}"/>
            </a:ext>
          </a:extLst>
        </xdr:cNvPr>
        <xdr:cNvSpPr/>
      </xdr:nvSpPr>
      <xdr:spPr>
        <a:xfrm>
          <a:off x="5470072" y="2667000"/>
          <a:ext cx="5742212" cy="2709876"/>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517072</xdr:colOff>
      <xdr:row>14</xdr:row>
      <xdr:rowOff>82921</xdr:rowOff>
    </xdr:from>
    <xdr:to>
      <xdr:col>18</xdr:col>
      <xdr:colOff>421820</xdr:colOff>
      <xdr:row>28</xdr:row>
      <xdr:rowOff>0</xdr:rowOff>
    </xdr:to>
    <xdr:graphicFrame macro="">
      <xdr:nvGraphicFramePr>
        <xdr:cNvPr id="37" name="Chart 36">
          <a:extLst>
            <a:ext uri="{FF2B5EF4-FFF2-40B4-BE49-F238E27FC236}">
              <a16:creationId xmlns:a16="http://schemas.microsoft.com/office/drawing/2014/main" id="{657F2EE5-AD43-4E8C-B3BC-2FAC7A0C4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244928</xdr:colOff>
      <xdr:row>13</xdr:row>
      <xdr:rowOff>136072</xdr:rowOff>
    </xdr:from>
    <xdr:to>
      <xdr:col>28</xdr:col>
      <xdr:colOff>0</xdr:colOff>
      <xdr:row>28</xdr:row>
      <xdr:rowOff>54430</xdr:rowOff>
    </xdr:to>
    <xdr:sp macro="" textlink="">
      <xdr:nvSpPr>
        <xdr:cNvPr id="38" name="Rectangle: Rounded Corners 37">
          <a:extLst>
            <a:ext uri="{FF2B5EF4-FFF2-40B4-BE49-F238E27FC236}">
              <a16:creationId xmlns:a16="http://schemas.microsoft.com/office/drawing/2014/main" id="{C36FC141-BF32-4A94-A2ED-4D5680822E42}"/>
            </a:ext>
          </a:extLst>
        </xdr:cNvPr>
        <xdr:cNvSpPr/>
      </xdr:nvSpPr>
      <xdr:spPr>
        <a:xfrm>
          <a:off x="11361964" y="2612572"/>
          <a:ext cx="5021036" cy="2775858"/>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421822</xdr:colOff>
      <xdr:row>14</xdr:row>
      <xdr:rowOff>121979</xdr:rowOff>
    </xdr:from>
    <xdr:to>
      <xdr:col>27</xdr:col>
      <xdr:colOff>431807</xdr:colOff>
      <xdr:row>27</xdr:row>
      <xdr:rowOff>54429</xdr:rowOff>
    </xdr:to>
    <xdr:graphicFrame macro="">
      <xdr:nvGraphicFramePr>
        <xdr:cNvPr id="39" name="Chart 38">
          <a:extLst>
            <a:ext uri="{FF2B5EF4-FFF2-40B4-BE49-F238E27FC236}">
              <a16:creationId xmlns:a16="http://schemas.microsoft.com/office/drawing/2014/main" id="{70AE6B06-1C91-47B0-AE79-DCDC76253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272142</xdr:colOff>
      <xdr:row>28</xdr:row>
      <xdr:rowOff>149678</xdr:rowOff>
    </xdr:from>
    <xdr:to>
      <xdr:col>20</xdr:col>
      <xdr:colOff>163284</xdr:colOff>
      <xdr:row>43</xdr:row>
      <xdr:rowOff>40821</xdr:rowOff>
    </xdr:to>
    <xdr:sp macro="" textlink="">
      <xdr:nvSpPr>
        <xdr:cNvPr id="41" name="Rectangle: Rounded Corners 40">
          <a:extLst>
            <a:ext uri="{FF2B5EF4-FFF2-40B4-BE49-F238E27FC236}">
              <a16:creationId xmlns:a16="http://schemas.microsoft.com/office/drawing/2014/main" id="{359C07B6-6FC3-4D6D-B9FC-DF4A62017164}"/>
            </a:ext>
          </a:extLst>
        </xdr:cNvPr>
        <xdr:cNvSpPr/>
      </xdr:nvSpPr>
      <xdr:spPr>
        <a:xfrm>
          <a:off x="7293428" y="5483678"/>
          <a:ext cx="4571999" cy="2748643"/>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553583</xdr:colOff>
      <xdr:row>29</xdr:row>
      <xdr:rowOff>163285</xdr:rowOff>
    </xdr:from>
    <xdr:to>
      <xdr:col>19</xdr:col>
      <xdr:colOff>517070</xdr:colOff>
      <xdr:row>42</xdr:row>
      <xdr:rowOff>117039</xdr:rowOff>
    </xdr:to>
    <xdr:graphicFrame macro="">
      <xdr:nvGraphicFramePr>
        <xdr:cNvPr id="42" name="Chart 41">
          <a:extLst>
            <a:ext uri="{FF2B5EF4-FFF2-40B4-BE49-F238E27FC236}">
              <a16:creationId xmlns:a16="http://schemas.microsoft.com/office/drawing/2014/main" id="{32B58798-EFE7-48BA-8B52-E02149B52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299357</xdr:colOff>
      <xdr:row>28</xdr:row>
      <xdr:rowOff>104578</xdr:rowOff>
    </xdr:from>
    <xdr:to>
      <xdr:col>27</xdr:col>
      <xdr:colOff>421821</xdr:colOff>
      <xdr:row>43</xdr:row>
      <xdr:rowOff>7257</xdr:rowOff>
    </xdr:to>
    <xdr:sp macro="" textlink="">
      <xdr:nvSpPr>
        <xdr:cNvPr id="44" name="Rectangle: Rounded Corners 43">
          <a:extLst>
            <a:ext uri="{FF2B5EF4-FFF2-40B4-BE49-F238E27FC236}">
              <a16:creationId xmlns:a16="http://schemas.microsoft.com/office/drawing/2014/main" id="{1390CD2E-A0B1-4395-AEF1-235DFAF609AA}"/>
            </a:ext>
          </a:extLst>
        </xdr:cNvPr>
        <xdr:cNvSpPr/>
      </xdr:nvSpPr>
      <xdr:spPr>
        <a:xfrm>
          <a:off x="12001500" y="5438578"/>
          <a:ext cx="4218214" cy="2760179"/>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503465</xdr:colOff>
      <xdr:row>29</xdr:row>
      <xdr:rowOff>40821</xdr:rowOff>
    </xdr:from>
    <xdr:to>
      <xdr:col>27</xdr:col>
      <xdr:colOff>275071</xdr:colOff>
      <xdr:row>42</xdr:row>
      <xdr:rowOff>87462</xdr:rowOff>
    </xdr:to>
    <xdr:graphicFrame macro="">
      <xdr:nvGraphicFramePr>
        <xdr:cNvPr id="45" name="Chart 44">
          <a:extLst>
            <a:ext uri="{FF2B5EF4-FFF2-40B4-BE49-F238E27FC236}">
              <a16:creationId xmlns:a16="http://schemas.microsoft.com/office/drawing/2014/main" id="{706382FF-3F1C-4BCD-829C-00D50C75B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476249</xdr:colOff>
      <xdr:row>28</xdr:row>
      <xdr:rowOff>92227</xdr:rowOff>
    </xdr:from>
    <xdr:to>
      <xdr:col>12</xdr:col>
      <xdr:colOff>21468</xdr:colOff>
      <xdr:row>43</xdr:row>
      <xdr:rowOff>54429</xdr:rowOff>
    </xdr:to>
    <xdr:sp macro="" textlink="">
      <xdr:nvSpPr>
        <xdr:cNvPr id="47" name="Rectangle: Rounded Corners 46">
          <a:extLst>
            <a:ext uri="{FF2B5EF4-FFF2-40B4-BE49-F238E27FC236}">
              <a16:creationId xmlns:a16="http://schemas.microsoft.com/office/drawing/2014/main" id="{507C7A4B-9815-41D8-BBE2-F76DC3761FA9}"/>
            </a:ext>
          </a:extLst>
        </xdr:cNvPr>
        <xdr:cNvSpPr/>
      </xdr:nvSpPr>
      <xdr:spPr>
        <a:xfrm>
          <a:off x="3401785" y="5426227"/>
          <a:ext cx="3640969" cy="2819702"/>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165294</xdr:colOff>
      <xdr:row>29</xdr:row>
      <xdr:rowOff>40821</xdr:rowOff>
    </xdr:from>
    <xdr:to>
      <xdr:col>11</xdr:col>
      <xdr:colOff>408213</xdr:colOff>
      <xdr:row>42</xdr:row>
      <xdr:rowOff>158014</xdr:rowOff>
    </xdr:to>
    <xdr:graphicFrame macro="">
      <xdr:nvGraphicFramePr>
        <xdr:cNvPr id="48" name="Chart 47">
          <a:extLst>
            <a:ext uri="{FF2B5EF4-FFF2-40B4-BE49-F238E27FC236}">
              <a16:creationId xmlns:a16="http://schemas.microsoft.com/office/drawing/2014/main" id="{67636C1D-707B-474B-BFAC-AE878CA8B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552145</xdr:colOff>
      <xdr:row>6</xdr:row>
      <xdr:rowOff>184451</xdr:rowOff>
    </xdr:from>
    <xdr:to>
      <xdr:col>15</xdr:col>
      <xdr:colOff>106135</xdr:colOff>
      <xdr:row>12</xdr:row>
      <xdr:rowOff>108857</xdr:rowOff>
    </xdr:to>
    <xdr:sp macro="" textlink="">
      <xdr:nvSpPr>
        <xdr:cNvPr id="49" name="Rectangle: Rounded Corners 48">
          <a:extLst>
            <a:ext uri="{FF2B5EF4-FFF2-40B4-BE49-F238E27FC236}">
              <a16:creationId xmlns:a16="http://schemas.microsoft.com/office/drawing/2014/main" id="{0A073A78-6549-4E42-9BB5-8836231131A7}"/>
            </a:ext>
          </a:extLst>
        </xdr:cNvPr>
        <xdr:cNvSpPr/>
      </xdr:nvSpPr>
      <xdr:spPr>
        <a:xfrm>
          <a:off x="5818109" y="1327451"/>
          <a:ext cx="3064633" cy="1067406"/>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119743</xdr:colOff>
      <xdr:row>7</xdr:row>
      <xdr:rowOff>21166</xdr:rowOff>
    </xdr:from>
    <xdr:to>
      <xdr:col>14</xdr:col>
      <xdr:colOff>363158</xdr:colOff>
      <xdr:row>10</xdr:row>
      <xdr:rowOff>5301</xdr:rowOff>
    </xdr:to>
    <xdr:sp macro="" textlink="">
      <xdr:nvSpPr>
        <xdr:cNvPr id="50" name="Rectangle: Rounded Corners 49">
          <a:extLst>
            <a:ext uri="{FF2B5EF4-FFF2-40B4-BE49-F238E27FC236}">
              <a16:creationId xmlns:a16="http://schemas.microsoft.com/office/drawing/2014/main" id="{1FD69E40-1CDF-45AF-B421-9D146A1E26C8}"/>
            </a:ext>
          </a:extLst>
        </xdr:cNvPr>
        <xdr:cNvSpPr/>
      </xdr:nvSpPr>
      <xdr:spPr>
        <a:xfrm>
          <a:off x="5970814" y="1354666"/>
          <a:ext cx="2583844" cy="555635"/>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Total Revemue</a:t>
          </a:r>
        </a:p>
      </xdr:txBody>
    </xdr:sp>
    <xdr:clientData/>
  </xdr:twoCellAnchor>
  <xdr:twoCellAnchor>
    <xdr:from>
      <xdr:col>22</xdr:col>
      <xdr:colOff>506785</xdr:colOff>
      <xdr:row>6</xdr:row>
      <xdr:rowOff>176892</xdr:rowOff>
    </xdr:from>
    <xdr:to>
      <xdr:col>27</xdr:col>
      <xdr:colOff>410027</xdr:colOff>
      <xdr:row>13</xdr:row>
      <xdr:rowOff>13607</xdr:rowOff>
    </xdr:to>
    <xdr:sp macro="" textlink="">
      <xdr:nvSpPr>
        <xdr:cNvPr id="51" name="Rectangle: Rounded Corners 50">
          <a:extLst>
            <a:ext uri="{FF2B5EF4-FFF2-40B4-BE49-F238E27FC236}">
              <a16:creationId xmlns:a16="http://schemas.microsoft.com/office/drawing/2014/main" id="{0C6ECB2B-BF32-41BF-8891-7C04E403C4FE}"/>
            </a:ext>
          </a:extLst>
        </xdr:cNvPr>
        <xdr:cNvSpPr/>
      </xdr:nvSpPr>
      <xdr:spPr>
        <a:xfrm>
          <a:off x="13379142" y="1319892"/>
          <a:ext cx="2828778" cy="1170215"/>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75896</xdr:colOff>
      <xdr:row>9</xdr:row>
      <xdr:rowOff>102808</xdr:rowOff>
    </xdr:from>
    <xdr:to>
      <xdr:col>13</xdr:col>
      <xdr:colOff>329895</xdr:colOff>
      <xdr:row>12</xdr:row>
      <xdr:rowOff>82072</xdr:rowOff>
    </xdr:to>
    <xdr:sp macro="" textlink="'Pivot Tables'!Q6">
      <xdr:nvSpPr>
        <xdr:cNvPr id="52" name="Rectangle: Rounded Corners 51">
          <a:extLst>
            <a:ext uri="{FF2B5EF4-FFF2-40B4-BE49-F238E27FC236}">
              <a16:creationId xmlns:a16="http://schemas.microsoft.com/office/drawing/2014/main" id="{AD757B81-9F28-4426-AA61-0C4CB1007F01}"/>
            </a:ext>
          </a:extLst>
        </xdr:cNvPr>
        <xdr:cNvSpPr/>
      </xdr:nvSpPr>
      <xdr:spPr>
        <a:xfrm>
          <a:off x="5926967" y="1817308"/>
          <a:ext cx="2009321" cy="550764"/>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EA9598-D572-4D7B-9CA2-5267AE1B05CF}" type="TxLink">
            <a:rPr lang="en-US" sz="2800" b="0" i="0" u="none" strike="noStrike">
              <a:solidFill>
                <a:schemeClr val="bg1"/>
              </a:solidFill>
              <a:latin typeface="Calibri"/>
              <a:ea typeface="Calibri"/>
              <a:cs typeface="Calibri"/>
            </a:rPr>
            <a:pPr algn="l"/>
            <a:t> 11,336,104 </a:t>
          </a:fld>
          <a:endParaRPr lang="en-US" sz="2800" b="1">
            <a:solidFill>
              <a:schemeClr val="bg1"/>
            </a:solidFill>
          </a:endParaRPr>
        </a:p>
      </xdr:txBody>
    </xdr:sp>
    <xdr:clientData/>
  </xdr:twoCellAnchor>
  <xdr:twoCellAnchor>
    <xdr:from>
      <xdr:col>23</xdr:col>
      <xdr:colOff>35073</xdr:colOff>
      <xdr:row>9</xdr:row>
      <xdr:rowOff>123604</xdr:rowOff>
    </xdr:from>
    <xdr:to>
      <xdr:col>25</xdr:col>
      <xdr:colOff>118230</xdr:colOff>
      <xdr:row>12</xdr:row>
      <xdr:rowOff>61987</xdr:rowOff>
    </xdr:to>
    <xdr:sp macro="" textlink="'Pivot Tables'!O13">
      <xdr:nvSpPr>
        <xdr:cNvPr id="53" name="Rectangle: Rounded Corners 52">
          <a:extLst>
            <a:ext uri="{FF2B5EF4-FFF2-40B4-BE49-F238E27FC236}">
              <a16:creationId xmlns:a16="http://schemas.microsoft.com/office/drawing/2014/main" id="{11F903E2-C066-4A4F-ABC9-8933A042C3B3}"/>
            </a:ext>
          </a:extLst>
        </xdr:cNvPr>
        <xdr:cNvSpPr/>
      </xdr:nvSpPr>
      <xdr:spPr>
        <a:xfrm>
          <a:off x="13492537" y="1838104"/>
          <a:ext cx="1253372" cy="509883"/>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6B36903-390D-4C3D-AB61-B5AAD33EB12E}" type="TxLink">
            <a:rPr lang="en-US" sz="2800" b="0" i="0" u="none" strike="noStrike">
              <a:solidFill>
                <a:schemeClr val="bg1"/>
              </a:solidFill>
              <a:latin typeface="Calibri"/>
              <a:ea typeface="Calibri"/>
              <a:cs typeface="Calibri"/>
            </a:rPr>
            <a:pPr algn="l"/>
            <a:t>103.44</a:t>
          </a:fld>
          <a:endParaRPr lang="en-US" sz="2800" b="1">
            <a:solidFill>
              <a:schemeClr val="bg1"/>
            </a:solidFill>
          </a:endParaRPr>
        </a:p>
      </xdr:txBody>
    </xdr:sp>
    <xdr:clientData/>
  </xdr:twoCellAnchor>
  <xdr:twoCellAnchor editAs="oneCell">
    <xdr:from>
      <xdr:col>13</xdr:col>
      <xdr:colOff>530978</xdr:colOff>
      <xdr:row>9</xdr:row>
      <xdr:rowOff>7564</xdr:rowOff>
    </xdr:from>
    <xdr:to>
      <xdr:col>14</xdr:col>
      <xdr:colOff>547836</xdr:colOff>
      <xdr:row>12</xdr:row>
      <xdr:rowOff>91048</xdr:rowOff>
    </xdr:to>
    <xdr:pic>
      <xdr:nvPicPr>
        <xdr:cNvPr id="54" name="Picture 53">
          <a:extLst>
            <a:ext uri="{FF2B5EF4-FFF2-40B4-BE49-F238E27FC236}">
              <a16:creationId xmlns:a16="http://schemas.microsoft.com/office/drawing/2014/main" id="{44A6C99E-3B81-4660-A67C-D6DE4011EA90}"/>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8137371" y="1722064"/>
          <a:ext cx="601965" cy="654984"/>
        </a:xfrm>
        <a:prstGeom prst="rect">
          <a:avLst/>
        </a:prstGeom>
      </xdr:spPr>
    </xdr:pic>
    <xdr:clientData/>
  </xdr:twoCellAnchor>
  <xdr:twoCellAnchor editAs="oneCell">
    <xdr:from>
      <xdr:col>26</xdr:col>
      <xdr:colOff>128811</xdr:colOff>
      <xdr:row>9</xdr:row>
      <xdr:rowOff>55941</xdr:rowOff>
    </xdr:from>
    <xdr:to>
      <xdr:col>27</xdr:col>
      <xdr:colOff>145668</xdr:colOff>
      <xdr:row>12</xdr:row>
      <xdr:rowOff>93965</xdr:rowOff>
    </xdr:to>
    <xdr:pic>
      <xdr:nvPicPr>
        <xdr:cNvPr id="55" name="Picture 54">
          <a:extLst>
            <a:ext uri="{FF2B5EF4-FFF2-40B4-BE49-F238E27FC236}">
              <a16:creationId xmlns:a16="http://schemas.microsoft.com/office/drawing/2014/main" id="{8408D93F-A3E7-4BE1-8524-7364E2707AD2}"/>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Lst>
        </a:blip>
        <a:stretch>
          <a:fillRect/>
        </a:stretch>
      </xdr:blipFill>
      <xdr:spPr>
        <a:xfrm>
          <a:off x="15341597" y="1770441"/>
          <a:ext cx="601964" cy="609524"/>
        </a:xfrm>
        <a:prstGeom prst="rect">
          <a:avLst/>
        </a:prstGeom>
      </xdr:spPr>
    </xdr:pic>
    <xdr:clientData/>
  </xdr:twoCellAnchor>
  <xdr:twoCellAnchor>
    <xdr:from>
      <xdr:col>23</xdr:col>
      <xdr:colOff>153001</xdr:colOff>
      <xdr:row>7</xdr:row>
      <xdr:rowOff>78618</xdr:rowOff>
    </xdr:from>
    <xdr:to>
      <xdr:col>27</xdr:col>
      <xdr:colOff>396416</xdr:colOff>
      <xdr:row>9</xdr:row>
      <xdr:rowOff>130022</xdr:rowOff>
    </xdr:to>
    <xdr:sp macro="" textlink="">
      <xdr:nvSpPr>
        <xdr:cNvPr id="56" name="Rectangle: Rounded Corners 55">
          <a:extLst>
            <a:ext uri="{FF2B5EF4-FFF2-40B4-BE49-F238E27FC236}">
              <a16:creationId xmlns:a16="http://schemas.microsoft.com/office/drawing/2014/main" id="{E630144D-2FFA-4585-AE18-BE9354E8EAFF}"/>
            </a:ext>
          </a:extLst>
        </xdr:cNvPr>
        <xdr:cNvSpPr/>
      </xdr:nvSpPr>
      <xdr:spPr>
        <a:xfrm>
          <a:off x="13610465" y="1412118"/>
          <a:ext cx="2583844" cy="432404"/>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000" b="1">
              <a:solidFill>
                <a:schemeClr val="lt1"/>
              </a:solidFill>
              <a:effectLst/>
              <a:latin typeface="+mn-lt"/>
              <a:ea typeface="+mn-ea"/>
              <a:cs typeface="+mn-cs"/>
            </a:rPr>
            <a:t>AVG Price</a:t>
          </a:r>
          <a:r>
            <a:rPr lang="en-US" sz="2000" b="1" baseline="0">
              <a:solidFill>
                <a:schemeClr val="lt1"/>
              </a:solidFill>
              <a:effectLst/>
              <a:latin typeface="+mn-lt"/>
              <a:ea typeface="+mn-ea"/>
              <a:cs typeface="+mn-cs"/>
            </a:rPr>
            <a:t> per room</a:t>
          </a:r>
          <a:endParaRPr lang="en-US" sz="2000">
            <a:effectLst/>
          </a:endParaRPr>
        </a:p>
      </xdr:txBody>
    </xdr:sp>
    <xdr:clientData/>
  </xdr:twoCellAnchor>
  <xdr:twoCellAnchor>
    <xdr:from>
      <xdr:col>16</xdr:col>
      <xdr:colOff>462643</xdr:colOff>
      <xdr:row>6</xdr:row>
      <xdr:rowOff>163286</xdr:rowOff>
    </xdr:from>
    <xdr:to>
      <xdr:col>21</xdr:col>
      <xdr:colOff>208642</xdr:colOff>
      <xdr:row>12</xdr:row>
      <xdr:rowOff>163287</xdr:rowOff>
    </xdr:to>
    <xdr:sp macro="" textlink="">
      <xdr:nvSpPr>
        <xdr:cNvPr id="57" name="Rectangle: Rounded Corners 56">
          <a:extLst>
            <a:ext uri="{FF2B5EF4-FFF2-40B4-BE49-F238E27FC236}">
              <a16:creationId xmlns:a16="http://schemas.microsoft.com/office/drawing/2014/main" id="{C7CDEA4D-DB4B-4302-A1FA-46A9A543CCCC}"/>
            </a:ext>
          </a:extLst>
        </xdr:cNvPr>
        <xdr:cNvSpPr/>
      </xdr:nvSpPr>
      <xdr:spPr>
        <a:xfrm>
          <a:off x="9824357" y="1306286"/>
          <a:ext cx="2671535" cy="1143001"/>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xdr:from>
      <xdr:col>16</xdr:col>
      <xdr:colOff>512532</xdr:colOff>
      <xdr:row>7</xdr:row>
      <xdr:rowOff>18141</xdr:rowOff>
    </xdr:from>
    <xdr:to>
      <xdr:col>21</xdr:col>
      <xdr:colOff>160262</xdr:colOff>
      <xdr:row>10</xdr:row>
      <xdr:rowOff>7558</xdr:rowOff>
    </xdr:to>
    <xdr:sp macro="" textlink="">
      <xdr:nvSpPr>
        <xdr:cNvPr id="58" name="Rectangle 57">
          <a:extLst>
            <a:ext uri="{FF2B5EF4-FFF2-40B4-BE49-F238E27FC236}">
              <a16:creationId xmlns:a16="http://schemas.microsoft.com/office/drawing/2014/main" id="{DC50B5A2-0408-4DB9-A36D-88C71A746D82}"/>
            </a:ext>
          </a:extLst>
        </xdr:cNvPr>
        <xdr:cNvSpPr/>
      </xdr:nvSpPr>
      <xdr:spPr>
        <a:xfrm>
          <a:off x="9874246" y="1351641"/>
          <a:ext cx="2573266" cy="560917"/>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1"/>
              </a:solidFill>
            </a:rPr>
            <a:t>Total</a:t>
          </a:r>
          <a:r>
            <a:rPr lang="en-US" sz="2800" b="1" baseline="0">
              <a:solidFill>
                <a:schemeClr val="bg1"/>
              </a:solidFill>
            </a:rPr>
            <a:t> Bookings</a:t>
          </a:r>
        </a:p>
      </xdr:txBody>
    </xdr:sp>
    <xdr:clientData/>
  </xdr:twoCellAnchor>
  <xdr:twoCellAnchor>
    <xdr:from>
      <xdr:col>17</xdr:col>
      <xdr:colOff>159126</xdr:colOff>
      <xdr:row>9</xdr:row>
      <xdr:rowOff>137583</xdr:rowOff>
    </xdr:from>
    <xdr:to>
      <xdr:col>19</xdr:col>
      <xdr:colOff>216202</xdr:colOff>
      <xdr:row>12</xdr:row>
      <xdr:rowOff>52917</xdr:rowOff>
    </xdr:to>
    <xdr:sp macro="" textlink="'Pivot Tables'!I7">
      <xdr:nvSpPr>
        <xdr:cNvPr id="59" name="Rectangle: Rounded Corners 58">
          <a:extLst>
            <a:ext uri="{FF2B5EF4-FFF2-40B4-BE49-F238E27FC236}">
              <a16:creationId xmlns:a16="http://schemas.microsoft.com/office/drawing/2014/main" id="{7302183E-4BBA-40C1-AD2C-681CE0B451FD}"/>
            </a:ext>
          </a:extLst>
        </xdr:cNvPr>
        <xdr:cNvSpPr/>
      </xdr:nvSpPr>
      <xdr:spPr>
        <a:xfrm>
          <a:off x="10105947" y="1852083"/>
          <a:ext cx="1227291" cy="486834"/>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77F57E1-2E22-4516-9052-97AFB1B95B29}" type="TxLink">
            <a:rPr lang="en-US" sz="2800" b="1" i="0" u="none" strike="noStrike">
              <a:solidFill>
                <a:schemeClr val="bg1"/>
              </a:solidFill>
              <a:latin typeface="Calibri"/>
              <a:ea typeface="Calibri"/>
              <a:cs typeface="Calibri"/>
            </a:rPr>
            <a:pPr algn="l"/>
            <a:t>36238</a:t>
          </a:fld>
          <a:endParaRPr lang="en-US" sz="2800" b="1">
            <a:solidFill>
              <a:schemeClr val="bg1"/>
            </a:solidFill>
          </a:endParaRPr>
        </a:p>
      </xdr:txBody>
    </xdr:sp>
    <xdr:clientData/>
  </xdr:twoCellAnchor>
  <xdr:twoCellAnchor editAs="oneCell">
    <xdr:from>
      <xdr:col>20</xdr:col>
      <xdr:colOff>10583</xdr:colOff>
      <xdr:row>10</xdr:row>
      <xdr:rowOff>33262</xdr:rowOff>
    </xdr:from>
    <xdr:to>
      <xdr:col>21</xdr:col>
      <xdr:colOff>27440</xdr:colOff>
      <xdr:row>12</xdr:row>
      <xdr:rowOff>124204</xdr:rowOff>
    </xdr:to>
    <xdr:pic>
      <xdr:nvPicPr>
        <xdr:cNvPr id="60" name="Picture 59">
          <a:extLst>
            <a:ext uri="{FF2B5EF4-FFF2-40B4-BE49-F238E27FC236}">
              <a16:creationId xmlns:a16="http://schemas.microsoft.com/office/drawing/2014/main" id="{CA94F6F1-9967-4980-84D7-AC94A2505CB9}"/>
            </a:ext>
          </a:extLst>
        </xdr:cNvPr>
        <xdr:cNvPicPr>
          <a:picLocks noChangeAspect="1"/>
        </xdr:cNvPicPr>
      </xdr:nvPicPr>
      <xdr:blipFill>
        <a:blip xmlns:r="http://schemas.openxmlformats.org/officeDocument/2006/relationships" r:embed="rId11"/>
        <a:stretch>
          <a:fillRect/>
        </a:stretch>
      </xdr:blipFill>
      <xdr:spPr>
        <a:xfrm>
          <a:off x="11712726" y="1938262"/>
          <a:ext cx="601964" cy="471942"/>
        </a:xfrm>
        <a:prstGeom prst="rect">
          <a:avLst/>
        </a:prstGeom>
      </xdr:spPr>
    </xdr:pic>
    <xdr:clientData/>
  </xdr:twoCellAnchor>
  <xdr:twoCellAnchor>
    <xdr:from>
      <xdr:col>2</xdr:col>
      <xdr:colOff>530677</xdr:colOff>
      <xdr:row>13</xdr:row>
      <xdr:rowOff>136073</xdr:rowOff>
    </xdr:from>
    <xdr:to>
      <xdr:col>5</xdr:col>
      <xdr:colOff>204104</xdr:colOff>
      <xdr:row>16</xdr:row>
      <xdr:rowOff>149680</xdr:rowOff>
    </xdr:to>
    <xdr:sp macro="" textlink="">
      <xdr:nvSpPr>
        <xdr:cNvPr id="67" name="Rectangle: Rounded Corners 66">
          <a:hlinkClick xmlns:r="http://schemas.openxmlformats.org/officeDocument/2006/relationships" r:id="rId12"/>
          <a:extLst>
            <a:ext uri="{FF2B5EF4-FFF2-40B4-BE49-F238E27FC236}">
              <a16:creationId xmlns:a16="http://schemas.microsoft.com/office/drawing/2014/main" id="{5B6E4B90-45C0-4902-81AA-3030E1267485}"/>
            </a:ext>
          </a:extLst>
        </xdr:cNvPr>
        <xdr:cNvSpPr/>
      </xdr:nvSpPr>
      <xdr:spPr>
        <a:xfrm>
          <a:off x="1700891" y="2612573"/>
          <a:ext cx="1428749"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Cancellations</a:t>
          </a:r>
        </a:p>
      </xdr:txBody>
    </xdr:sp>
    <xdr:clientData/>
  </xdr:twoCellAnchor>
  <xdr:twoCellAnchor>
    <xdr:from>
      <xdr:col>2</xdr:col>
      <xdr:colOff>544283</xdr:colOff>
      <xdr:row>17</xdr:row>
      <xdr:rowOff>125188</xdr:rowOff>
    </xdr:from>
    <xdr:to>
      <xdr:col>5</xdr:col>
      <xdr:colOff>244925</xdr:colOff>
      <xdr:row>20</xdr:row>
      <xdr:rowOff>138795</xdr:rowOff>
    </xdr:to>
    <xdr:sp macro="" textlink="">
      <xdr:nvSpPr>
        <xdr:cNvPr id="68" name="Rectangle: Rounded Corners 67">
          <a:hlinkClick xmlns:r="http://schemas.openxmlformats.org/officeDocument/2006/relationships" r:id="rId13"/>
          <a:extLst>
            <a:ext uri="{FF2B5EF4-FFF2-40B4-BE49-F238E27FC236}">
              <a16:creationId xmlns:a16="http://schemas.microsoft.com/office/drawing/2014/main" id="{7D70213D-DCFF-48DE-9C49-B3C4706D7D80}"/>
            </a:ext>
          </a:extLst>
        </xdr:cNvPr>
        <xdr:cNvSpPr/>
      </xdr:nvSpPr>
      <xdr:spPr>
        <a:xfrm>
          <a:off x="1714497" y="3363688"/>
          <a:ext cx="1455964"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Pricing</a:t>
          </a:r>
        </a:p>
      </xdr:txBody>
    </xdr:sp>
    <xdr:clientData/>
  </xdr:twoCellAnchor>
  <xdr:twoCellAnchor>
    <xdr:from>
      <xdr:col>2</xdr:col>
      <xdr:colOff>563333</xdr:colOff>
      <xdr:row>21</xdr:row>
      <xdr:rowOff>127909</xdr:rowOff>
    </xdr:from>
    <xdr:to>
      <xdr:col>5</xdr:col>
      <xdr:colOff>299354</xdr:colOff>
      <xdr:row>24</xdr:row>
      <xdr:rowOff>141516</xdr:rowOff>
    </xdr:to>
    <xdr:sp macro="" textlink="">
      <xdr:nvSpPr>
        <xdr:cNvPr id="69" name="Rectangle: Rounded Corners 68">
          <a:hlinkClick xmlns:r="http://schemas.openxmlformats.org/officeDocument/2006/relationships" r:id="rId14"/>
          <a:extLst>
            <a:ext uri="{FF2B5EF4-FFF2-40B4-BE49-F238E27FC236}">
              <a16:creationId xmlns:a16="http://schemas.microsoft.com/office/drawing/2014/main" id="{F254DBCE-7DD0-49C0-B4EA-DDBAFE3D6B80}"/>
            </a:ext>
          </a:extLst>
        </xdr:cNvPr>
        <xdr:cNvSpPr/>
      </xdr:nvSpPr>
      <xdr:spPr>
        <a:xfrm>
          <a:off x="1733547" y="4128409"/>
          <a:ext cx="1491343"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Seasonality</a:t>
          </a:r>
        </a:p>
      </xdr:txBody>
    </xdr:sp>
    <xdr:clientData/>
  </xdr:twoCellAnchor>
  <xdr:twoCellAnchor>
    <xdr:from>
      <xdr:col>2</xdr:col>
      <xdr:colOff>552447</xdr:colOff>
      <xdr:row>25</xdr:row>
      <xdr:rowOff>117024</xdr:rowOff>
    </xdr:from>
    <xdr:to>
      <xdr:col>5</xdr:col>
      <xdr:colOff>312961</xdr:colOff>
      <xdr:row>28</xdr:row>
      <xdr:rowOff>130631</xdr:rowOff>
    </xdr:to>
    <xdr:sp macro="" textlink="">
      <xdr:nvSpPr>
        <xdr:cNvPr id="70" name="Rectangle: Rounded Corners 69">
          <a:hlinkClick xmlns:r="http://schemas.openxmlformats.org/officeDocument/2006/relationships" r:id="rId15"/>
          <a:extLst>
            <a:ext uri="{FF2B5EF4-FFF2-40B4-BE49-F238E27FC236}">
              <a16:creationId xmlns:a16="http://schemas.microsoft.com/office/drawing/2014/main" id="{04BF31D9-1081-4C53-B729-177A224429FD}"/>
            </a:ext>
          </a:extLst>
        </xdr:cNvPr>
        <xdr:cNvSpPr/>
      </xdr:nvSpPr>
      <xdr:spPr>
        <a:xfrm>
          <a:off x="1722661" y="4879524"/>
          <a:ext cx="1515836"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Customers</a:t>
          </a:r>
        </a:p>
      </xdr:txBody>
    </xdr:sp>
    <xdr:clientData/>
  </xdr:twoCellAnchor>
  <xdr:twoCellAnchor>
    <xdr:from>
      <xdr:col>2</xdr:col>
      <xdr:colOff>568776</xdr:colOff>
      <xdr:row>29</xdr:row>
      <xdr:rowOff>174172</xdr:rowOff>
    </xdr:from>
    <xdr:to>
      <xdr:col>5</xdr:col>
      <xdr:colOff>299354</xdr:colOff>
      <xdr:row>32</xdr:row>
      <xdr:rowOff>149680</xdr:rowOff>
    </xdr:to>
    <xdr:sp macro="" textlink="">
      <xdr:nvSpPr>
        <xdr:cNvPr id="71" name="Rectangle: Rounded Corners 70">
          <a:hlinkClick xmlns:r="http://schemas.openxmlformats.org/officeDocument/2006/relationships" r:id="rId16"/>
          <a:extLst>
            <a:ext uri="{FF2B5EF4-FFF2-40B4-BE49-F238E27FC236}">
              <a16:creationId xmlns:a16="http://schemas.microsoft.com/office/drawing/2014/main" id="{8E2A72BD-15D2-480F-A938-10F9774A5E2F}"/>
            </a:ext>
          </a:extLst>
        </xdr:cNvPr>
        <xdr:cNvSpPr/>
      </xdr:nvSpPr>
      <xdr:spPr>
        <a:xfrm>
          <a:off x="1738990" y="5698672"/>
          <a:ext cx="1485900" cy="547008"/>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Segment</a:t>
          </a:r>
        </a:p>
      </xdr:txBody>
    </xdr:sp>
    <xdr:clientData/>
  </xdr:twoCellAnchor>
  <xdr:twoCellAnchor>
    <xdr:from>
      <xdr:col>3</xdr:col>
      <xdr:colOff>143933</xdr:colOff>
      <xdr:row>6</xdr:row>
      <xdr:rowOff>160261</xdr:rowOff>
    </xdr:from>
    <xdr:to>
      <xdr:col>5</xdr:col>
      <xdr:colOff>353786</xdr:colOff>
      <xdr:row>9</xdr:row>
      <xdr:rowOff>108856</xdr:rowOff>
    </xdr:to>
    <xdr:sp macro="" textlink="">
      <xdr:nvSpPr>
        <xdr:cNvPr id="78" name="Rectangle: Rounded Corners 77">
          <a:extLst>
            <a:ext uri="{FF2B5EF4-FFF2-40B4-BE49-F238E27FC236}">
              <a16:creationId xmlns:a16="http://schemas.microsoft.com/office/drawing/2014/main" id="{0ADCC19F-2461-4068-A91F-63FF0262AE80}"/>
            </a:ext>
          </a:extLst>
        </xdr:cNvPr>
        <xdr:cNvSpPr/>
      </xdr:nvSpPr>
      <xdr:spPr>
        <a:xfrm>
          <a:off x="1899254" y="1303261"/>
          <a:ext cx="1380068" cy="52009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u="sng">
              <a:solidFill>
                <a:srgbClr val="7030A0"/>
              </a:solidFill>
            </a:rPr>
            <a:t>Pricing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136072</xdr:colOff>
      <xdr:row>16</xdr:row>
      <xdr:rowOff>108856</xdr:rowOff>
    </xdr:to>
    <xdr:sp macro="" textlink="">
      <xdr:nvSpPr>
        <xdr:cNvPr id="2" name="Right Triangle 1">
          <a:extLst>
            <a:ext uri="{FF2B5EF4-FFF2-40B4-BE49-F238E27FC236}">
              <a16:creationId xmlns:a16="http://schemas.microsoft.com/office/drawing/2014/main" id="{FABE6FC5-CF0F-4750-8DFB-76D041A1DD1B}"/>
            </a:ext>
          </a:extLst>
        </xdr:cNvPr>
        <xdr:cNvSpPr/>
      </xdr:nvSpPr>
      <xdr:spPr>
        <a:xfrm rot="5400000">
          <a:off x="-919842" y="919842"/>
          <a:ext cx="3156856" cy="1317172"/>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28</xdr:col>
      <xdr:colOff>394607</xdr:colOff>
      <xdr:row>0</xdr:row>
      <xdr:rowOff>0</xdr:rowOff>
    </xdr:from>
    <xdr:to>
      <xdr:col>32</xdr:col>
      <xdr:colOff>230504</xdr:colOff>
      <xdr:row>17</xdr:row>
      <xdr:rowOff>81642</xdr:rowOff>
    </xdr:to>
    <xdr:sp macro="" textlink="">
      <xdr:nvSpPr>
        <xdr:cNvPr id="3" name="Right Triangle 1">
          <a:extLst>
            <a:ext uri="{FF2B5EF4-FFF2-40B4-BE49-F238E27FC236}">
              <a16:creationId xmlns:a16="http://schemas.microsoft.com/office/drawing/2014/main" id="{1C0E2602-DFE4-4F1F-8AA6-7B19BBEC94D7}"/>
            </a:ext>
          </a:extLst>
        </xdr:cNvPr>
        <xdr:cNvSpPr/>
      </xdr:nvSpPr>
      <xdr:spPr>
        <a:xfrm rot="10800000">
          <a:off x="16930007" y="0"/>
          <a:ext cx="2198097" cy="3320142"/>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rtl="0"/>
          <a:endParaRPr lang="ru-RU" sz="1100"/>
        </a:p>
      </xdr:txBody>
    </xdr:sp>
    <xdr:clientData/>
  </xdr:twoCellAnchor>
  <xdr:twoCellAnchor>
    <xdr:from>
      <xdr:col>2</xdr:col>
      <xdr:colOff>514046</xdr:colOff>
      <xdr:row>3</xdr:row>
      <xdr:rowOff>51405</xdr:rowOff>
    </xdr:from>
    <xdr:to>
      <xdr:col>28</xdr:col>
      <xdr:colOff>95249</xdr:colOff>
      <xdr:row>43</xdr:row>
      <xdr:rowOff>108857</xdr:rowOff>
    </xdr:to>
    <xdr:sp macro="" textlink="">
      <xdr:nvSpPr>
        <xdr:cNvPr id="4" name="Rectangle: Rounded Corners 3">
          <a:extLst>
            <a:ext uri="{FF2B5EF4-FFF2-40B4-BE49-F238E27FC236}">
              <a16:creationId xmlns:a16="http://schemas.microsoft.com/office/drawing/2014/main" id="{150D87BE-E8DB-4C70-BE92-DB5C73B936F8}"/>
            </a:ext>
          </a:extLst>
        </xdr:cNvPr>
        <xdr:cNvSpPr/>
      </xdr:nvSpPr>
      <xdr:spPr>
        <a:xfrm>
          <a:off x="1684260" y="622905"/>
          <a:ext cx="14793989" cy="7677452"/>
        </a:xfrm>
        <a:prstGeom prst="roundRect">
          <a:avLst>
            <a:gd name="adj" fmla="val 10648"/>
          </a:avLst>
        </a:prstGeom>
        <a:solidFill>
          <a:schemeClr val="bg1"/>
        </a:solidFill>
        <a:ln>
          <a:noFill/>
        </a:ln>
        <a:effectLst>
          <a:outerShdw blurRad="444500" dist="190500" dir="2700000" algn="tl" rotWithShape="0">
            <a:prstClr val="black">
              <a:alpha val="5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69003</xdr:colOff>
      <xdr:row>3</xdr:row>
      <xdr:rowOff>79431</xdr:rowOff>
    </xdr:from>
    <xdr:to>
      <xdr:col>11</xdr:col>
      <xdr:colOff>390742</xdr:colOff>
      <xdr:row>8</xdr:row>
      <xdr:rowOff>177376</xdr:rowOff>
    </xdr:to>
    <xdr:graphicFrame macro="">
      <xdr:nvGraphicFramePr>
        <xdr:cNvPr id="5" name="Chart 4">
          <a:extLst>
            <a:ext uri="{FF2B5EF4-FFF2-40B4-BE49-F238E27FC236}">
              <a16:creationId xmlns:a16="http://schemas.microsoft.com/office/drawing/2014/main" id="{F81B66AF-04AC-4335-8A11-25666B740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530679</xdr:colOff>
      <xdr:row>3</xdr:row>
      <xdr:rowOff>9072</xdr:rowOff>
    </xdr:from>
    <xdr:to>
      <xdr:col>28</xdr:col>
      <xdr:colOff>40821</xdr:colOff>
      <xdr:row>6</xdr:row>
      <xdr:rowOff>78468</xdr:rowOff>
    </xdr:to>
    <xdr:sp macro="" textlink="">
      <xdr:nvSpPr>
        <xdr:cNvPr id="6" name="Rectangle: Top Corners Rounded 5">
          <a:extLst>
            <a:ext uri="{FF2B5EF4-FFF2-40B4-BE49-F238E27FC236}">
              <a16:creationId xmlns:a16="http://schemas.microsoft.com/office/drawing/2014/main" id="{0D9F9D70-8689-4788-BFF4-73B25ADC5F80}"/>
            </a:ext>
          </a:extLst>
        </xdr:cNvPr>
        <xdr:cNvSpPr/>
      </xdr:nvSpPr>
      <xdr:spPr>
        <a:xfrm>
          <a:off x="1711779" y="580572"/>
          <a:ext cx="14864442" cy="640896"/>
        </a:xfrm>
        <a:prstGeom prst="round2Same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t> 🏨 Hotel Reservations Dashboard </a:t>
          </a:r>
        </a:p>
      </xdr:txBody>
    </xdr:sp>
    <xdr:clientData/>
  </xdr:twoCellAnchor>
  <xdr:twoCellAnchor>
    <xdr:from>
      <xdr:col>9</xdr:col>
      <xdr:colOff>411238</xdr:colOff>
      <xdr:row>6</xdr:row>
      <xdr:rowOff>179917</xdr:rowOff>
    </xdr:from>
    <xdr:to>
      <xdr:col>14</xdr:col>
      <xdr:colOff>157237</xdr:colOff>
      <xdr:row>12</xdr:row>
      <xdr:rowOff>179918</xdr:rowOff>
    </xdr:to>
    <xdr:sp macro="" textlink="">
      <xdr:nvSpPr>
        <xdr:cNvPr id="7" name="Rectangle: Rounded Corners 6">
          <a:extLst>
            <a:ext uri="{FF2B5EF4-FFF2-40B4-BE49-F238E27FC236}">
              <a16:creationId xmlns:a16="http://schemas.microsoft.com/office/drawing/2014/main" id="{8E26B5BD-F3F9-48CE-B01A-F9B393E85C55}"/>
            </a:ext>
          </a:extLst>
        </xdr:cNvPr>
        <xdr:cNvSpPr/>
      </xdr:nvSpPr>
      <xdr:spPr>
        <a:xfrm>
          <a:off x="5677202" y="1322917"/>
          <a:ext cx="2671535" cy="1143001"/>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xdr:from>
      <xdr:col>9</xdr:col>
      <xdr:colOff>461127</xdr:colOff>
      <xdr:row>7</xdr:row>
      <xdr:rowOff>34772</xdr:rowOff>
    </xdr:from>
    <xdr:to>
      <xdr:col>14</xdr:col>
      <xdr:colOff>108857</xdr:colOff>
      <xdr:row>10</xdr:row>
      <xdr:rowOff>24189</xdr:rowOff>
    </xdr:to>
    <xdr:sp macro="" textlink="">
      <xdr:nvSpPr>
        <xdr:cNvPr id="9" name="Rectangle 8">
          <a:extLst>
            <a:ext uri="{FF2B5EF4-FFF2-40B4-BE49-F238E27FC236}">
              <a16:creationId xmlns:a16="http://schemas.microsoft.com/office/drawing/2014/main" id="{A2A5C863-0717-498A-B23C-396215A8F7B0}"/>
            </a:ext>
          </a:extLst>
        </xdr:cNvPr>
        <xdr:cNvSpPr/>
      </xdr:nvSpPr>
      <xdr:spPr>
        <a:xfrm>
          <a:off x="5727091" y="1368272"/>
          <a:ext cx="2573266" cy="560917"/>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1"/>
              </a:solidFill>
            </a:rPr>
            <a:t>Total</a:t>
          </a:r>
          <a:r>
            <a:rPr lang="en-US" sz="2800" b="1" baseline="0">
              <a:solidFill>
                <a:schemeClr val="bg1"/>
              </a:solidFill>
            </a:rPr>
            <a:t> Bookings</a:t>
          </a:r>
        </a:p>
      </xdr:txBody>
    </xdr:sp>
    <xdr:clientData/>
  </xdr:twoCellAnchor>
  <xdr:twoCellAnchor>
    <xdr:from>
      <xdr:col>10</xdr:col>
      <xdr:colOff>107721</xdr:colOff>
      <xdr:row>9</xdr:row>
      <xdr:rowOff>154214</xdr:rowOff>
    </xdr:from>
    <xdr:to>
      <xdr:col>12</xdr:col>
      <xdr:colOff>164797</xdr:colOff>
      <xdr:row>12</xdr:row>
      <xdr:rowOff>69548</xdr:rowOff>
    </xdr:to>
    <xdr:sp macro="" textlink="'Pivot Tables'!I7">
      <xdr:nvSpPr>
        <xdr:cNvPr id="11" name="Rectangle: Rounded Corners 10">
          <a:extLst>
            <a:ext uri="{FF2B5EF4-FFF2-40B4-BE49-F238E27FC236}">
              <a16:creationId xmlns:a16="http://schemas.microsoft.com/office/drawing/2014/main" id="{3890F314-35AC-4DC5-AE20-50896E2C2C02}"/>
            </a:ext>
          </a:extLst>
        </xdr:cNvPr>
        <xdr:cNvSpPr/>
      </xdr:nvSpPr>
      <xdr:spPr>
        <a:xfrm>
          <a:off x="5958792" y="1868714"/>
          <a:ext cx="1227291" cy="486834"/>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77F57E1-2E22-4516-9052-97AFB1B95B29}" type="TxLink">
            <a:rPr lang="en-US" sz="2800" b="1" i="0" u="none" strike="noStrike">
              <a:solidFill>
                <a:schemeClr val="bg1"/>
              </a:solidFill>
              <a:latin typeface="Calibri"/>
              <a:ea typeface="Calibri"/>
              <a:cs typeface="Calibri"/>
            </a:rPr>
            <a:pPr algn="l"/>
            <a:t>36238</a:t>
          </a:fld>
          <a:endParaRPr lang="en-US" sz="2800" b="1">
            <a:solidFill>
              <a:schemeClr val="bg1"/>
            </a:solidFill>
          </a:endParaRPr>
        </a:p>
      </xdr:txBody>
    </xdr:sp>
    <xdr:clientData/>
  </xdr:twoCellAnchor>
  <xdr:twoCellAnchor editAs="oneCell">
    <xdr:from>
      <xdr:col>12</xdr:col>
      <xdr:colOff>544285</xdr:colOff>
      <xdr:row>10</xdr:row>
      <xdr:rowOff>49893</xdr:rowOff>
    </xdr:from>
    <xdr:to>
      <xdr:col>13</xdr:col>
      <xdr:colOff>561142</xdr:colOff>
      <xdr:row>12</xdr:row>
      <xdr:rowOff>140835</xdr:rowOff>
    </xdr:to>
    <xdr:pic>
      <xdr:nvPicPr>
        <xdr:cNvPr id="13" name="Picture 12">
          <a:extLst>
            <a:ext uri="{FF2B5EF4-FFF2-40B4-BE49-F238E27FC236}">
              <a16:creationId xmlns:a16="http://schemas.microsoft.com/office/drawing/2014/main" id="{A77A517F-01BE-468F-B307-89120777EDBE}"/>
            </a:ext>
          </a:extLst>
        </xdr:cNvPr>
        <xdr:cNvPicPr>
          <a:picLocks noChangeAspect="1"/>
        </xdr:cNvPicPr>
      </xdr:nvPicPr>
      <xdr:blipFill>
        <a:blip xmlns:r="http://schemas.openxmlformats.org/officeDocument/2006/relationships" r:embed="rId2"/>
        <a:stretch>
          <a:fillRect/>
        </a:stretch>
      </xdr:blipFill>
      <xdr:spPr>
        <a:xfrm>
          <a:off x="7565571" y="1954893"/>
          <a:ext cx="601964" cy="471942"/>
        </a:xfrm>
        <a:prstGeom prst="rect">
          <a:avLst/>
        </a:prstGeom>
      </xdr:spPr>
    </xdr:pic>
    <xdr:clientData/>
  </xdr:twoCellAnchor>
  <xdr:twoCellAnchor>
    <xdr:from>
      <xdr:col>28</xdr:col>
      <xdr:colOff>557893</xdr:colOff>
      <xdr:row>0</xdr:row>
      <xdr:rowOff>0</xdr:rowOff>
    </xdr:from>
    <xdr:to>
      <xdr:col>33</xdr:col>
      <xdr:colOff>271328</xdr:colOff>
      <xdr:row>13</xdr:row>
      <xdr:rowOff>95250</xdr:rowOff>
    </xdr:to>
    <xdr:sp macro="" textlink="">
      <xdr:nvSpPr>
        <xdr:cNvPr id="23" name="Right Triangle 1">
          <a:extLst>
            <a:ext uri="{FF2B5EF4-FFF2-40B4-BE49-F238E27FC236}">
              <a16:creationId xmlns:a16="http://schemas.microsoft.com/office/drawing/2014/main" id="{DC0CAACB-331F-4322-B243-35D1E96CD347}"/>
            </a:ext>
          </a:extLst>
        </xdr:cNvPr>
        <xdr:cNvSpPr/>
      </xdr:nvSpPr>
      <xdr:spPr>
        <a:xfrm rot="10800000">
          <a:off x="17093293" y="0"/>
          <a:ext cx="2666185" cy="2571750"/>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rtl="0"/>
          <a:endParaRPr lang="ru-RU" sz="1100"/>
        </a:p>
      </xdr:txBody>
    </xdr:sp>
    <xdr:clientData/>
  </xdr:twoCellAnchor>
  <xdr:twoCellAnchor>
    <xdr:from>
      <xdr:col>0</xdr:col>
      <xdr:colOff>1</xdr:colOff>
      <xdr:row>0</xdr:row>
      <xdr:rowOff>0</xdr:rowOff>
    </xdr:from>
    <xdr:to>
      <xdr:col>1</xdr:col>
      <xdr:colOff>231322</xdr:colOff>
      <xdr:row>10</xdr:row>
      <xdr:rowOff>27216</xdr:rowOff>
    </xdr:to>
    <xdr:sp macro="" textlink="">
      <xdr:nvSpPr>
        <xdr:cNvPr id="24" name="Right Triangle 1">
          <a:extLst>
            <a:ext uri="{FF2B5EF4-FFF2-40B4-BE49-F238E27FC236}">
              <a16:creationId xmlns:a16="http://schemas.microsoft.com/office/drawing/2014/main" id="{98B358DE-029F-4BC8-87C9-701CDC0517B2}"/>
            </a:ext>
          </a:extLst>
        </xdr:cNvPr>
        <xdr:cNvSpPr/>
      </xdr:nvSpPr>
      <xdr:spPr>
        <a:xfrm rot="5400000">
          <a:off x="-555171" y="555172"/>
          <a:ext cx="1932216" cy="821871"/>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63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24189</xdr:colOff>
      <xdr:row>6</xdr:row>
      <xdr:rowOff>173870</xdr:rowOff>
    </xdr:from>
    <xdr:to>
      <xdr:col>9</xdr:col>
      <xdr:colOff>1</xdr:colOff>
      <xdr:row>27</xdr:row>
      <xdr:rowOff>90730</xdr:rowOff>
    </xdr:to>
    <xdr:sp macro="" textlink="">
      <xdr:nvSpPr>
        <xdr:cNvPr id="25" name="Rectangle: Rounded Corners 24">
          <a:extLst>
            <a:ext uri="{FF2B5EF4-FFF2-40B4-BE49-F238E27FC236}">
              <a16:creationId xmlns:a16="http://schemas.microsoft.com/office/drawing/2014/main" id="{88F288BC-A046-43AB-8273-5E2D661091AE}"/>
            </a:ext>
          </a:extLst>
        </xdr:cNvPr>
        <xdr:cNvSpPr/>
      </xdr:nvSpPr>
      <xdr:spPr>
        <a:xfrm>
          <a:off x="3534832" y="1316870"/>
          <a:ext cx="1731133" cy="391736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75595</xdr:colOff>
      <xdr:row>11</xdr:row>
      <xdr:rowOff>160262</xdr:rowOff>
    </xdr:from>
    <xdr:to>
      <xdr:col>8</xdr:col>
      <xdr:colOff>394608</xdr:colOff>
      <xdr:row>15</xdr:row>
      <xdr:rowOff>95251</xdr:rowOff>
    </xdr:to>
    <mc:AlternateContent xmlns:mc="http://schemas.openxmlformats.org/markup-compatibility/2006">
      <mc:Choice xmlns:a14="http://schemas.microsoft.com/office/drawing/2010/main" Requires="a14">
        <xdr:graphicFrame macro="">
          <xdr:nvGraphicFramePr>
            <xdr:cNvPr id="26" name="Year 4">
              <a:extLst>
                <a:ext uri="{FF2B5EF4-FFF2-40B4-BE49-F238E27FC236}">
                  <a16:creationId xmlns:a16="http://schemas.microsoft.com/office/drawing/2014/main" id="{541DD89E-0D56-4727-8EA8-A012D351FE05}"/>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3586238" y="2255762"/>
              <a:ext cx="1489227" cy="696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160260</xdr:colOff>
      <xdr:row>16</xdr:row>
      <xdr:rowOff>13608</xdr:rowOff>
    </xdr:from>
    <xdr:to>
      <xdr:col>8</xdr:col>
      <xdr:colOff>394608</xdr:colOff>
      <xdr:row>26</xdr:row>
      <xdr:rowOff>163286</xdr:rowOff>
    </xdr:to>
    <mc:AlternateContent xmlns:mc="http://schemas.openxmlformats.org/markup-compatibility/2006">
      <mc:Choice xmlns:a14="http://schemas.microsoft.com/office/drawing/2010/main" Requires="a14">
        <xdr:graphicFrame macro="">
          <xdr:nvGraphicFramePr>
            <xdr:cNvPr id="27" name="Month 4">
              <a:extLst>
                <a:ext uri="{FF2B5EF4-FFF2-40B4-BE49-F238E27FC236}">
                  <a16:creationId xmlns:a16="http://schemas.microsoft.com/office/drawing/2014/main" id="{6FE9A74C-7F80-4FED-86B0-9835371F737F}"/>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dr:sp macro="" textlink="">
          <xdr:nvSpPr>
            <xdr:cNvPr id="0" name=""/>
            <xdr:cNvSpPr>
              <a:spLocks noTextEdit="1"/>
            </xdr:cNvSpPr>
          </xdr:nvSpPr>
          <xdr:spPr>
            <a:xfrm>
              <a:off x="3670903" y="3061608"/>
              <a:ext cx="1404562" cy="2054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108858</xdr:colOff>
      <xdr:row>7</xdr:row>
      <xdr:rowOff>160264</xdr:rowOff>
    </xdr:from>
    <xdr:to>
      <xdr:col>8</xdr:col>
      <xdr:colOff>530679</xdr:colOff>
      <xdr:row>10</xdr:row>
      <xdr:rowOff>95251</xdr:rowOff>
    </xdr:to>
    <xdr:sp macro="" textlink="">
      <xdr:nvSpPr>
        <xdr:cNvPr id="28" name="Rectangle: Rounded Corners 27">
          <a:extLst>
            <a:ext uri="{FF2B5EF4-FFF2-40B4-BE49-F238E27FC236}">
              <a16:creationId xmlns:a16="http://schemas.microsoft.com/office/drawing/2014/main" id="{A0EFCE56-ABBE-4E49-AC63-4A3B0178F964}"/>
            </a:ext>
          </a:extLst>
        </xdr:cNvPr>
        <xdr:cNvSpPr/>
      </xdr:nvSpPr>
      <xdr:spPr>
        <a:xfrm>
          <a:off x="3619501" y="1493764"/>
          <a:ext cx="1592035" cy="50648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Contro</a:t>
          </a:r>
          <a:r>
            <a:rPr lang="en-US" sz="1600" baseline="0">
              <a:solidFill>
                <a:schemeClr val="tx1"/>
              </a:solidFill>
            </a:rPr>
            <a:t>l Insights</a:t>
          </a:r>
          <a:endParaRPr lang="en-US" sz="1600">
            <a:solidFill>
              <a:schemeClr val="tx1"/>
            </a:solidFill>
          </a:endParaRPr>
        </a:p>
      </xdr:txBody>
    </xdr:sp>
    <xdr:clientData/>
  </xdr:twoCellAnchor>
  <xdr:twoCellAnchor>
    <xdr:from>
      <xdr:col>2</xdr:col>
      <xdr:colOff>517070</xdr:colOff>
      <xdr:row>9</xdr:row>
      <xdr:rowOff>40823</xdr:rowOff>
    </xdr:from>
    <xdr:to>
      <xdr:col>5</xdr:col>
      <xdr:colOff>380999</xdr:colOff>
      <xdr:row>38</xdr:row>
      <xdr:rowOff>40827</xdr:rowOff>
    </xdr:to>
    <xdr:sp macro="" textlink="">
      <xdr:nvSpPr>
        <xdr:cNvPr id="29" name="Flowchart: Manual Operation 5">
          <a:extLst>
            <a:ext uri="{FF2B5EF4-FFF2-40B4-BE49-F238E27FC236}">
              <a16:creationId xmlns:a16="http://schemas.microsoft.com/office/drawing/2014/main" id="{682EC284-9C08-4F46-9C7E-83E79B3C3022}"/>
            </a:ext>
          </a:extLst>
        </xdr:cNvPr>
        <xdr:cNvSpPr/>
      </xdr:nvSpPr>
      <xdr:spPr>
        <a:xfrm rot="16200000">
          <a:off x="-265342" y="3707949"/>
          <a:ext cx="5524504" cy="1619251"/>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731" y="4202"/>
                <a:pt x="9333" y="8333"/>
                <a:pt x="8000" y="10000"/>
              </a:cubicBezTo>
              <a:lnTo>
                <a:pt x="2000" y="10000"/>
              </a:lnTo>
              <a:cubicBezTo>
                <a:pt x="667" y="8333"/>
                <a:pt x="1372" y="4766"/>
                <a:pt x="0" y="0"/>
              </a:cubicBezTo>
              <a:close/>
            </a:path>
          </a:pathLst>
        </a:custGeom>
        <a:solidFill>
          <a:srgbClr val="7030A0"/>
        </a:solidFill>
        <a:ln>
          <a:no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7030A0"/>
            </a:solidFill>
          </a:endParaRPr>
        </a:p>
      </xdr:txBody>
    </xdr:sp>
    <xdr:clientData/>
  </xdr:twoCellAnchor>
  <xdr:twoCellAnchor>
    <xdr:from>
      <xdr:col>17</xdr:col>
      <xdr:colOff>258536</xdr:colOff>
      <xdr:row>27</xdr:row>
      <xdr:rowOff>146656</xdr:rowOff>
    </xdr:from>
    <xdr:to>
      <xdr:col>27</xdr:col>
      <xdr:colOff>476250</xdr:colOff>
      <xdr:row>42</xdr:row>
      <xdr:rowOff>163286</xdr:rowOff>
    </xdr:to>
    <xdr:sp macro="" textlink="">
      <xdr:nvSpPr>
        <xdr:cNvPr id="36" name="Rectangle: Rounded Corners 35">
          <a:extLst>
            <a:ext uri="{FF2B5EF4-FFF2-40B4-BE49-F238E27FC236}">
              <a16:creationId xmlns:a16="http://schemas.microsoft.com/office/drawing/2014/main" id="{7CF0489E-81DC-4CDD-A10B-E933CF5E6B12}"/>
            </a:ext>
          </a:extLst>
        </xdr:cNvPr>
        <xdr:cNvSpPr/>
      </xdr:nvSpPr>
      <xdr:spPr>
        <a:xfrm>
          <a:off x="10205357" y="5290156"/>
          <a:ext cx="6068786" cy="287413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0</xdr:colOff>
      <xdr:row>28</xdr:row>
      <xdr:rowOff>71110</xdr:rowOff>
    </xdr:from>
    <xdr:to>
      <xdr:col>27</xdr:col>
      <xdr:colOff>178197</xdr:colOff>
      <xdr:row>42</xdr:row>
      <xdr:rowOff>59191</xdr:rowOff>
    </xdr:to>
    <xdr:graphicFrame macro="">
      <xdr:nvGraphicFramePr>
        <xdr:cNvPr id="37" name="Chart 36">
          <a:extLst>
            <a:ext uri="{FF2B5EF4-FFF2-40B4-BE49-F238E27FC236}">
              <a16:creationId xmlns:a16="http://schemas.microsoft.com/office/drawing/2014/main" id="{F5E7CCC7-337D-4EAB-A02E-DF79C30E6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35074</xdr:colOff>
      <xdr:row>28</xdr:row>
      <xdr:rowOff>4130</xdr:rowOff>
    </xdr:from>
    <xdr:to>
      <xdr:col>17</xdr:col>
      <xdr:colOff>40822</xdr:colOff>
      <xdr:row>43</xdr:row>
      <xdr:rowOff>27214</xdr:rowOff>
    </xdr:to>
    <xdr:sp macro="" textlink="">
      <xdr:nvSpPr>
        <xdr:cNvPr id="38" name="Rectangle: Rounded Corners 37">
          <a:extLst>
            <a:ext uri="{FF2B5EF4-FFF2-40B4-BE49-F238E27FC236}">
              <a16:creationId xmlns:a16="http://schemas.microsoft.com/office/drawing/2014/main" id="{E08A438B-BF63-4ED0-B137-861A3A02C1F6}"/>
            </a:ext>
          </a:extLst>
        </xdr:cNvPr>
        <xdr:cNvSpPr/>
      </xdr:nvSpPr>
      <xdr:spPr>
        <a:xfrm>
          <a:off x="3545717" y="5338130"/>
          <a:ext cx="6441926" cy="2880584"/>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424237</xdr:colOff>
      <xdr:row>28</xdr:row>
      <xdr:rowOff>95250</xdr:rowOff>
    </xdr:from>
    <xdr:to>
      <xdr:col>16</xdr:col>
      <xdr:colOff>284214</xdr:colOff>
      <xdr:row>42</xdr:row>
      <xdr:rowOff>176893</xdr:rowOff>
    </xdr:to>
    <xdr:graphicFrame macro="">
      <xdr:nvGraphicFramePr>
        <xdr:cNvPr id="39" name="Chart 38">
          <a:extLst>
            <a:ext uri="{FF2B5EF4-FFF2-40B4-BE49-F238E27FC236}">
              <a16:creationId xmlns:a16="http://schemas.microsoft.com/office/drawing/2014/main" id="{92C3F067-17EC-433A-A5AE-4900EC270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340179</xdr:colOff>
      <xdr:row>13</xdr:row>
      <xdr:rowOff>108857</xdr:rowOff>
    </xdr:from>
    <xdr:to>
      <xdr:col>18</xdr:col>
      <xdr:colOff>390673</xdr:colOff>
      <xdr:row>27</xdr:row>
      <xdr:rowOff>40821</xdr:rowOff>
    </xdr:to>
    <xdr:sp macro="" textlink="">
      <xdr:nvSpPr>
        <xdr:cNvPr id="40" name="Rectangle: Rounded Corners 39">
          <a:extLst>
            <a:ext uri="{FF2B5EF4-FFF2-40B4-BE49-F238E27FC236}">
              <a16:creationId xmlns:a16="http://schemas.microsoft.com/office/drawing/2014/main" id="{4F63656A-D815-4E8F-9D38-6E177A852BC1}"/>
            </a:ext>
          </a:extLst>
        </xdr:cNvPr>
        <xdr:cNvSpPr/>
      </xdr:nvSpPr>
      <xdr:spPr>
        <a:xfrm>
          <a:off x="5606143" y="2585357"/>
          <a:ext cx="5316459" cy="2598964"/>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564079</xdr:colOff>
      <xdr:row>14</xdr:row>
      <xdr:rowOff>58874</xdr:rowOff>
    </xdr:from>
    <xdr:to>
      <xdr:col>18</xdr:col>
      <xdr:colOff>204106</xdr:colOff>
      <xdr:row>26</xdr:row>
      <xdr:rowOff>49560</xdr:rowOff>
    </xdr:to>
    <xdr:graphicFrame macro="">
      <xdr:nvGraphicFramePr>
        <xdr:cNvPr id="41" name="Chart 40">
          <a:extLst>
            <a:ext uri="{FF2B5EF4-FFF2-40B4-BE49-F238E27FC236}">
              <a16:creationId xmlns:a16="http://schemas.microsoft.com/office/drawing/2014/main" id="{03BD49A8-A7F2-424F-8A06-57E9C08FB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462641</xdr:colOff>
      <xdr:row>13</xdr:row>
      <xdr:rowOff>68035</xdr:rowOff>
    </xdr:from>
    <xdr:to>
      <xdr:col>27</xdr:col>
      <xdr:colOff>567566</xdr:colOff>
      <xdr:row>26</xdr:row>
      <xdr:rowOff>184754</xdr:rowOff>
    </xdr:to>
    <xdr:sp macro="" textlink="">
      <xdr:nvSpPr>
        <xdr:cNvPr id="43" name="Rectangle: Rounded Corners 42">
          <a:extLst>
            <a:ext uri="{FF2B5EF4-FFF2-40B4-BE49-F238E27FC236}">
              <a16:creationId xmlns:a16="http://schemas.microsoft.com/office/drawing/2014/main" id="{EE6C0E68-0F36-4447-9D33-40C2C5249506}"/>
            </a:ext>
          </a:extLst>
        </xdr:cNvPr>
        <xdr:cNvSpPr/>
      </xdr:nvSpPr>
      <xdr:spPr>
        <a:xfrm>
          <a:off x="10994570" y="2544535"/>
          <a:ext cx="5370889" cy="2593219"/>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151540</xdr:colOff>
      <xdr:row>13</xdr:row>
      <xdr:rowOff>116843</xdr:rowOff>
    </xdr:from>
    <xdr:to>
      <xdr:col>27</xdr:col>
      <xdr:colOff>272143</xdr:colOff>
      <xdr:row>26</xdr:row>
      <xdr:rowOff>20788</xdr:rowOff>
    </xdr:to>
    <xdr:graphicFrame macro="">
      <xdr:nvGraphicFramePr>
        <xdr:cNvPr id="44" name="Chart 43">
          <a:extLst>
            <a:ext uri="{FF2B5EF4-FFF2-40B4-BE49-F238E27FC236}">
              <a16:creationId xmlns:a16="http://schemas.microsoft.com/office/drawing/2014/main" id="{E9F8102B-7AF8-45D3-B44E-60F127FF1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334432</xdr:colOff>
      <xdr:row>6</xdr:row>
      <xdr:rowOff>187477</xdr:rowOff>
    </xdr:from>
    <xdr:to>
      <xdr:col>27</xdr:col>
      <xdr:colOff>568473</xdr:colOff>
      <xdr:row>12</xdr:row>
      <xdr:rowOff>163286</xdr:rowOff>
    </xdr:to>
    <xdr:sp macro="" textlink="">
      <xdr:nvSpPr>
        <xdr:cNvPr id="45" name="Rectangle: Rounded Corners 44">
          <a:extLst>
            <a:ext uri="{FF2B5EF4-FFF2-40B4-BE49-F238E27FC236}">
              <a16:creationId xmlns:a16="http://schemas.microsoft.com/office/drawing/2014/main" id="{4133F70A-3EBC-4C9B-835D-D57D8A4F0728}"/>
            </a:ext>
          </a:extLst>
        </xdr:cNvPr>
        <xdr:cNvSpPr/>
      </xdr:nvSpPr>
      <xdr:spPr>
        <a:xfrm>
          <a:off x="13791896" y="1330477"/>
          <a:ext cx="2574470" cy="1118809"/>
        </a:xfrm>
        <a:prstGeom prst="roundRect">
          <a:avLst/>
        </a:prstGeom>
        <a:solidFill>
          <a:srgbClr val="7030A0"/>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xdr:from>
      <xdr:col>23</xdr:col>
      <xdr:colOff>565752</xdr:colOff>
      <xdr:row>7</xdr:row>
      <xdr:rowOff>51406</xdr:rowOff>
    </xdr:from>
    <xdr:to>
      <xdr:col>27</xdr:col>
      <xdr:colOff>511322</xdr:colOff>
      <xdr:row>9</xdr:row>
      <xdr:rowOff>173870</xdr:rowOff>
    </xdr:to>
    <xdr:sp macro="" textlink="">
      <xdr:nvSpPr>
        <xdr:cNvPr id="46" name="Rectangle: Rounded Corners 45">
          <a:extLst>
            <a:ext uri="{FF2B5EF4-FFF2-40B4-BE49-F238E27FC236}">
              <a16:creationId xmlns:a16="http://schemas.microsoft.com/office/drawing/2014/main" id="{35D85ED6-1072-4550-BA07-5A7647F9B63B}"/>
            </a:ext>
          </a:extLst>
        </xdr:cNvPr>
        <xdr:cNvSpPr/>
      </xdr:nvSpPr>
      <xdr:spPr>
        <a:xfrm>
          <a:off x="14023216" y="1384906"/>
          <a:ext cx="2285999" cy="503464"/>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bg1"/>
              </a:solidFill>
            </a:rPr>
            <a:t>AVG</a:t>
          </a:r>
          <a:r>
            <a:rPr lang="en-US" sz="2400" b="1" baseline="0">
              <a:solidFill>
                <a:schemeClr val="bg1"/>
              </a:solidFill>
            </a:rPr>
            <a:t> Lead Time</a:t>
          </a:r>
          <a:endParaRPr lang="en-US" sz="2400" b="1">
            <a:solidFill>
              <a:schemeClr val="bg1"/>
            </a:solidFill>
          </a:endParaRPr>
        </a:p>
      </xdr:txBody>
    </xdr:sp>
    <xdr:clientData/>
  </xdr:twoCellAnchor>
  <xdr:twoCellAnchor>
    <xdr:from>
      <xdr:col>24</xdr:col>
      <xdr:colOff>45955</xdr:colOff>
      <xdr:row>9</xdr:row>
      <xdr:rowOff>133048</xdr:rowOff>
    </xdr:from>
    <xdr:to>
      <xdr:col>25</xdr:col>
      <xdr:colOff>511322</xdr:colOff>
      <xdr:row>12</xdr:row>
      <xdr:rowOff>119441</xdr:rowOff>
    </xdr:to>
    <xdr:sp macro="" textlink="'Pivot Tables'!R13">
      <xdr:nvSpPr>
        <xdr:cNvPr id="47" name="Rectangle: Rounded Corners 46">
          <a:extLst>
            <a:ext uri="{FF2B5EF4-FFF2-40B4-BE49-F238E27FC236}">
              <a16:creationId xmlns:a16="http://schemas.microsoft.com/office/drawing/2014/main" id="{EFCB7DC5-517B-46AD-9F75-577EC4FC27B3}"/>
            </a:ext>
          </a:extLst>
        </xdr:cNvPr>
        <xdr:cNvSpPr/>
      </xdr:nvSpPr>
      <xdr:spPr>
        <a:xfrm>
          <a:off x="14088526" y="1847548"/>
          <a:ext cx="1050475" cy="557893"/>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578C608-2925-4FC4-8514-20454FBDE6EE}" type="TxLink">
            <a:rPr lang="en-US" sz="2400" b="0" i="0" u="none" strike="noStrike">
              <a:solidFill>
                <a:schemeClr val="bg1"/>
              </a:solidFill>
              <a:latin typeface="Calibri"/>
              <a:ea typeface="Calibri"/>
              <a:cs typeface="Calibri"/>
            </a:rPr>
            <a:pPr algn="l"/>
            <a:t>85.28</a:t>
          </a:fld>
          <a:endParaRPr lang="en-US" sz="2400" b="1">
            <a:solidFill>
              <a:schemeClr val="bg1"/>
            </a:solidFill>
          </a:endParaRPr>
        </a:p>
      </xdr:txBody>
    </xdr:sp>
    <xdr:clientData/>
  </xdr:twoCellAnchor>
  <xdr:twoCellAnchor>
    <xdr:from>
      <xdr:col>25</xdr:col>
      <xdr:colOff>358919</xdr:colOff>
      <xdr:row>9</xdr:row>
      <xdr:rowOff>133049</xdr:rowOff>
    </xdr:from>
    <xdr:to>
      <xdr:col>27</xdr:col>
      <xdr:colOff>239181</xdr:colOff>
      <xdr:row>12</xdr:row>
      <xdr:rowOff>78621</xdr:rowOff>
    </xdr:to>
    <xdr:sp macro="" textlink="">
      <xdr:nvSpPr>
        <xdr:cNvPr id="48" name="Rectangle 47">
          <a:extLst>
            <a:ext uri="{FF2B5EF4-FFF2-40B4-BE49-F238E27FC236}">
              <a16:creationId xmlns:a16="http://schemas.microsoft.com/office/drawing/2014/main" id="{777965D3-2344-42F0-982D-A0C57E1C0ECD}"/>
            </a:ext>
          </a:extLst>
        </xdr:cNvPr>
        <xdr:cNvSpPr/>
      </xdr:nvSpPr>
      <xdr:spPr>
        <a:xfrm>
          <a:off x="14986598" y="1847549"/>
          <a:ext cx="1050476" cy="517072"/>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chemeClr val="bg1"/>
              </a:solidFill>
            </a:rPr>
            <a:t>Days</a:t>
          </a:r>
        </a:p>
      </xdr:txBody>
    </xdr:sp>
    <xdr:clientData/>
  </xdr:twoCellAnchor>
  <xdr:twoCellAnchor>
    <xdr:from>
      <xdr:col>16</xdr:col>
      <xdr:colOff>62290</xdr:colOff>
      <xdr:row>7</xdr:row>
      <xdr:rowOff>10584</xdr:rowOff>
    </xdr:from>
    <xdr:to>
      <xdr:col>21</xdr:col>
      <xdr:colOff>201387</xdr:colOff>
      <xdr:row>12</xdr:row>
      <xdr:rowOff>122464</xdr:rowOff>
    </xdr:to>
    <xdr:sp macro="" textlink="">
      <xdr:nvSpPr>
        <xdr:cNvPr id="52" name="Rectangle: Rounded Corners 51">
          <a:extLst>
            <a:ext uri="{FF2B5EF4-FFF2-40B4-BE49-F238E27FC236}">
              <a16:creationId xmlns:a16="http://schemas.microsoft.com/office/drawing/2014/main" id="{0679CAF9-E3C1-4134-B3A0-F9972B0E287A}"/>
            </a:ext>
          </a:extLst>
        </xdr:cNvPr>
        <xdr:cNvSpPr/>
      </xdr:nvSpPr>
      <xdr:spPr>
        <a:xfrm>
          <a:off x="9424004" y="1344084"/>
          <a:ext cx="3064633" cy="1064380"/>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214995</xdr:colOff>
      <xdr:row>7</xdr:row>
      <xdr:rowOff>37799</xdr:rowOff>
    </xdr:from>
    <xdr:to>
      <xdr:col>20</xdr:col>
      <xdr:colOff>458410</xdr:colOff>
      <xdr:row>10</xdr:row>
      <xdr:rowOff>20359</xdr:rowOff>
    </xdr:to>
    <xdr:sp macro="" textlink="">
      <xdr:nvSpPr>
        <xdr:cNvPr id="53" name="Rectangle: Rounded Corners 52">
          <a:extLst>
            <a:ext uri="{FF2B5EF4-FFF2-40B4-BE49-F238E27FC236}">
              <a16:creationId xmlns:a16="http://schemas.microsoft.com/office/drawing/2014/main" id="{CB19E71C-9F40-44AD-99C4-27CDD9BD127B}"/>
            </a:ext>
          </a:extLst>
        </xdr:cNvPr>
        <xdr:cNvSpPr/>
      </xdr:nvSpPr>
      <xdr:spPr>
        <a:xfrm>
          <a:off x="9576709" y="1371299"/>
          <a:ext cx="2583844" cy="554060"/>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Total Revemue</a:t>
          </a:r>
        </a:p>
      </xdr:txBody>
    </xdr:sp>
    <xdr:clientData/>
  </xdr:twoCellAnchor>
  <xdr:twoCellAnchor>
    <xdr:from>
      <xdr:col>16</xdr:col>
      <xdr:colOff>171148</xdr:colOff>
      <xdr:row>9</xdr:row>
      <xdr:rowOff>119440</xdr:rowOff>
    </xdr:from>
    <xdr:to>
      <xdr:col>19</xdr:col>
      <xdr:colOff>425147</xdr:colOff>
      <xdr:row>12</xdr:row>
      <xdr:rowOff>97143</xdr:rowOff>
    </xdr:to>
    <xdr:sp macro="" textlink="'Pivot Tables'!Q6">
      <xdr:nvSpPr>
        <xdr:cNvPr id="54" name="Rectangle: Rounded Corners 53">
          <a:extLst>
            <a:ext uri="{FF2B5EF4-FFF2-40B4-BE49-F238E27FC236}">
              <a16:creationId xmlns:a16="http://schemas.microsoft.com/office/drawing/2014/main" id="{8038B594-BF99-497F-94CD-AB4A09532757}"/>
            </a:ext>
          </a:extLst>
        </xdr:cNvPr>
        <xdr:cNvSpPr/>
      </xdr:nvSpPr>
      <xdr:spPr>
        <a:xfrm>
          <a:off x="9532862" y="1833940"/>
          <a:ext cx="2009321" cy="549203"/>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EA9598-D572-4D7B-9CA2-5267AE1B05CF}" type="TxLink">
            <a:rPr lang="en-US" sz="2800" b="0" i="0" u="none" strike="noStrike">
              <a:solidFill>
                <a:schemeClr val="bg1"/>
              </a:solidFill>
              <a:latin typeface="Calibri"/>
              <a:ea typeface="Calibri"/>
              <a:cs typeface="Calibri"/>
            </a:rPr>
            <a:pPr algn="l"/>
            <a:t> 11,336,104 </a:t>
          </a:fld>
          <a:endParaRPr lang="en-US" sz="2800" b="1">
            <a:solidFill>
              <a:schemeClr val="bg1"/>
            </a:solidFill>
          </a:endParaRPr>
        </a:p>
      </xdr:txBody>
    </xdr:sp>
    <xdr:clientData/>
  </xdr:twoCellAnchor>
  <xdr:twoCellAnchor editAs="oneCell">
    <xdr:from>
      <xdr:col>20</xdr:col>
      <xdr:colOff>41123</xdr:colOff>
      <xdr:row>9</xdr:row>
      <xdr:rowOff>24196</xdr:rowOff>
    </xdr:from>
    <xdr:to>
      <xdr:col>21</xdr:col>
      <xdr:colOff>57981</xdr:colOff>
      <xdr:row>12</xdr:row>
      <xdr:rowOff>105823</xdr:rowOff>
    </xdr:to>
    <xdr:pic>
      <xdr:nvPicPr>
        <xdr:cNvPr id="55" name="Picture 54">
          <a:extLst>
            <a:ext uri="{FF2B5EF4-FFF2-40B4-BE49-F238E27FC236}">
              <a16:creationId xmlns:a16="http://schemas.microsoft.com/office/drawing/2014/main" id="{EEB5EA56-F8A8-4734-9394-1B842E6FF447}"/>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11743266" y="1738696"/>
          <a:ext cx="601965" cy="653127"/>
        </a:xfrm>
        <a:prstGeom prst="rect">
          <a:avLst/>
        </a:prstGeom>
      </xdr:spPr>
    </xdr:pic>
    <xdr:clientData/>
  </xdr:twoCellAnchor>
  <xdr:twoCellAnchor>
    <xdr:from>
      <xdr:col>2</xdr:col>
      <xdr:colOff>544284</xdr:colOff>
      <xdr:row>14</xdr:row>
      <xdr:rowOff>40823</xdr:rowOff>
    </xdr:from>
    <xdr:to>
      <xdr:col>5</xdr:col>
      <xdr:colOff>217711</xdr:colOff>
      <xdr:row>17</xdr:row>
      <xdr:rowOff>54430</xdr:rowOff>
    </xdr:to>
    <xdr:sp macro="" textlink="">
      <xdr:nvSpPr>
        <xdr:cNvPr id="62" name="Rectangle: Rounded Corners 61">
          <a:hlinkClick xmlns:r="http://schemas.openxmlformats.org/officeDocument/2006/relationships" r:id="rId9"/>
          <a:extLst>
            <a:ext uri="{FF2B5EF4-FFF2-40B4-BE49-F238E27FC236}">
              <a16:creationId xmlns:a16="http://schemas.microsoft.com/office/drawing/2014/main" id="{1FA7D7C7-1D90-4266-B291-441979EB80AD}"/>
            </a:ext>
          </a:extLst>
        </xdr:cNvPr>
        <xdr:cNvSpPr/>
      </xdr:nvSpPr>
      <xdr:spPr>
        <a:xfrm>
          <a:off x="1714498" y="2707823"/>
          <a:ext cx="1428749"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Cancellations</a:t>
          </a:r>
        </a:p>
      </xdr:txBody>
    </xdr:sp>
    <xdr:clientData/>
  </xdr:twoCellAnchor>
  <xdr:twoCellAnchor>
    <xdr:from>
      <xdr:col>2</xdr:col>
      <xdr:colOff>517069</xdr:colOff>
      <xdr:row>18</xdr:row>
      <xdr:rowOff>16331</xdr:rowOff>
    </xdr:from>
    <xdr:to>
      <xdr:col>5</xdr:col>
      <xdr:colOff>217711</xdr:colOff>
      <xdr:row>21</xdr:row>
      <xdr:rowOff>29938</xdr:rowOff>
    </xdr:to>
    <xdr:sp macro="" textlink="">
      <xdr:nvSpPr>
        <xdr:cNvPr id="63" name="Rectangle: Rounded Corners 62">
          <a:hlinkClick xmlns:r="http://schemas.openxmlformats.org/officeDocument/2006/relationships" r:id="rId10"/>
          <a:extLst>
            <a:ext uri="{FF2B5EF4-FFF2-40B4-BE49-F238E27FC236}">
              <a16:creationId xmlns:a16="http://schemas.microsoft.com/office/drawing/2014/main" id="{A212BDFA-E136-49A1-A22B-77687B7EC2DE}"/>
            </a:ext>
          </a:extLst>
        </xdr:cNvPr>
        <xdr:cNvSpPr/>
      </xdr:nvSpPr>
      <xdr:spPr>
        <a:xfrm>
          <a:off x="1687283" y="3445331"/>
          <a:ext cx="1455964"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Pricing</a:t>
          </a:r>
        </a:p>
      </xdr:txBody>
    </xdr:sp>
    <xdr:clientData/>
  </xdr:twoCellAnchor>
  <xdr:twoCellAnchor>
    <xdr:from>
      <xdr:col>2</xdr:col>
      <xdr:colOff>536119</xdr:colOff>
      <xdr:row>22</xdr:row>
      <xdr:rowOff>19052</xdr:rowOff>
    </xdr:from>
    <xdr:to>
      <xdr:col>5</xdr:col>
      <xdr:colOff>272140</xdr:colOff>
      <xdr:row>25</xdr:row>
      <xdr:rowOff>32659</xdr:rowOff>
    </xdr:to>
    <xdr:sp macro="" textlink="">
      <xdr:nvSpPr>
        <xdr:cNvPr id="64" name="Rectangle: Rounded Corners 63">
          <a:hlinkClick xmlns:r="http://schemas.openxmlformats.org/officeDocument/2006/relationships" r:id="rId11"/>
          <a:extLst>
            <a:ext uri="{FF2B5EF4-FFF2-40B4-BE49-F238E27FC236}">
              <a16:creationId xmlns:a16="http://schemas.microsoft.com/office/drawing/2014/main" id="{729CE677-7FC0-4B95-82A0-A9345FA8FEC0}"/>
            </a:ext>
          </a:extLst>
        </xdr:cNvPr>
        <xdr:cNvSpPr/>
      </xdr:nvSpPr>
      <xdr:spPr>
        <a:xfrm>
          <a:off x="1706333" y="4210052"/>
          <a:ext cx="1491343"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Seasonality</a:t>
          </a:r>
        </a:p>
      </xdr:txBody>
    </xdr:sp>
    <xdr:clientData/>
  </xdr:twoCellAnchor>
  <xdr:twoCellAnchor>
    <xdr:from>
      <xdr:col>2</xdr:col>
      <xdr:colOff>525233</xdr:colOff>
      <xdr:row>26</xdr:row>
      <xdr:rowOff>8167</xdr:rowOff>
    </xdr:from>
    <xdr:to>
      <xdr:col>5</xdr:col>
      <xdr:colOff>285747</xdr:colOff>
      <xdr:row>29</xdr:row>
      <xdr:rowOff>21774</xdr:rowOff>
    </xdr:to>
    <xdr:sp macro="" textlink="">
      <xdr:nvSpPr>
        <xdr:cNvPr id="65" name="Rectangle: Rounded Corners 64">
          <a:hlinkClick xmlns:r="http://schemas.openxmlformats.org/officeDocument/2006/relationships" r:id="rId12"/>
          <a:extLst>
            <a:ext uri="{FF2B5EF4-FFF2-40B4-BE49-F238E27FC236}">
              <a16:creationId xmlns:a16="http://schemas.microsoft.com/office/drawing/2014/main" id="{84C9D1C1-49B9-4FCF-88FF-F175066E879F}"/>
            </a:ext>
          </a:extLst>
        </xdr:cNvPr>
        <xdr:cNvSpPr/>
      </xdr:nvSpPr>
      <xdr:spPr>
        <a:xfrm>
          <a:off x="1695447" y="4961167"/>
          <a:ext cx="1515836"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Customers</a:t>
          </a:r>
        </a:p>
      </xdr:txBody>
    </xdr:sp>
    <xdr:clientData/>
  </xdr:twoCellAnchor>
  <xdr:twoCellAnchor>
    <xdr:from>
      <xdr:col>2</xdr:col>
      <xdr:colOff>541562</xdr:colOff>
      <xdr:row>30</xdr:row>
      <xdr:rowOff>65315</xdr:rowOff>
    </xdr:from>
    <xdr:to>
      <xdr:col>5</xdr:col>
      <xdr:colOff>272140</xdr:colOff>
      <xdr:row>33</xdr:row>
      <xdr:rowOff>40823</xdr:rowOff>
    </xdr:to>
    <xdr:sp macro="" textlink="">
      <xdr:nvSpPr>
        <xdr:cNvPr id="66" name="Rectangle: Rounded Corners 65">
          <a:hlinkClick xmlns:r="http://schemas.openxmlformats.org/officeDocument/2006/relationships" r:id="rId13"/>
          <a:extLst>
            <a:ext uri="{FF2B5EF4-FFF2-40B4-BE49-F238E27FC236}">
              <a16:creationId xmlns:a16="http://schemas.microsoft.com/office/drawing/2014/main" id="{B719AA41-7908-4D1E-B2BD-A4B377DD1200}"/>
            </a:ext>
          </a:extLst>
        </xdr:cNvPr>
        <xdr:cNvSpPr/>
      </xdr:nvSpPr>
      <xdr:spPr>
        <a:xfrm>
          <a:off x="1711776" y="5780315"/>
          <a:ext cx="1485900" cy="547008"/>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Segment</a:t>
          </a:r>
        </a:p>
      </xdr:txBody>
    </xdr:sp>
    <xdr:clientData/>
  </xdr:twoCellAnchor>
  <xdr:twoCellAnchor>
    <xdr:from>
      <xdr:col>3</xdr:col>
      <xdr:colOff>201082</xdr:colOff>
      <xdr:row>6</xdr:row>
      <xdr:rowOff>173869</xdr:rowOff>
    </xdr:from>
    <xdr:to>
      <xdr:col>5</xdr:col>
      <xdr:colOff>410935</xdr:colOff>
      <xdr:row>9</xdr:row>
      <xdr:rowOff>122464</xdr:rowOff>
    </xdr:to>
    <xdr:sp macro="" textlink="">
      <xdr:nvSpPr>
        <xdr:cNvPr id="67" name="Rectangle: Rounded Corners 66">
          <a:extLst>
            <a:ext uri="{FF2B5EF4-FFF2-40B4-BE49-F238E27FC236}">
              <a16:creationId xmlns:a16="http://schemas.microsoft.com/office/drawing/2014/main" id="{1E40A023-754B-4E11-803E-D47E3A44C843}"/>
            </a:ext>
          </a:extLst>
        </xdr:cNvPr>
        <xdr:cNvSpPr/>
      </xdr:nvSpPr>
      <xdr:spPr>
        <a:xfrm>
          <a:off x="1956403" y="1316869"/>
          <a:ext cx="1380068" cy="52009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u="sng">
              <a:solidFill>
                <a:srgbClr val="7030A0"/>
              </a:solidFill>
            </a:rPr>
            <a:t>Seasonality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122465</xdr:colOff>
      <xdr:row>17</xdr:row>
      <xdr:rowOff>95252</xdr:rowOff>
    </xdr:to>
    <xdr:sp macro="" textlink="">
      <xdr:nvSpPr>
        <xdr:cNvPr id="2" name="Right Triangle 1">
          <a:extLst>
            <a:ext uri="{FF2B5EF4-FFF2-40B4-BE49-F238E27FC236}">
              <a16:creationId xmlns:a16="http://schemas.microsoft.com/office/drawing/2014/main" id="{5AFA1BFF-361E-43FD-B087-600C892D5A46}"/>
            </a:ext>
          </a:extLst>
        </xdr:cNvPr>
        <xdr:cNvSpPr/>
      </xdr:nvSpPr>
      <xdr:spPr>
        <a:xfrm rot="5400000">
          <a:off x="-1015093" y="1015094"/>
          <a:ext cx="3333751" cy="1303565"/>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0</xdr:row>
      <xdr:rowOff>1</xdr:rowOff>
    </xdr:from>
    <xdr:to>
      <xdr:col>1</xdr:col>
      <xdr:colOff>340179</xdr:colOff>
      <xdr:row>7</xdr:row>
      <xdr:rowOff>136074</xdr:rowOff>
    </xdr:to>
    <xdr:sp macro="" textlink="">
      <xdr:nvSpPr>
        <xdr:cNvPr id="3" name="Right Triangle 1">
          <a:extLst>
            <a:ext uri="{FF2B5EF4-FFF2-40B4-BE49-F238E27FC236}">
              <a16:creationId xmlns:a16="http://schemas.microsoft.com/office/drawing/2014/main" id="{8447CE1D-3849-4DC5-9132-718711AFD5FC}"/>
            </a:ext>
          </a:extLst>
        </xdr:cNvPr>
        <xdr:cNvSpPr/>
      </xdr:nvSpPr>
      <xdr:spPr>
        <a:xfrm rot="5400000">
          <a:off x="-269422" y="269423"/>
          <a:ext cx="1469573" cy="930729"/>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29</xdr:col>
      <xdr:colOff>163285</xdr:colOff>
      <xdr:row>0</xdr:row>
      <xdr:rowOff>0</xdr:rowOff>
    </xdr:from>
    <xdr:to>
      <xdr:col>31</xdr:col>
      <xdr:colOff>333373</xdr:colOff>
      <xdr:row>15</xdr:row>
      <xdr:rowOff>163286</xdr:rowOff>
    </xdr:to>
    <xdr:sp macro="" textlink="">
      <xdr:nvSpPr>
        <xdr:cNvPr id="4" name="Right Triangle 1">
          <a:extLst>
            <a:ext uri="{FF2B5EF4-FFF2-40B4-BE49-F238E27FC236}">
              <a16:creationId xmlns:a16="http://schemas.microsoft.com/office/drawing/2014/main" id="{06D3341A-B425-4293-AD02-32109659E691}"/>
            </a:ext>
          </a:extLst>
        </xdr:cNvPr>
        <xdr:cNvSpPr/>
      </xdr:nvSpPr>
      <xdr:spPr>
        <a:xfrm rot="10800000">
          <a:off x="17289235" y="0"/>
          <a:ext cx="1351188" cy="3020786"/>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30</xdr:col>
      <xdr:colOff>108856</xdr:colOff>
      <xdr:row>0</xdr:row>
      <xdr:rowOff>0</xdr:rowOff>
    </xdr:from>
    <xdr:to>
      <xdr:col>31</xdr:col>
      <xdr:colOff>217712</xdr:colOff>
      <xdr:row>8</xdr:row>
      <xdr:rowOff>176892</xdr:rowOff>
    </xdr:to>
    <xdr:sp macro="" textlink="">
      <xdr:nvSpPr>
        <xdr:cNvPr id="5" name="Right Triangle 1">
          <a:extLst>
            <a:ext uri="{FF2B5EF4-FFF2-40B4-BE49-F238E27FC236}">
              <a16:creationId xmlns:a16="http://schemas.microsoft.com/office/drawing/2014/main" id="{5AEAA352-5799-4F5E-A994-930B74F8A444}"/>
            </a:ext>
          </a:extLst>
        </xdr:cNvPr>
        <xdr:cNvSpPr/>
      </xdr:nvSpPr>
      <xdr:spPr>
        <a:xfrm rot="10800000">
          <a:off x="17825356" y="0"/>
          <a:ext cx="699406" cy="1700892"/>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544286</xdr:colOff>
      <xdr:row>4</xdr:row>
      <xdr:rowOff>54429</xdr:rowOff>
    </xdr:from>
    <xdr:to>
      <xdr:col>28</xdr:col>
      <xdr:colOff>40822</xdr:colOff>
      <xdr:row>44</xdr:row>
      <xdr:rowOff>111881</xdr:rowOff>
    </xdr:to>
    <xdr:sp macro="" textlink="">
      <xdr:nvSpPr>
        <xdr:cNvPr id="6" name="Rectangle: Rounded Corners 5">
          <a:extLst>
            <a:ext uri="{FF2B5EF4-FFF2-40B4-BE49-F238E27FC236}">
              <a16:creationId xmlns:a16="http://schemas.microsoft.com/office/drawing/2014/main" id="{3E511104-E4F0-4CD3-A461-25C67CFAF47A}"/>
            </a:ext>
          </a:extLst>
        </xdr:cNvPr>
        <xdr:cNvSpPr/>
      </xdr:nvSpPr>
      <xdr:spPr>
        <a:xfrm>
          <a:off x="1714500" y="816429"/>
          <a:ext cx="14709322" cy="7677452"/>
        </a:xfrm>
        <a:prstGeom prst="roundRect">
          <a:avLst>
            <a:gd name="adj" fmla="val 10648"/>
          </a:avLst>
        </a:prstGeom>
        <a:solidFill>
          <a:schemeClr val="bg1"/>
        </a:solidFill>
        <a:ln>
          <a:noFill/>
        </a:ln>
        <a:effectLst>
          <a:outerShdw blurRad="444500" dist="190500" dir="2700000" algn="tl" rotWithShape="0">
            <a:prstClr val="black">
              <a:alpha val="5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585106</xdr:colOff>
      <xdr:row>3</xdr:row>
      <xdr:rowOff>40822</xdr:rowOff>
    </xdr:from>
    <xdr:to>
      <xdr:col>27</xdr:col>
      <xdr:colOff>571498</xdr:colOff>
      <xdr:row>6</xdr:row>
      <xdr:rowOff>110218</xdr:rowOff>
    </xdr:to>
    <xdr:sp macro="" textlink="">
      <xdr:nvSpPr>
        <xdr:cNvPr id="7" name="Rectangle: Top Corners Rounded 6">
          <a:extLst>
            <a:ext uri="{FF2B5EF4-FFF2-40B4-BE49-F238E27FC236}">
              <a16:creationId xmlns:a16="http://schemas.microsoft.com/office/drawing/2014/main" id="{031B243F-2BDF-4AE5-9959-E2F77675D08D}"/>
            </a:ext>
          </a:extLst>
        </xdr:cNvPr>
        <xdr:cNvSpPr/>
      </xdr:nvSpPr>
      <xdr:spPr>
        <a:xfrm>
          <a:off x="1766206" y="612322"/>
          <a:ext cx="14750142" cy="640896"/>
        </a:xfrm>
        <a:prstGeom prst="round2Same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t> 🏨 Hotel Reservations Dashboard </a:t>
          </a:r>
        </a:p>
      </xdr:txBody>
    </xdr:sp>
    <xdr:clientData/>
  </xdr:twoCellAnchor>
  <xdr:twoCellAnchor>
    <xdr:from>
      <xdr:col>2</xdr:col>
      <xdr:colOff>517070</xdr:colOff>
      <xdr:row>10</xdr:row>
      <xdr:rowOff>40821</xdr:rowOff>
    </xdr:from>
    <xdr:to>
      <xdr:col>5</xdr:col>
      <xdr:colOff>421824</xdr:colOff>
      <xdr:row>39</xdr:row>
      <xdr:rowOff>40825</xdr:rowOff>
    </xdr:to>
    <xdr:sp macro="" textlink="">
      <xdr:nvSpPr>
        <xdr:cNvPr id="8" name="Flowchart: Manual Operation 5">
          <a:extLst>
            <a:ext uri="{FF2B5EF4-FFF2-40B4-BE49-F238E27FC236}">
              <a16:creationId xmlns:a16="http://schemas.microsoft.com/office/drawing/2014/main" id="{AE328E0A-EEA9-47B4-A2C8-5BC5DDACBBCA}"/>
            </a:ext>
          </a:extLst>
        </xdr:cNvPr>
        <xdr:cNvSpPr/>
      </xdr:nvSpPr>
      <xdr:spPr>
        <a:xfrm rot="16200000">
          <a:off x="-244930" y="3878035"/>
          <a:ext cx="5524504" cy="166007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731" y="4202"/>
                <a:pt x="9333" y="8333"/>
                <a:pt x="8000" y="10000"/>
              </a:cubicBezTo>
              <a:lnTo>
                <a:pt x="2000" y="10000"/>
              </a:lnTo>
              <a:cubicBezTo>
                <a:pt x="667" y="8333"/>
                <a:pt x="1372" y="4766"/>
                <a:pt x="0" y="0"/>
              </a:cubicBezTo>
              <a:close/>
            </a:path>
          </a:pathLst>
        </a:custGeom>
        <a:solidFill>
          <a:srgbClr val="7030A0"/>
        </a:solidFill>
        <a:ln>
          <a:no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7030A0"/>
            </a:solidFill>
          </a:endParaRPr>
        </a:p>
      </xdr:txBody>
    </xdr:sp>
    <xdr:clientData/>
  </xdr:twoCellAnchor>
  <xdr:twoCellAnchor>
    <xdr:from>
      <xdr:col>18</xdr:col>
      <xdr:colOff>312965</xdr:colOff>
      <xdr:row>14</xdr:row>
      <xdr:rowOff>40822</xdr:rowOff>
    </xdr:from>
    <xdr:to>
      <xdr:col>27</xdr:col>
      <xdr:colOff>473529</xdr:colOff>
      <xdr:row>26</xdr:row>
      <xdr:rowOff>40821</xdr:rowOff>
    </xdr:to>
    <xdr:sp macro="" textlink="">
      <xdr:nvSpPr>
        <xdr:cNvPr id="36" name="Rectangle: Rounded Corners 35">
          <a:extLst>
            <a:ext uri="{FF2B5EF4-FFF2-40B4-BE49-F238E27FC236}">
              <a16:creationId xmlns:a16="http://schemas.microsoft.com/office/drawing/2014/main" id="{DFD76F12-519B-4117-81A1-718D2C14465B}"/>
            </a:ext>
          </a:extLst>
        </xdr:cNvPr>
        <xdr:cNvSpPr/>
      </xdr:nvSpPr>
      <xdr:spPr>
        <a:xfrm>
          <a:off x="10844894" y="2707822"/>
          <a:ext cx="5426528" cy="2285999"/>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530678</xdr:colOff>
      <xdr:row>27</xdr:row>
      <xdr:rowOff>27214</xdr:rowOff>
    </xdr:from>
    <xdr:to>
      <xdr:col>27</xdr:col>
      <xdr:colOff>367393</xdr:colOff>
      <xdr:row>43</xdr:row>
      <xdr:rowOff>155735</xdr:rowOff>
    </xdr:to>
    <xdr:sp macro="" textlink="">
      <xdr:nvSpPr>
        <xdr:cNvPr id="37" name="Rectangle: Rounded Corners 36">
          <a:extLst>
            <a:ext uri="{FF2B5EF4-FFF2-40B4-BE49-F238E27FC236}">
              <a16:creationId xmlns:a16="http://schemas.microsoft.com/office/drawing/2014/main" id="{34D8F0E6-8897-46A4-B6C8-9D6A509BABBA}"/>
            </a:ext>
          </a:extLst>
        </xdr:cNvPr>
        <xdr:cNvSpPr/>
      </xdr:nvSpPr>
      <xdr:spPr>
        <a:xfrm>
          <a:off x="7551964" y="5170714"/>
          <a:ext cx="8613322" cy="3176521"/>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166970</xdr:colOff>
      <xdr:row>27</xdr:row>
      <xdr:rowOff>128447</xdr:rowOff>
    </xdr:from>
    <xdr:to>
      <xdr:col>27</xdr:col>
      <xdr:colOff>68036</xdr:colOff>
      <xdr:row>43</xdr:row>
      <xdr:rowOff>81643</xdr:rowOff>
    </xdr:to>
    <xdr:graphicFrame macro="">
      <xdr:nvGraphicFramePr>
        <xdr:cNvPr id="40" name="Chart 39">
          <a:extLst>
            <a:ext uri="{FF2B5EF4-FFF2-40B4-BE49-F238E27FC236}">
              <a16:creationId xmlns:a16="http://schemas.microsoft.com/office/drawing/2014/main" id="{4CA2311A-7A5E-456A-B6FF-1D06EB85F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89850</xdr:colOff>
      <xdr:row>14</xdr:row>
      <xdr:rowOff>149679</xdr:rowOff>
    </xdr:from>
    <xdr:to>
      <xdr:col>27</xdr:col>
      <xdr:colOff>176894</xdr:colOff>
      <xdr:row>25</xdr:row>
      <xdr:rowOff>111578</xdr:rowOff>
    </xdr:to>
    <xdr:graphicFrame macro="">
      <xdr:nvGraphicFramePr>
        <xdr:cNvPr id="41" name="Chart 40">
          <a:extLst>
            <a:ext uri="{FF2B5EF4-FFF2-40B4-BE49-F238E27FC236}">
              <a16:creationId xmlns:a16="http://schemas.microsoft.com/office/drawing/2014/main" id="{46B60A1C-1F08-491E-A31F-0F5E00F46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214993</xdr:colOff>
      <xdr:row>7</xdr:row>
      <xdr:rowOff>27216</xdr:rowOff>
    </xdr:from>
    <xdr:to>
      <xdr:col>17</xdr:col>
      <xdr:colOff>573314</xdr:colOff>
      <xdr:row>13</xdr:row>
      <xdr:rowOff>27217</xdr:rowOff>
    </xdr:to>
    <xdr:sp macro="" textlink="">
      <xdr:nvSpPr>
        <xdr:cNvPr id="43" name="Rectangle: Rounded Corners 42">
          <a:extLst>
            <a:ext uri="{FF2B5EF4-FFF2-40B4-BE49-F238E27FC236}">
              <a16:creationId xmlns:a16="http://schemas.microsoft.com/office/drawing/2014/main" id="{84AC8B63-24B7-4B4A-8F21-E9E4C12239E4}"/>
            </a:ext>
          </a:extLst>
        </xdr:cNvPr>
        <xdr:cNvSpPr/>
      </xdr:nvSpPr>
      <xdr:spPr>
        <a:xfrm>
          <a:off x="7821386" y="1360716"/>
          <a:ext cx="2698749" cy="1143001"/>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xdr:from>
      <xdr:col>23</xdr:col>
      <xdr:colOff>187779</xdr:colOff>
      <xdr:row>7</xdr:row>
      <xdr:rowOff>40821</xdr:rowOff>
    </xdr:from>
    <xdr:to>
      <xdr:col>27</xdr:col>
      <xdr:colOff>518885</xdr:colOff>
      <xdr:row>13</xdr:row>
      <xdr:rowOff>40822</xdr:rowOff>
    </xdr:to>
    <xdr:sp macro="" textlink="">
      <xdr:nvSpPr>
        <xdr:cNvPr id="44" name="Rectangle: Rounded Corners 43">
          <a:extLst>
            <a:ext uri="{FF2B5EF4-FFF2-40B4-BE49-F238E27FC236}">
              <a16:creationId xmlns:a16="http://schemas.microsoft.com/office/drawing/2014/main" id="{D18406C8-1001-4344-8313-858DC5BC44E5}"/>
            </a:ext>
          </a:extLst>
        </xdr:cNvPr>
        <xdr:cNvSpPr/>
      </xdr:nvSpPr>
      <xdr:spPr>
        <a:xfrm>
          <a:off x="13645243" y="1374321"/>
          <a:ext cx="2671535" cy="1143001"/>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xdr:from>
      <xdr:col>9</xdr:col>
      <xdr:colOff>269421</xdr:colOff>
      <xdr:row>7</xdr:row>
      <xdr:rowOff>27215</xdr:rowOff>
    </xdr:from>
    <xdr:to>
      <xdr:col>12</xdr:col>
      <xdr:colOff>559705</xdr:colOff>
      <xdr:row>13</xdr:row>
      <xdr:rowOff>27216</xdr:rowOff>
    </xdr:to>
    <xdr:sp macro="" textlink="">
      <xdr:nvSpPr>
        <xdr:cNvPr id="46" name="Rectangle: Rounded Corners 45">
          <a:extLst>
            <a:ext uri="{FF2B5EF4-FFF2-40B4-BE49-F238E27FC236}">
              <a16:creationId xmlns:a16="http://schemas.microsoft.com/office/drawing/2014/main" id="{C583237D-BAC8-4295-AEB7-271F3B2CB936}"/>
            </a:ext>
          </a:extLst>
        </xdr:cNvPr>
        <xdr:cNvSpPr/>
      </xdr:nvSpPr>
      <xdr:spPr>
        <a:xfrm>
          <a:off x="5535385" y="1360715"/>
          <a:ext cx="2045606" cy="1143001"/>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xdr:from>
      <xdr:col>9</xdr:col>
      <xdr:colOff>391887</xdr:colOff>
      <xdr:row>7</xdr:row>
      <xdr:rowOff>122465</xdr:rowOff>
    </xdr:from>
    <xdr:to>
      <xdr:col>12</xdr:col>
      <xdr:colOff>446315</xdr:colOff>
      <xdr:row>10</xdr:row>
      <xdr:rowOff>40823</xdr:rowOff>
    </xdr:to>
    <xdr:sp macro="" textlink="">
      <xdr:nvSpPr>
        <xdr:cNvPr id="47" name="Rectangle 46">
          <a:extLst>
            <a:ext uri="{FF2B5EF4-FFF2-40B4-BE49-F238E27FC236}">
              <a16:creationId xmlns:a16="http://schemas.microsoft.com/office/drawing/2014/main" id="{EB003C9A-4F5F-45BC-99C6-21E81715FFCE}"/>
            </a:ext>
          </a:extLst>
        </xdr:cNvPr>
        <xdr:cNvSpPr/>
      </xdr:nvSpPr>
      <xdr:spPr>
        <a:xfrm>
          <a:off x="5657851" y="1455965"/>
          <a:ext cx="1809750" cy="489858"/>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bg1"/>
              </a:solidFill>
            </a:rPr>
            <a:t>Total</a:t>
          </a:r>
          <a:r>
            <a:rPr lang="en-US" sz="2400" b="1" baseline="0">
              <a:solidFill>
                <a:schemeClr val="bg1"/>
              </a:solidFill>
            </a:rPr>
            <a:t> Guests</a:t>
          </a:r>
        </a:p>
      </xdr:txBody>
    </xdr:sp>
    <xdr:clientData/>
  </xdr:twoCellAnchor>
  <xdr:twoCellAnchor>
    <xdr:from>
      <xdr:col>10</xdr:col>
      <xdr:colOff>119742</xdr:colOff>
      <xdr:row>9</xdr:row>
      <xdr:rowOff>158184</xdr:rowOff>
    </xdr:from>
    <xdr:to>
      <xdr:col>12</xdr:col>
      <xdr:colOff>242207</xdr:colOff>
      <xdr:row>12</xdr:row>
      <xdr:rowOff>54430</xdr:rowOff>
    </xdr:to>
    <xdr:sp macro="" textlink="'Pivot Tables'!G13">
      <xdr:nvSpPr>
        <xdr:cNvPr id="48" name="Rectangle: Rounded Corners 47">
          <a:extLst>
            <a:ext uri="{FF2B5EF4-FFF2-40B4-BE49-F238E27FC236}">
              <a16:creationId xmlns:a16="http://schemas.microsoft.com/office/drawing/2014/main" id="{9B9189FF-ADFB-418F-BF61-1AE13A369CCC}"/>
            </a:ext>
          </a:extLst>
        </xdr:cNvPr>
        <xdr:cNvSpPr/>
      </xdr:nvSpPr>
      <xdr:spPr>
        <a:xfrm>
          <a:off x="5970813" y="1872684"/>
          <a:ext cx="1292680" cy="467746"/>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C908AC7-44D2-497F-9590-29DDDFB0B36B}" type="TxLink">
            <a:rPr lang="en-US" sz="2400" b="0" i="0" u="none" strike="noStrike">
              <a:solidFill>
                <a:schemeClr val="bg1"/>
              </a:solidFill>
              <a:latin typeface="Calibri"/>
              <a:ea typeface="Calibri"/>
              <a:cs typeface="Calibri"/>
            </a:rPr>
            <a:pPr algn="l"/>
            <a:t>36238</a:t>
          </a:fld>
          <a:endParaRPr lang="en-US" sz="2400" b="1">
            <a:solidFill>
              <a:schemeClr val="bg1"/>
            </a:solidFill>
          </a:endParaRPr>
        </a:p>
      </xdr:txBody>
    </xdr:sp>
    <xdr:clientData/>
  </xdr:twoCellAnchor>
  <xdr:twoCellAnchor>
    <xdr:from>
      <xdr:col>13</xdr:col>
      <xdr:colOff>391888</xdr:colOff>
      <xdr:row>7</xdr:row>
      <xdr:rowOff>81645</xdr:rowOff>
    </xdr:from>
    <xdr:to>
      <xdr:col>17</xdr:col>
      <xdr:colOff>419101</xdr:colOff>
      <xdr:row>9</xdr:row>
      <xdr:rowOff>163288</xdr:rowOff>
    </xdr:to>
    <xdr:sp macro="" textlink="">
      <xdr:nvSpPr>
        <xdr:cNvPr id="49" name="Rectangle 48">
          <a:extLst>
            <a:ext uri="{FF2B5EF4-FFF2-40B4-BE49-F238E27FC236}">
              <a16:creationId xmlns:a16="http://schemas.microsoft.com/office/drawing/2014/main" id="{5EDB23BE-C008-475C-8A71-685213618E93}"/>
            </a:ext>
          </a:extLst>
        </xdr:cNvPr>
        <xdr:cNvSpPr/>
      </xdr:nvSpPr>
      <xdr:spPr>
        <a:xfrm>
          <a:off x="7998281" y="1415145"/>
          <a:ext cx="2367641" cy="462643"/>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bg1"/>
              </a:solidFill>
            </a:rPr>
            <a:t>Repeated</a:t>
          </a:r>
          <a:r>
            <a:rPr lang="en-US" sz="2400" b="1" baseline="0">
              <a:solidFill>
                <a:schemeClr val="bg1"/>
              </a:solidFill>
            </a:rPr>
            <a:t> Guests</a:t>
          </a:r>
        </a:p>
      </xdr:txBody>
    </xdr:sp>
    <xdr:clientData/>
  </xdr:twoCellAnchor>
  <xdr:twoCellAnchor>
    <xdr:from>
      <xdr:col>13</xdr:col>
      <xdr:colOff>487137</xdr:colOff>
      <xdr:row>10</xdr:row>
      <xdr:rowOff>49327</xdr:rowOff>
    </xdr:from>
    <xdr:to>
      <xdr:col>15</xdr:col>
      <xdr:colOff>323852</xdr:colOff>
      <xdr:row>12</xdr:row>
      <xdr:rowOff>122466</xdr:rowOff>
    </xdr:to>
    <xdr:sp macro="" textlink="'Pivot Tables'!K72">
      <xdr:nvSpPr>
        <xdr:cNvPr id="50" name="Rectangle: Rounded Corners 49">
          <a:extLst>
            <a:ext uri="{FF2B5EF4-FFF2-40B4-BE49-F238E27FC236}">
              <a16:creationId xmlns:a16="http://schemas.microsoft.com/office/drawing/2014/main" id="{2B5FD205-8810-4686-A62D-8F54C503606A}"/>
            </a:ext>
          </a:extLst>
        </xdr:cNvPr>
        <xdr:cNvSpPr/>
      </xdr:nvSpPr>
      <xdr:spPr>
        <a:xfrm>
          <a:off x="8093530" y="1954327"/>
          <a:ext cx="1006929" cy="454139"/>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705D51B-5853-4541-8B1E-7EE22745A2AD}" type="TxLink">
            <a:rPr lang="en-US" sz="2400" b="1" i="0" u="none" strike="noStrike">
              <a:solidFill>
                <a:schemeClr val="bg1"/>
              </a:solidFill>
              <a:latin typeface="Calibri"/>
              <a:ea typeface="Calibri"/>
              <a:cs typeface="Calibri"/>
            </a:rPr>
            <a:pPr algn="l"/>
            <a:t>926</a:t>
          </a:fld>
          <a:endParaRPr lang="en-US" sz="2400" b="1">
            <a:solidFill>
              <a:schemeClr val="bg1"/>
            </a:solidFill>
          </a:endParaRPr>
        </a:p>
      </xdr:txBody>
    </xdr:sp>
    <xdr:clientData/>
  </xdr:twoCellAnchor>
  <xdr:twoCellAnchor>
    <xdr:from>
      <xdr:col>15</xdr:col>
      <xdr:colOff>541566</xdr:colOff>
      <xdr:row>10</xdr:row>
      <xdr:rowOff>49328</xdr:rowOff>
    </xdr:from>
    <xdr:to>
      <xdr:col>17</xdr:col>
      <xdr:colOff>487138</xdr:colOff>
      <xdr:row>12</xdr:row>
      <xdr:rowOff>95252</xdr:rowOff>
    </xdr:to>
    <xdr:sp macro="" textlink="'Pivot Tables'!O73">
      <xdr:nvSpPr>
        <xdr:cNvPr id="51" name="Rectangle 50">
          <a:extLst>
            <a:ext uri="{FF2B5EF4-FFF2-40B4-BE49-F238E27FC236}">
              <a16:creationId xmlns:a16="http://schemas.microsoft.com/office/drawing/2014/main" id="{2F1D013B-C85A-432D-AF1E-1B1754754E3D}"/>
            </a:ext>
          </a:extLst>
        </xdr:cNvPr>
        <xdr:cNvSpPr/>
      </xdr:nvSpPr>
      <xdr:spPr>
        <a:xfrm>
          <a:off x="9318173" y="1954328"/>
          <a:ext cx="1115786" cy="426924"/>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4CC26E-471B-4986-A4C7-BBAB34E4A51D}" type="TxLink">
            <a:rPr lang="en-US" sz="2400" b="1" i="0" u="none" strike="noStrike" baseline="0">
              <a:solidFill>
                <a:schemeClr val="bg1"/>
              </a:solidFill>
              <a:latin typeface="Calibri"/>
              <a:ea typeface="Calibri"/>
              <a:cs typeface="Calibri"/>
            </a:rPr>
            <a:pPr algn="ctr"/>
            <a:t>2.6%</a:t>
          </a:fld>
          <a:endParaRPr lang="en-US" sz="2400" b="1" baseline="0">
            <a:solidFill>
              <a:schemeClr val="bg1"/>
            </a:solidFill>
          </a:endParaRPr>
        </a:p>
      </xdr:txBody>
    </xdr:sp>
    <xdr:clientData/>
  </xdr:twoCellAnchor>
  <xdr:twoCellAnchor>
    <xdr:from>
      <xdr:col>23</xdr:col>
      <xdr:colOff>242209</xdr:colOff>
      <xdr:row>7</xdr:row>
      <xdr:rowOff>136070</xdr:rowOff>
    </xdr:from>
    <xdr:to>
      <xdr:col>27</xdr:col>
      <xdr:colOff>405494</xdr:colOff>
      <xdr:row>10</xdr:row>
      <xdr:rowOff>40820</xdr:rowOff>
    </xdr:to>
    <xdr:sp macro="" textlink="">
      <xdr:nvSpPr>
        <xdr:cNvPr id="55" name="Rectangle 54">
          <a:extLst>
            <a:ext uri="{FF2B5EF4-FFF2-40B4-BE49-F238E27FC236}">
              <a16:creationId xmlns:a16="http://schemas.microsoft.com/office/drawing/2014/main" id="{BDB859F5-8BBB-4FCD-94F4-44482E89D078}"/>
            </a:ext>
          </a:extLst>
        </xdr:cNvPr>
        <xdr:cNvSpPr/>
      </xdr:nvSpPr>
      <xdr:spPr>
        <a:xfrm>
          <a:off x="13699673" y="1469570"/>
          <a:ext cx="2503714" cy="476250"/>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Lenght of Stay (LOS)</a:t>
          </a:r>
          <a:endParaRPr lang="en-US" sz="2000" b="1" baseline="0">
            <a:solidFill>
              <a:schemeClr val="bg1"/>
            </a:solidFill>
          </a:endParaRPr>
        </a:p>
      </xdr:txBody>
    </xdr:sp>
    <xdr:clientData/>
  </xdr:twoCellAnchor>
  <xdr:twoCellAnchor>
    <xdr:from>
      <xdr:col>24</xdr:col>
      <xdr:colOff>201389</xdr:colOff>
      <xdr:row>9</xdr:row>
      <xdr:rowOff>185397</xdr:rowOff>
    </xdr:from>
    <xdr:to>
      <xdr:col>25</xdr:col>
      <xdr:colOff>201386</xdr:colOff>
      <xdr:row>12</xdr:row>
      <xdr:rowOff>122463</xdr:rowOff>
    </xdr:to>
    <xdr:sp macro="" textlink="'Pivot Tables'!O8">
      <xdr:nvSpPr>
        <xdr:cNvPr id="56" name="Rectangle: Rounded Corners 55">
          <a:extLst>
            <a:ext uri="{FF2B5EF4-FFF2-40B4-BE49-F238E27FC236}">
              <a16:creationId xmlns:a16="http://schemas.microsoft.com/office/drawing/2014/main" id="{27D45719-A5D1-4683-B93D-3C09C6742214}"/>
            </a:ext>
          </a:extLst>
        </xdr:cNvPr>
        <xdr:cNvSpPr/>
      </xdr:nvSpPr>
      <xdr:spPr>
        <a:xfrm>
          <a:off x="14243960" y="1899897"/>
          <a:ext cx="585105" cy="508566"/>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990194D-8D0A-497F-832F-80FFAF84B21D}" type="TxLink">
            <a:rPr lang="en-US" sz="2400" b="0" i="0" u="none" strike="noStrike">
              <a:solidFill>
                <a:schemeClr val="bg1"/>
              </a:solidFill>
              <a:latin typeface="Calibri"/>
              <a:ea typeface="Calibri"/>
              <a:cs typeface="Calibri"/>
            </a:rPr>
            <a:pPr algn="l"/>
            <a:t>3</a:t>
          </a:fld>
          <a:endParaRPr lang="en-US" sz="2400" b="1">
            <a:solidFill>
              <a:schemeClr val="bg1"/>
            </a:solidFill>
          </a:endParaRPr>
        </a:p>
      </xdr:txBody>
    </xdr:sp>
    <xdr:clientData/>
  </xdr:twoCellAnchor>
  <xdr:twoCellAnchor>
    <xdr:from>
      <xdr:col>25</xdr:col>
      <xdr:colOff>92531</xdr:colOff>
      <xdr:row>10</xdr:row>
      <xdr:rowOff>8506</xdr:rowOff>
    </xdr:from>
    <xdr:to>
      <xdr:col>27</xdr:col>
      <xdr:colOff>10886</xdr:colOff>
      <xdr:row>12</xdr:row>
      <xdr:rowOff>149680</xdr:rowOff>
    </xdr:to>
    <xdr:sp macro="" textlink="">
      <xdr:nvSpPr>
        <xdr:cNvPr id="57" name="Rectangle 56">
          <a:extLst>
            <a:ext uri="{FF2B5EF4-FFF2-40B4-BE49-F238E27FC236}">
              <a16:creationId xmlns:a16="http://schemas.microsoft.com/office/drawing/2014/main" id="{C9A7B5E5-B240-49A9-A3D4-B702A09B1FB4}"/>
            </a:ext>
          </a:extLst>
        </xdr:cNvPr>
        <xdr:cNvSpPr/>
      </xdr:nvSpPr>
      <xdr:spPr>
        <a:xfrm>
          <a:off x="14720210" y="1913506"/>
          <a:ext cx="1088569" cy="522174"/>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chemeClr val="bg1"/>
              </a:solidFill>
            </a:rPr>
            <a:t>Days</a:t>
          </a:r>
        </a:p>
      </xdr:txBody>
    </xdr:sp>
    <xdr:clientData/>
  </xdr:twoCellAnchor>
  <xdr:twoCellAnchor>
    <xdr:from>
      <xdr:col>18</xdr:col>
      <xdr:colOff>228601</xdr:colOff>
      <xdr:row>7</xdr:row>
      <xdr:rowOff>40823</xdr:rowOff>
    </xdr:from>
    <xdr:to>
      <xdr:col>22</xdr:col>
      <xdr:colOff>559708</xdr:colOff>
      <xdr:row>13</xdr:row>
      <xdr:rowOff>40824</xdr:rowOff>
    </xdr:to>
    <xdr:sp macro="" textlink="">
      <xdr:nvSpPr>
        <xdr:cNvPr id="62" name="Rectangle: Rounded Corners 61">
          <a:extLst>
            <a:ext uri="{FF2B5EF4-FFF2-40B4-BE49-F238E27FC236}">
              <a16:creationId xmlns:a16="http://schemas.microsoft.com/office/drawing/2014/main" id="{F45AC609-3107-46F8-82E4-4F4188D32533}"/>
            </a:ext>
          </a:extLst>
        </xdr:cNvPr>
        <xdr:cNvSpPr/>
      </xdr:nvSpPr>
      <xdr:spPr>
        <a:xfrm>
          <a:off x="10760530" y="1374323"/>
          <a:ext cx="2671535" cy="1143001"/>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7030A0"/>
              </a:solidFill>
            </a:rPr>
            <a:t>V</a:t>
          </a:r>
        </a:p>
      </xdr:txBody>
    </xdr:sp>
    <xdr:clientData/>
  </xdr:twoCellAnchor>
  <xdr:twoCellAnchor>
    <xdr:from>
      <xdr:col>18</xdr:col>
      <xdr:colOff>391887</xdr:colOff>
      <xdr:row>7</xdr:row>
      <xdr:rowOff>95252</xdr:rowOff>
    </xdr:from>
    <xdr:to>
      <xdr:col>21</xdr:col>
      <xdr:colOff>337460</xdr:colOff>
      <xdr:row>9</xdr:row>
      <xdr:rowOff>176895</xdr:rowOff>
    </xdr:to>
    <xdr:sp macro="" textlink="">
      <xdr:nvSpPr>
        <xdr:cNvPr id="63" name="Rectangle 62">
          <a:extLst>
            <a:ext uri="{FF2B5EF4-FFF2-40B4-BE49-F238E27FC236}">
              <a16:creationId xmlns:a16="http://schemas.microsoft.com/office/drawing/2014/main" id="{2D1675B5-6561-4A52-9CBA-725D1734FB6C}"/>
            </a:ext>
          </a:extLst>
        </xdr:cNvPr>
        <xdr:cNvSpPr/>
      </xdr:nvSpPr>
      <xdr:spPr>
        <a:xfrm>
          <a:off x="10923816" y="1428752"/>
          <a:ext cx="1700894" cy="462643"/>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rPr>
            <a:t>New</a:t>
          </a:r>
          <a:r>
            <a:rPr lang="en-US" sz="2400" b="1" baseline="0">
              <a:solidFill>
                <a:schemeClr val="bg1"/>
              </a:solidFill>
            </a:rPr>
            <a:t> Guests</a:t>
          </a:r>
        </a:p>
      </xdr:txBody>
    </xdr:sp>
    <xdr:clientData/>
  </xdr:twoCellAnchor>
  <xdr:twoCellAnchor>
    <xdr:from>
      <xdr:col>18</xdr:col>
      <xdr:colOff>446316</xdr:colOff>
      <xdr:row>10</xdr:row>
      <xdr:rowOff>49326</xdr:rowOff>
    </xdr:from>
    <xdr:to>
      <xdr:col>20</xdr:col>
      <xdr:colOff>310244</xdr:colOff>
      <xdr:row>13</xdr:row>
      <xdr:rowOff>27216</xdr:rowOff>
    </xdr:to>
    <xdr:sp macro="" textlink="'Pivot Tables'!I75">
      <xdr:nvSpPr>
        <xdr:cNvPr id="64" name="Rectangle: Rounded Corners 63">
          <a:extLst>
            <a:ext uri="{FF2B5EF4-FFF2-40B4-BE49-F238E27FC236}">
              <a16:creationId xmlns:a16="http://schemas.microsoft.com/office/drawing/2014/main" id="{414CF86B-BBC0-410A-84BA-5EB1E91AEBB1}"/>
            </a:ext>
          </a:extLst>
        </xdr:cNvPr>
        <xdr:cNvSpPr/>
      </xdr:nvSpPr>
      <xdr:spPr>
        <a:xfrm>
          <a:off x="10978245" y="1954326"/>
          <a:ext cx="1034142" cy="549390"/>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B0A1914-7EAC-4A3C-9655-BA9EF1BF82D8}" type="TxLink">
            <a:rPr lang="en-US" sz="2400" b="1" i="0" u="none" strike="noStrike">
              <a:solidFill>
                <a:schemeClr val="bg1"/>
              </a:solidFill>
              <a:latin typeface="Calibri"/>
              <a:ea typeface="Calibri"/>
              <a:cs typeface="Calibri"/>
            </a:rPr>
            <a:pPr algn="l"/>
            <a:t>35312</a:t>
          </a:fld>
          <a:endParaRPr lang="en-US" sz="2400" b="1">
            <a:solidFill>
              <a:schemeClr val="bg1"/>
            </a:solidFill>
          </a:endParaRPr>
        </a:p>
      </xdr:txBody>
    </xdr:sp>
    <xdr:clientData/>
  </xdr:twoCellAnchor>
  <xdr:twoCellAnchor>
    <xdr:from>
      <xdr:col>20</xdr:col>
      <xdr:colOff>500746</xdr:colOff>
      <xdr:row>10</xdr:row>
      <xdr:rowOff>76540</xdr:rowOff>
    </xdr:from>
    <xdr:to>
      <xdr:col>22</xdr:col>
      <xdr:colOff>296636</xdr:colOff>
      <xdr:row>13</xdr:row>
      <xdr:rowOff>40823</xdr:rowOff>
    </xdr:to>
    <xdr:sp macro="" textlink="'Pivot Tables'!O72">
      <xdr:nvSpPr>
        <xdr:cNvPr id="65" name="Rectangle 64">
          <a:extLst>
            <a:ext uri="{FF2B5EF4-FFF2-40B4-BE49-F238E27FC236}">
              <a16:creationId xmlns:a16="http://schemas.microsoft.com/office/drawing/2014/main" id="{B6A1C34E-489A-4A62-AF93-A65CBB18D264}"/>
            </a:ext>
          </a:extLst>
        </xdr:cNvPr>
        <xdr:cNvSpPr/>
      </xdr:nvSpPr>
      <xdr:spPr>
        <a:xfrm>
          <a:off x="12202889" y="1981540"/>
          <a:ext cx="966104" cy="535783"/>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23108B-99FB-40D9-AC0B-8747B81B5532}" type="TxLink">
            <a:rPr lang="en-US" sz="2400" b="1" i="0" u="none" strike="noStrike" baseline="0">
              <a:solidFill>
                <a:schemeClr val="bg1"/>
              </a:solidFill>
              <a:latin typeface="Calibri"/>
              <a:ea typeface="Calibri"/>
              <a:cs typeface="Calibri"/>
            </a:rPr>
            <a:pPr algn="ctr"/>
            <a:t>97.4%</a:t>
          </a:fld>
          <a:endParaRPr lang="en-US" sz="2400" b="1" baseline="0">
            <a:solidFill>
              <a:schemeClr val="bg1"/>
            </a:solidFill>
          </a:endParaRPr>
        </a:p>
      </xdr:txBody>
    </xdr:sp>
    <xdr:clientData/>
  </xdr:twoCellAnchor>
  <xdr:twoCellAnchor editAs="oneCell">
    <xdr:from>
      <xdr:col>21</xdr:col>
      <xdr:colOff>459921</xdr:colOff>
      <xdr:row>7</xdr:row>
      <xdr:rowOff>68036</xdr:rowOff>
    </xdr:from>
    <xdr:to>
      <xdr:col>22</xdr:col>
      <xdr:colOff>473529</xdr:colOff>
      <xdr:row>10</xdr:row>
      <xdr:rowOff>95251</xdr:rowOff>
    </xdr:to>
    <xdr:pic>
      <xdr:nvPicPr>
        <xdr:cNvPr id="66" name="Picture 65">
          <a:extLst>
            <a:ext uri="{FF2B5EF4-FFF2-40B4-BE49-F238E27FC236}">
              <a16:creationId xmlns:a16="http://schemas.microsoft.com/office/drawing/2014/main" id="{ACF12081-8152-4461-BCBC-DDAC1E89129F}"/>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10000" b="90000" l="10000" r="90000"/>
                  </a14:imgEffect>
                </a14:imgLayer>
              </a14:imgProps>
            </a:ext>
          </a:extLst>
        </a:blip>
        <a:stretch>
          <a:fillRect/>
        </a:stretch>
      </xdr:blipFill>
      <xdr:spPr>
        <a:xfrm>
          <a:off x="12747171" y="1401536"/>
          <a:ext cx="598715" cy="598715"/>
        </a:xfrm>
        <a:prstGeom prst="rect">
          <a:avLst/>
        </a:prstGeom>
      </xdr:spPr>
    </xdr:pic>
    <xdr:clientData/>
  </xdr:twoCellAnchor>
  <xdr:twoCellAnchor>
    <xdr:from>
      <xdr:col>5</xdr:col>
      <xdr:colOff>500744</xdr:colOff>
      <xdr:row>7</xdr:row>
      <xdr:rowOff>1</xdr:rowOff>
    </xdr:from>
    <xdr:to>
      <xdr:col>9</xdr:col>
      <xdr:colOff>54430</xdr:colOff>
      <xdr:row>27</xdr:row>
      <xdr:rowOff>107361</xdr:rowOff>
    </xdr:to>
    <xdr:sp macro="" textlink="">
      <xdr:nvSpPr>
        <xdr:cNvPr id="70" name="Rectangle: Rounded Corners 69">
          <a:extLst>
            <a:ext uri="{FF2B5EF4-FFF2-40B4-BE49-F238E27FC236}">
              <a16:creationId xmlns:a16="http://schemas.microsoft.com/office/drawing/2014/main" id="{9E88FB7F-67A3-4114-8198-6166139B0A1C}"/>
            </a:ext>
          </a:extLst>
        </xdr:cNvPr>
        <xdr:cNvSpPr/>
      </xdr:nvSpPr>
      <xdr:spPr>
        <a:xfrm>
          <a:off x="3426280" y="1333501"/>
          <a:ext cx="1894114" cy="391736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62292</xdr:colOff>
      <xdr:row>12</xdr:row>
      <xdr:rowOff>40821</xdr:rowOff>
    </xdr:from>
    <xdr:to>
      <xdr:col>8</xdr:col>
      <xdr:colOff>326572</xdr:colOff>
      <xdr:row>15</xdr:row>
      <xdr:rowOff>166310</xdr:rowOff>
    </xdr:to>
    <mc:AlternateContent xmlns:mc="http://schemas.openxmlformats.org/markup-compatibility/2006">
      <mc:Choice xmlns:a14="http://schemas.microsoft.com/office/drawing/2010/main" Requires="a14">
        <xdr:graphicFrame macro="">
          <xdr:nvGraphicFramePr>
            <xdr:cNvPr id="71" name="Year 7">
              <a:extLst>
                <a:ext uri="{FF2B5EF4-FFF2-40B4-BE49-F238E27FC236}">
                  <a16:creationId xmlns:a16="http://schemas.microsoft.com/office/drawing/2014/main" id="{F85E21C4-21F9-430A-8F83-55F1746A29F1}"/>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dr:sp macro="" textlink="">
          <xdr:nvSpPr>
            <xdr:cNvPr id="0" name=""/>
            <xdr:cNvSpPr>
              <a:spLocks noTextEdit="1"/>
            </xdr:cNvSpPr>
          </xdr:nvSpPr>
          <xdr:spPr>
            <a:xfrm>
              <a:off x="3572935" y="2326821"/>
              <a:ext cx="1434494" cy="696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65314</xdr:colOff>
      <xdr:row>16</xdr:row>
      <xdr:rowOff>30239</xdr:rowOff>
    </xdr:from>
    <xdr:to>
      <xdr:col>8</xdr:col>
      <xdr:colOff>394608</xdr:colOff>
      <xdr:row>26</xdr:row>
      <xdr:rowOff>179917</xdr:rowOff>
    </xdr:to>
    <mc:AlternateContent xmlns:mc="http://schemas.openxmlformats.org/markup-compatibility/2006">
      <mc:Choice xmlns:a14="http://schemas.microsoft.com/office/drawing/2010/main" Requires="a14">
        <xdr:graphicFrame macro="">
          <xdr:nvGraphicFramePr>
            <xdr:cNvPr id="72" name="Month 7">
              <a:extLst>
                <a:ext uri="{FF2B5EF4-FFF2-40B4-BE49-F238E27FC236}">
                  <a16:creationId xmlns:a16="http://schemas.microsoft.com/office/drawing/2014/main" id="{4939542C-1944-4E62-9984-253FBE698248}"/>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dr:sp macro="" textlink="">
          <xdr:nvSpPr>
            <xdr:cNvPr id="0" name=""/>
            <xdr:cNvSpPr>
              <a:spLocks noTextEdit="1"/>
            </xdr:cNvSpPr>
          </xdr:nvSpPr>
          <xdr:spPr>
            <a:xfrm>
              <a:off x="3575957" y="3078239"/>
              <a:ext cx="1499508" cy="2054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65315</xdr:colOff>
      <xdr:row>7</xdr:row>
      <xdr:rowOff>176895</xdr:rowOff>
    </xdr:from>
    <xdr:to>
      <xdr:col>8</xdr:col>
      <xdr:colOff>517072</xdr:colOff>
      <xdr:row>10</xdr:row>
      <xdr:rowOff>111882</xdr:rowOff>
    </xdr:to>
    <xdr:sp macro="" textlink="">
      <xdr:nvSpPr>
        <xdr:cNvPr id="73" name="Rectangle: Rounded Corners 72">
          <a:extLst>
            <a:ext uri="{FF2B5EF4-FFF2-40B4-BE49-F238E27FC236}">
              <a16:creationId xmlns:a16="http://schemas.microsoft.com/office/drawing/2014/main" id="{F99F66FA-FB16-4B29-81C3-CAA24920B5B9}"/>
            </a:ext>
          </a:extLst>
        </xdr:cNvPr>
        <xdr:cNvSpPr/>
      </xdr:nvSpPr>
      <xdr:spPr>
        <a:xfrm>
          <a:off x="3575958" y="1510395"/>
          <a:ext cx="1621971" cy="50648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Contro</a:t>
          </a:r>
          <a:r>
            <a:rPr lang="en-US" sz="1600" baseline="0">
              <a:solidFill>
                <a:schemeClr val="tx1"/>
              </a:solidFill>
            </a:rPr>
            <a:t>l Insights</a:t>
          </a:r>
          <a:endParaRPr lang="en-US" sz="1600">
            <a:solidFill>
              <a:schemeClr val="tx1"/>
            </a:solidFill>
          </a:endParaRPr>
        </a:p>
      </xdr:txBody>
    </xdr:sp>
    <xdr:clientData/>
  </xdr:twoCellAnchor>
  <xdr:twoCellAnchor>
    <xdr:from>
      <xdr:col>9</xdr:col>
      <xdr:colOff>190500</xdr:colOff>
      <xdr:row>14</xdr:row>
      <xdr:rowOff>27214</xdr:rowOff>
    </xdr:from>
    <xdr:to>
      <xdr:col>18</xdr:col>
      <xdr:colOff>176893</xdr:colOff>
      <xdr:row>26</xdr:row>
      <xdr:rowOff>54429</xdr:rowOff>
    </xdr:to>
    <xdr:sp macro="" textlink="">
      <xdr:nvSpPr>
        <xdr:cNvPr id="24" name="Rectangle: Rounded Corners 23">
          <a:extLst>
            <a:ext uri="{FF2B5EF4-FFF2-40B4-BE49-F238E27FC236}">
              <a16:creationId xmlns:a16="http://schemas.microsoft.com/office/drawing/2014/main" id="{F8FE5109-540D-4B86-B263-9FA84DD8365C}"/>
            </a:ext>
          </a:extLst>
        </xdr:cNvPr>
        <xdr:cNvSpPr/>
      </xdr:nvSpPr>
      <xdr:spPr>
        <a:xfrm>
          <a:off x="5456464" y="2694214"/>
          <a:ext cx="5252358" cy="231321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326570</xdr:colOff>
      <xdr:row>15</xdr:row>
      <xdr:rowOff>68034</xdr:rowOff>
    </xdr:from>
    <xdr:to>
      <xdr:col>17</xdr:col>
      <xdr:colOff>494042</xdr:colOff>
      <xdr:row>25</xdr:row>
      <xdr:rowOff>165741</xdr:rowOff>
    </xdr:to>
    <xdr:graphicFrame macro="">
      <xdr:nvGraphicFramePr>
        <xdr:cNvPr id="25" name="Chart 24">
          <a:extLst>
            <a:ext uri="{FF2B5EF4-FFF2-40B4-BE49-F238E27FC236}">
              <a16:creationId xmlns:a16="http://schemas.microsoft.com/office/drawing/2014/main" id="{B26AADA0-B1DF-4C3C-A340-0AA5D4E9F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585105</xdr:colOff>
      <xdr:row>14</xdr:row>
      <xdr:rowOff>149677</xdr:rowOff>
    </xdr:from>
    <xdr:to>
      <xdr:col>5</xdr:col>
      <xdr:colOff>258532</xdr:colOff>
      <xdr:row>17</xdr:row>
      <xdr:rowOff>163284</xdr:rowOff>
    </xdr:to>
    <xdr:sp macro="" textlink="">
      <xdr:nvSpPr>
        <xdr:cNvPr id="31" name="Rectangle: Rounded Corners 30">
          <a:hlinkClick xmlns:r="http://schemas.openxmlformats.org/officeDocument/2006/relationships" r:id="rId6"/>
          <a:extLst>
            <a:ext uri="{FF2B5EF4-FFF2-40B4-BE49-F238E27FC236}">
              <a16:creationId xmlns:a16="http://schemas.microsoft.com/office/drawing/2014/main" id="{FD09A5C0-B8CB-44D6-9663-277DFF250DB1}"/>
            </a:ext>
          </a:extLst>
        </xdr:cNvPr>
        <xdr:cNvSpPr/>
      </xdr:nvSpPr>
      <xdr:spPr>
        <a:xfrm>
          <a:off x="1755319" y="2816677"/>
          <a:ext cx="1428749"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Cancellations</a:t>
          </a:r>
        </a:p>
      </xdr:txBody>
    </xdr:sp>
    <xdr:clientData/>
  </xdr:twoCellAnchor>
  <xdr:twoCellAnchor>
    <xdr:from>
      <xdr:col>2</xdr:col>
      <xdr:colOff>585104</xdr:colOff>
      <xdr:row>18</xdr:row>
      <xdr:rowOff>152400</xdr:rowOff>
    </xdr:from>
    <xdr:to>
      <xdr:col>5</xdr:col>
      <xdr:colOff>285746</xdr:colOff>
      <xdr:row>21</xdr:row>
      <xdr:rowOff>166007</xdr:rowOff>
    </xdr:to>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F77F3CA6-6C2A-4F0D-B4DC-F28240C3B3AF}"/>
            </a:ext>
          </a:extLst>
        </xdr:cNvPr>
        <xdr:cNvSpPr/>
      </xdr:nvSpPr>
      <xdr:spPr>
        <a:xfrm>
          <a:off x="1755318" y="3581400"/>
          <a:ext cx="1455964"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Pricing</a:t>
          </a:r>
        </a:p>
      </xdr:txBody>
    </xdr:sp>
    <xdr:clientData/>
  </xdr:twoCellAnchor>
  <xdr:twoCellAnchor>
    <xdr:from>
      <xdr:col>2</xdr:col>
      <xdr:colOff>563333</xdr:colOff>
      <xdr:row>22</xdr:row>
      <xdr:rowOff>168728</xdr:rowOff>
    </xdr:from>
    <xdr:to>
      <xdr:col>5</xdr:col>
      <xdr:colOff>299354</xdr:colOff>
      <xdr:row>25</xdr:row>
      <xdr:rowOff>182335</xdr:rowOff>
    </xdr:to>
    <xdr:sp macro="" textlink="">
      <xdr:nvSpPr>
        <xdr:cNvPr id="33" name="Rectangle: Rounded Corners 32">
          <a:hlinkClick xmlns:r="http://schemas.openxmlformats.org/officeDocument/2006/relationships" r:id="rId8"/>
          <a:extLst>
            <a:ext uri="{FF2B5EF4-FFF2-40B4-BE49-F238E27FC236}">
              <a16:creationId xmlns:a16="http://schemas.microsoft.com/office/drawing/2014/main" id="{F34F5CCD-A736-4F24-A3A0-0403EB272EBB}"/>
            </a:ext>
          </a:extLst>
        </xdr:cNvPr>
        <xdr:cNvSpPr/>
      </xdr:nvSpPr>
      <xdr:spPr>
        <a:xfrm>
          <a:off x="1733547" y="4359728"/>
          <a:ext cx="1491343"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Seasonality</a:t>
          </a:r>
        </a:p>
      </xdr:txBody>
    </xdr:sp>
    <xdr:clientData/>
  </xdr:twoCellAnchor>
  <xdr:twoCellAnchor>
    <xdr:from>
      <xdr:col>2</xdr:col>
      <xdr:colOff>579661</xdr:colOff>
      <xdr:row>27</xdr:row>
      <xdr:rowOff>35378</xdr:rowOff>
    </xdr:from>
    <xdr:to>
      <xdr:col>5</xdr:col>
      <xdr:colOff>340175</xdr:colOff>
      <xdr:row>30</xdr:row>
      <xdr:rowOff>48985</xdr:rowOff>
    </xdr:to>
    <xdr:sp macro="" textlink="">
      <xdr:nvSpPr>
        <xdr:cNvPr id="34" name="Rectangle: Rounded Corners 33">
          <a:hlinkClick xmlns:r="http://schemas.openxmlformats.org/officeDocument/2006/relationships" r:id="rId9"/>
          <a:extLst>
            <a:ext uri="{FF2B5EF4-FFF2-40B4-BE49-F238E27FC236}">
              <a16:creationId xmlns:a16="http://schemas.microsoft.com/office/drawing/2014/main" id="{3411967A-E7E7-492D-B327-A3D8D14B073C}"/>
            </a:ext>
          </a:extLst>
        </xdr:cNvPr>
        <xdr:cNvSpPr/>
      </xdr:nvSpPr>
      <xdr:spPr>
        <a:xfrm>
          <a:off x="1749875" y="5178878"/>
          <a:ext cx="1515836"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Customers</a:t>
          </a:r>
        </a:p>
      </xdr:txBody>
    </xdr:sp>
    <xdr:clientData/>
  </xdr:twoCellAnchor>
  <xdr:twoCellAnchor>
    <xdr:from>
      <xdr:col>2</xdr:col>
      <xdr:colOff>568776</xdr:colOff>
      <xdr:row>31</xdr:row>
      <xdr:rowOff>10884</xdr:rowOff>
    </xdr:from>
    <xdr:to>
      <xdr:col>5</xdr:col>
      <xdr:colOff>299354</xdr:colOff>
      <xdr:row>33</xdr:row>
      <xdr:rowOff>176892</xdr:rowOff>
    </xdr:to>
    <xdr:sp macro="" textlink="">
      <xdr:nvSpPr>
        <xdr:cNvPr id="35" name="Rectangle: Rounded Corners 34">
          <a:hlinkClick xmlns:r="http://schemas.openxmlformats.org/officeDocument/2006/relationships" r:id="rId10"/>
          <a:extLst>
            <a:ext uri="{FF2B5EF4-FFF2-40B4-BE49-F238E27FC236}">
              <a16:creationId xmlns:a16="http://schemas.microsoft.com/office/drawing/2014/main" id="{0DA2727E-FDA8-437B-9936-1A0A073D12F3}"/>
            </a:ext>
          </a:extLst>
        </xdr:cNvPr>
        <xdr:cNvSpPr/>
      </xdr:nvSpPr>
      <xdr:spPr>
        <a:xfrm>
          <a:off x="1738990" y="5916384"/>
          <a:ext cx="1485900" cy="547008"/>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Segment</a:t>
          </a:r>
        </a:p>
      </xdr:txBody>
    </xdr:sp>
    <xdr:clientData/>
  </xdr:twoCellAnchor>
  <xdr:twoCellAnchor>
    <xdr:from>
      <xdr:col>3</xdr:col>
      <xdr:colOff>108857</xdr:colOff>
      <xdr:row>7</xdr:row>
      <xdr:rowOff>54429</xdr:rowOff>
    </xdr:from>
    <xdr:to>
      <xdr:col>5</xdr:col>
      <xdr:colOff>318710</xdr:colOff>
      <xdr:row>10</xdr:row>
      <xdr:rowOff>3024</xdr:rowOff>
    </xdr:to>
    <xdr:sp macro="" textlink="">
      <xdr:nvSpPr>
        <xdr:cNvPr id="38" name="Rectangle: Rounded Corners 37">
          <a:extLst>
            <a:ext uri="{FF2B5EF4-FFF2-40B4-BE49-F238E27FC236}">
              <a16:creationId xmlns:a16="http://schemas.microsoft.com/office/drawing/2014/main" id="{9DE1E7DD-0538-4CB7-B73B-D7DCAB30F00A}"/>
            </a:ext>
          </a:extLst>
        </xdr:cNvPr>
        <xdr:cNvSpPr/>
      </xdr:nvSpPr>
      <xdr:spPr>
        <a:xfrm>
          <a:off x="1864178" y="1387929"/>
          <a:ext cx="1380068" cy="52009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u="sng">
              <a:solidFill>
                <a:srgbClr val="7030A0"/>
              </a:solidFill>
            </a:rPr>
            <a:t>Customers</a:t>
          </a:r>
        </a:p>
      </xdr:txBody>
    </xdr:sp>
    <xdr:clientData/>
  </xdr:twoCellAnchor>
  <xdr:twoCellAnchor>
    <xdr:from>
      <xdr:col>5</xdr:col>
      <xdr:colOff>449036</xdr:colOff>
      <xdr:row>28</xdr:row>
      <xdr:rowOff>13609</xdr:rowOff>
    </xdr:from>
    <xdr:to>
      <xdr:col>12</xdr:col>
      <xdr:colOff>435429</xdr:colOff>
      <xdr:row>43</xdr:row>
      <xdr:rowOff>95251</xdr:rowOff>
    </xdr:to>
    <xdr:sp macro="" textlink="">
      <xdr:nvSpPr>
        <xdr:cNvPr id="42" name="Rectangle: Rounded Corners 41">
          <a:extLst>
            <a:ext uri="{FF2B5EF4-FFF2-40B4-BE49-F238E27FC236}">
              <a16:creationId xmlns:a16="http://schemas.microsoft.com/office/drawing/2014/main" id="{4AFA120D-D8F4-4287-98FC-D59B233608E5}"/>
            </a:ext>
          </a:extLst>
        </xdr:cNvPr>
        <xdr:cNvSpPr/>
      </xdr:nvSpPr>
      <xdr:spPr>
        <a:xfrm>
          <a:off x="3374572" y="5347609"/>
          <a:ext cx="4082143" cy="2939142"/>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40821</xdr:colOff>
      <xdr:row>29</xdr:row>
      <xdr:rowOff>13606</xdr:rowOff>
    </xdr:from>
    <xdr:to>
      <xdr:col>12</xdr:col>
      <xdr:colOff>204107</xdr:colOff>
      <xdr:row>42</xdr:row>
      <xdr:rowOff>40821</xdr:rowOff>
    </xdr:to>
    <xdr:graphicFrame macro="">
      <xdr:nvGraphicFramePr>
        <xdr:cNvPr id="52" name="Chart 51">
          <a:extLst>
            <a:ext uri="{FF2B5EF4-FFF2-40B4-BE49-F238E27FC236}">
              <a16:creationId xmlns:a16="http://schemas.microsoft.com/office/drawing/2014/main" id="{4CAF76E4-84AE-40E5-A277-D6263B479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122465</xdr:colOff>
      <xdr:row>18</xdr:row>
      <xdr:rowOff>149678</xdr:rowOff>
    </xdr:to>
    <xdr:sp macro="" textlink="">
      <xdr:nvSpPr>
        <xdr:cNvPr id="2" name="Right Triangle 1">
          <a:extLst>
            <a:ext uri="{FF2B5EF4-FFF2-40B4-BE49-F238E27FC236}">
              <a16:creationId xmlns:a16="http://schemas.microsoft.com/office/drawing/2014/main" id="{243F3539-BFD0-4155-8283-3C6E277EF9FB}"/>
            </a:ext>
          </a:extLst>
        </xdr:cNvPr>
        <xdr:cNvSpPr/>
      </xdr:nvSpPr>
      <xdr:spPr>
        <a:xfrm rot="5400000">
          <a:off x="-1137556" y="1137556"/>
          <a:ext cx="3578678" cy="1303565"/>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228600</xdr:colOff>
      <xdr:row>15</xdr:row>
      <xdr:rowOff>100490</xdr:rowOff>
    </xdr:from>
    <xdr:to>
      <xdr:col>3</xdr:col>
      <xdr:colOff>502920</xdr:colOff>
      <xdr:row>18</xdr:row>
      <xdr:rowOff>121920</xdr:rowOff>
    </xdr:to>
    <xdr:graphicFrame macro="">
      <xdr:nvGraphicFramePr>
        <xdr:cNvPr id="3" name="Chart 2">
          <a:extLst>
            <a:ext uri="{FF2B5EF4-FFF2-40B4-BE49-F238E27FC236}">
              <a16:creationId xmlns:a16="http://schemas.microsoft.com/office/drawing/2014/main" id="{3D1BDA6E-DE1B-4096-B6DA-0A0AE79E6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xdr:col>
      <xdr:colOff>258535</xdr:colOff>
      <xdr:row>13</xdr:row>
      <xdr:rowOff>13607</xdr:rowOff>
    </xdr:to>
    <xdr:sp macro="" textlink="">
      <xdr:nvSpPr>
        <xdr:cNvPr id="4" name="Right Triangle 1">
          <a:extLst>
            <a:ext uri="{FF2B5EF4-FFF2-40B4-BE49-F238E27FC236}">
              <a16:creationId xmlns:a16="http://schemas.microsoft.com/office/drawing/2014/main" id="{029B431E-19BF-48D1-ABD8-A5A2B6A12C81}"/>
            </a:ext>
          </a:extLst>
        </xdr:cNvPr>
        <xdr:cNvSpPr/>
      </xdr:nvSpPr>
      <xdr:spPr>
        <a:xfrm rot="5400000">
          <a:off x="-820511" y="820511"/>
          <a:ext cx="2490107" cy="849085"/>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29</xdr:col>
      <xdr:colOff>367392</xdr:colOff>
      <xdr:row>0</xdr:row>
      <xdr:rowOff>0</xdr:rowOff>
    </xdr:from>
    <xdr:to>
      <xdr:col>31</xdr:col>
      <xdr:colOff>326567</xdr:colOff>
      <xdr:row>21</xdr:row>
      <xdr:rowOff>136070</xdr:rowOff>
    </xdr:to>
    <xdr:sp macro="" textlink="">
      <xdr:nvSpPr>
        <xdr:cNvPr id="5" name="Right Triangle 1">
          <a:extLst>
            <a:ext uri="{FF2B5EF4-FFF2-40B4-BE49-F238E27FC236}">
              <a16:creationId xmlns:a16="http://schemas.microsoft.com/office/drawing/2014/main" id="{C4097252-9108-4148-9049-65DD78558E7A}"/>
            </a:ext>
          </a:extLst>
        </xdr:cNvPr>
        <xdr:cNvSpPr/>
      </xdr:nvSpPr>
      <xdr:spPr>
        <a:xfrm flipH="1" flipV="1">
          <a:off x="17335499" y="0"/>
          <a:ext cx="1129389" cy="4136570"/>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30</xdr:col>
      <xdr:colOff>163286</xdr:colOff>
      <xdr:row>0</xdr:row>
      <xdr:rowOff>0</xdr:rowOff>
    </xdr:from>
    <xdr:to>
      <xdr:col>31</xdr:col>
      <xdr:colOff>340179</xdr:colOff>
      <xdr:row>13</xdr:row>
      <xdr:rowOff>149678</xdr:rowOff>
    </xdr:to>
    <xdr:sp macro="" textlink="">
      <xdr:nvSpPr>
        <xdr:cNvPr id="6" name="Right Triangle 1">
          <a:extLst>
            <a:ext uri="{FF2B5EF4-FFF2-40B4-BE49-F238E27FC236}">
              <a16:creationId xmlns:a16="http://schemas.microsoft.com/office/drawing/2014/main" id="{F163C387-14FD-454A-A657-F0404064B5C0}"/>
            </a:ext>
          </a:extLst>
        </xdr:cNvPr>
        <xdr:cNvSpPr/>
      </xdr:nvSpPr>
      <xdr:spPr>
        <a:xfrm flipH="1" flipV="1">
          <a:off x="17716500" y="0"/>
          <a:ext cx="762000" cy="2626178"/>
        </a:xfrm>
        <a:custGeom>
          <a:avLst/>
          <a:gdLst>
            <a:gd name="connsiteX0" fmla="*/ 0 w 4869180"/>
            <a:gd name="connsiteY0" fmla="*/ 7764780 h 7764780"/>
            <a:gd name="connsiteX1" fmla="*/ 0 w 4869180"/>
            <a:gd name="connsiteY1" fmla="*/ 0 h 7764780"/>
            <a:gd name="connsiteX2" fmla="*/ 4869180 w 4869180"/>
            <a:gd name="connsiteY2" fmla="*/ 7764780 h 7764780"/>
            <a:gd name="connsiteX3" fmla="*/ 0 w 4869180"/>
            <a:gd name="connsiteY3"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69180"/>
            <a:gd name="connsiteY0" fmla="*/ 7798353 h 7798353"/>
            <a:gd name="connsiteX1" fmla="*/ 0 w 4869180"/>
            <a:gd name="connsiteY1" fmla="*/ 33573 h 7798353"/>
            <a:gd name="connsiteX2" fmla="*/ 3185160 w 4869180"/>
            <a:gd name="connsiteY2" fmla="*/ 5093253 h 7798353"/>
            <a:gd name="connsiteX3" fmla="*/ 4869180 w 4869180"/>
            <a:gd name="connsiteY3" fmla="*/ 7798353 h 7798353"/>
            <a:gd name="connsiteX4" fmla="*/ 0 w 4869180"/>
            <a:gd name="connsiteY4" fmla="*/ 7798353 h 7798353"/>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2222"/>
            <a:gd name="connsiteY0" fmla="*/ 7764780 h 7764780"/>
            <a:gd name="connsiteX1" fmla="*/ 0 w 4872222"/>
            <a:gd name="connsiteY1" fmla="*/ 0 h 7764780"/>
            <a:gd name="connsiteX2" fmla="*/ 3185160 w 4872222"/>
            <a:gd name="connsiteY2" fmla="*/ 5059680 h 7764780"/>
            <a:gd name="connsiteX3" fmla="*/ 4869180 w 4872222"/>
            <a:gd name="connsiteY3" fmla="*/ 7764780 h 7764780"/>
            <a:gd name="connsiteX4" fmla="*/ 0 w 4872222"/>
            <a:gd name="connsiteY4" fmla="*/ 7764780 h 7764780"/>
            <a:gd name="connsiteX0" fmla="*/ 0 w 4871782"/>
            <a:gd name="connsiteY0" fmla="*/ 7764780 h 7764780"/>
            <a:gd name="connsiteX1" fmla="*/ 0 w 4871782"/>
            <a:gd name="connsiteY1" fmla="*/ 0 h 7764780"/>
            <a:gd name="connsiteX2" fmla="*/ 3185160 w 4871782"/>
            <a:gd name="connsiteY2" fmla="*/ 5059680 h 7764780"/>
            <a:gd name="connsiteX3" fmla="*/ 4869180 w 4871782"/>
            <a:gd name="connsiteY3" fmla="*/ 7764780 h 7764780"/>
            <a:gd name="connsiteX4" fmla="*/ 0 w 4871782"/>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71837"/>
            <a:gd name="connsiteY0" fmla="*/ 7764780 h 7764780"/>
            <a:gd name="connsiteX1" fmla="*/ 0 w 4871837"/>
            <a:gd name="connsiteY1" fmla="*/ 0 h 7764780"/>
            <a:gd name="connsiteX2" fmla="*/ 3185160 w 4871837"/>
            <a:gd name="connsiteY2" fmla="*/ 5059680 h 7764780"/>
            <a:gd name="connsiteX3" fmla="*/ 4869180 w 4871837"/>
            <a:gd name="connsiteY3" fmla="*/ 7764780 h 7764780"/>
            <a:gd name="connsiteX4" fmla="*/ 0 w 4871837"/>
            <a:gd name="connsiteY4" fmla="*/ 7764780 h 7764780"/>
            <a:gd name="connsiteX0" fmla="*/ 0 w 4869180"/>
            <a:gd name="connsiteY0" fmla="*/ 7764780 h 7764780"/>
            <a:gd name="connsiteX1" fmla="*/ 0 w 4869180"/>
            <a:gd name="connsiteY1" fmla="*/ 0 h 7764780"/>
            <a:gd name="connsiteX2" fmla="*/ 3185160 w 4869180"/>
            <a:gd name="connsiteY2" fmla="*/ 5059680 h 7764780"/>
            <a:gd name="connsiteX3" fmla="*/ 4869180 w 4869180"/>
            <a:gd name="connsiteY3" fmla="*/ 7764780 h 7764780"/>
            <a:gd name="connsiteX4" fmla="*/ 0 w 4869180"/>
            <a:gd name="connsiteY4" fmla="*/ 7764780 h 7764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69180" h="7764780">
              <a:moveTo>
                <a:pt x="0" y="7764780"/>
              </a:moveTo>
              <a:lnTo>
                <a:pt x="0" y="0"/>
              </a:lnTo>
              <a:cubicBezTo>
                <a:pt x="1254829" y="3979967"/>
                <a:pt x="2251710" y="2561590"/>
                <a:pt x="3185160" y="5059680"/>
              </a:cubicBezTo>
              <a:cubicBezTo>
                <a:pt x="3563620" y="6121400"/>
                <a:pt x="3531625" y="7197601"/>
                <a:pt x="4869180" y="7764780"/>
              </a:cubicBezTo>
              <a:lnTo>
                <a:pt x="0" y="7764780"/>
              </a:lnTo>
              <a:close/>
            </a:path>
          </a:pathLst>
        </a:custGeom>
        <a:solidFill>
          <a:srgbClr val="7030A0"/>
        </a:solidFill>
        <a:ln w="12700">
          <a:solidFill>
            <a:srgbClr val="73C3AE"/>
          </a:solidFill>
        </a:ln>
        <a:effectLst>
          <a:outerShdw blurRad="190500" dist="38100" dir="60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367392</xdr:colOff>
      <xdr:row>3</xdr:row>
      <xdr:rowOff>136072</xdr:rowOff>
    </xdr:from>
    <xdr:to>
      <xdr:col>29</xdr:col>
      <xdr:colOff>285748</xdr:colOff>
      <xdr:row>44</xdr:row>
      <xdr:rowOff>3024</xdr:rowOff>
    </xdr:to>
    <xdr:sp macro="" textlink="">
      <xdr:nvSpPr>
        <xdr:cNvPr id="7" name="Rectangle: Rounded Corners 6">
          <a:extLst>
            <a:ext uri="{FF2B5EF4-FFF2-40B4-BE49-F238E27FC236}">
              <a16:creationId xmlns:a16="http://schemas.microsoft.com/office/drawing/2014/main" id="{942D35C1-9341-4747-B140-DFF6FC8B1EC7}"/>
            </a:ext>
          </a:extLst>
        </xdr:cNvPr>
        <xdr:cNvSpPr/>
      </xdr:nvSpPr>
      <xdr:spPr>
        <a:xfrm>
          <a:off x="1537606" y="707572"/>
          <a:ext cx="15716249" cy="7677452"/>
        </a:xfrm>
        <a:prstGeom prst="roundRect">
          <a:avLst>
            <a:gd name="adj" fmla="val 10648"/>
          </a:avLst>
        </a:prstGeom>
        <a:solidFill>
          <a:schemeClr val="bg1"/>
        </a:solidFill>
        <a:ln>
          <a:noFill/>
        </a:ln>
        <a:effectLst>
          <a:outerShdw blurRad="444500" dist="190500" dir="2700000" algn="tl" rotWithShape="0">
            <a:prstClr val="black">
              <a:alpha val="5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449035</xdr:colOff>
      <xdr:row>2</xdr:row>
      <xdr:rowOff>176893</xdr:rowOff>
    </xdr:from>
    <xdr:to>
      <xdr:col>29</xdr:col>
      <xdr:colOff>244929</xdr:colOff>
      <xdr:row>6</xdr:row>
      <xdr:rowOff>55789</xdr:rowOff>
    </xdr:to>
    <xdr:sp macro="" textlink="">
      <xdr:nvSpPr>
        <xdr:cNvPr id="8" name="Rectangle: Top Corners Rounded 7">
          <a:extLst>
            <a:ext uri="{FF2B5EF4-FFF2-40B4-BE49-F238E27FC236}">
              <a16:creationId xmlns:a16="http://schemas.microsoft.com/office/drawing/2014/main" id="{63694F21-D975-4B5B-BE55-B15ED8DC337D}"/>
            </a:ext>
          </a:extLst>
        </xdr:cNvPr>
        <xdr:cNvSpPr/>
      </xdr:nvSpPr>
      <xdr:spPr>
        <a:xfrm>
          <a:off x="1619249" y="557893"/>
          <a:ext cx="15593787" cy="640896"/>
        </a:xfrm>
        <a:prstGeom prst="round2Same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t> 🏨 Hotel Reservations Dashboard </a:t>
          </a:r>
        </a:p>
      </xdr:txBody>
    </xdr:sp>
    <xdr:clientData/>
  </xdr:twoCellAnchor>
  <xdr:twoCellAnchor>
    <xdr:from>
      <xdr:col>5</xdr:col>
      <xdr:colOff>312964</xdr:colOff>
      <xdr:row>7</xdr:row>
      <xdr:rowOff>27215</xdr:rowOff>
    </xdr:from>
    <xdr:to>
      <xdr:col>8</xdr:col>
      <xdr:colOff>435428</xdr:colOff>
      <xdr:row>27</xdr:row>
      <xdr:rowOff>134575</xdr:rowOff>
    </xdr:to>
    <xdr:sp macro="" textlink="">
      <xdr:nvSpPr>
        <xdr:cNvPr id="60" name="Rectangle: Rounded Corners 59">
          <a:extLst>
            <a:ext uri="{FF2B5EF4-FFF2-40B4-BE49-F238E27FC236}">
              <a16:creationId xmlns:a16="http://schemas.microsoft.com/office/drawing/2014/main" id="{DD5EA231-FC2E-4578-B231-90FFB4C8196A}"/>
            </a:ext>
          </a:extLst>
        </xdr:cNvPr>
        <xdr:cNvSpPr/>
      </xdr:nvSpPr>
      <xdr:spPr>
        <a:xfrm>
          <a:off x="3238500" y="1360715"/>
          <a:ext cx="1877785" cy="391736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432404</xdr:colOff>
      <xdr:row>11</xdr:row>
      <xdr:rowOff>176892</xdr:rowOff>
    </xdr:from>
    <xdr:to>
      <xdr:col>8</xdr:col>
      <xdr:colOff>190500</xdr:colOff>
      <xdr:row>15</xdr:row>
      <xdr:rowOff>111881</xdr:rowOff>
    </xdr:to>
    <mc:AlternateContent xmlns:mc="http://schemas.openxmlformats.org/markup-compatibility/2006">
      <mc:Choice xmlns:a14="http://schemas.microsoft.com/office/drawing/2010/main" Requires="a14">
        <xdr:graphicFrame macro="">
          <xdr:nvGraphicFramePr>
            <xdr:cNvPr id="61" name="Year 9">
              <a:extLst>
                <a:ext uri="{FF2B5EF4-FFF2-40B4-BE49-F238E27FC236}">
                  <a16:creationId xmlns:a16="http://schemas.microsoft.com/office/drawing/2014/main" id="{ECEBC9A2-A5E7-413D-B8A5-BA58458EECDD}"/>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dr:sp macro="" textlink="">
          <xdr:nvSpPr>
            <xdr:cNvPr id="0" name=""/>
            <xdr:cNvSpPr>
              <a:spLocks noTextEdit="1"/>
            </xdr:cNvSpPr>
          </xdr:nvSpPr>
          <xdr:spPr>
            <a:xfrm>
              <a:off x="3357940" y="2272392"/>
              <a:ext cx="1513417" cy="696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435427</xdr:colOff>
      <xdr:row>16</xdr:row>
      <xdr:rowOff>16631</xdr:rowOff>
    </xdr:from>
    <xdr:to>
      <xdr:col>8</xdr:col>
      <xdr:colOff>272143</xdr:colOff>
      <xdr:row>26</xdr:row>
      <xdr:rowOff>166309</xdr:rowOff>
    </xdr:to>
    <mc:AlternateContent xmlns:mc="http://schemas.openxmlformats.org/markup-compatibility/2006">
      <mc:Choice xmlns:a14="http://schemas.microsoft.com/office/drawing/2010/main" Requires="a14">
        <xdr:graphicFrame macro="">
          <xdr:nvGraphicFramePr>
            <xdr:cNvPr id="62" name="Month 9">
              <a:extLst>
                <a:ext uri="{FF2B5EF4-FFF2-40B4-BE49-F238E27FC236}">
                  <a16:creationId xmlns:a16="http://schemas.microsoft.com/office/drawing/2014/main" id="{70693DAC-FA6B-4F19-B9CF-30DAC6E8F95A}"/>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dr:sp macro="" textlink="">
          <xdr:nvSpPr>
            <xdr:cNvPr id="0" name=""/>
            <xdr:cNvSpPr>
              <a:spLocks noTextEdit="1"/>
            </xdr:cNvSpPr>
          </xdr:nvSpPr>
          <xdr:spPr>
            <a:xfrm>
              <a:off x="3360963" y="3064631"/>
              <a:ext cx="1592037" cy="2054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449035</xdr:colOff>
      <xdr:row>7</xdr:row>
      <xdr:rowOff>163287</xdr:rowOff>
    </xdr:from>
    <xdr:to>
      <xdr:col>8</xdr:col>
      <xdr:colOff>285750</xdr:colOff>
      <xdr:row>10</xdr:row>
      <xdr:rowOff>98274</xdr:rowOff>
    </xdr:to>
    <xdr:sp macro="" textlink="">
      <xdr:nvSpPr>
        <xdr:cNvPr id="63" name="Rectangle: Rounded Corners 62">
          <a:extLst>
            <a:ext uri="{FF2B5EF4-FFF2-40B4-BE49-F238E27FC236}">
              <a16:creationId xmlns:a16="http://schemas.microsoft.com/office/drawing/2014/main" id="{7115FCF2-149E-46F8-BE37-26A59FEC5525}"/>
            </a:ext>
          </a:extLst>
        </xdr:cNvPr>
        <xdr:cNvSpPr/>
      </xdr:nvSpPr>
      <xdr:spPr>
        <a:xfrm>
          <a:off x="3374571" y="1496787"/>
          <a:ext cx="1592036" cy="50648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Contro</a:t>
          </a:r>
          <a:r>
            <a:rPr lang="en-US" sz="1600" baseline="0">
              <a:solidFill>
                <a:schemeClr val="tx1"/>
              </a:solidFill>
            </a:rPr>
            <a:t>l Insights</a:t>
          </a:r>
          <a:endParaRPr lang="en-US" sz="1600">
            <a:solidFill>
              <a:schemeClr val="tx1"/>
            </a:solidFill>
          </a:endParaRPr>
        </a:p>
      </xdr:txBody>
    </xdr:sp>
    <xdr:clientData/>
  </xdr:twoCellAnchor>
  <xdr:twoCellAnchor>
    <xdr:from>
      <xdr:col>2</xdr:col>
      <xdr:colOff>353785</xdr:colOff>
      <xdr:row>9</xdr:row>
      <xdr:rowOff>136071</xdr:rowOff>
    </xdr:from>
    <xdr:to>
      <xdr:col>5</xdr:col>
      <xdr:colOff>258534</xdr:colOff>
      <xdr:row>38</xdr:row>
      <xdr:rowOff>136075</xdr:rowOff>
    </xdr:to>
    <xdr:sp macro="" textlink="">
      <xdr:nvSpPr>
        <xdr:cNvPr id="80" name="Flowchart: Manual Operation 5">
          <a:extLst>
            <a:ext uri="{FF2B5EF4-FFF2-40B4-BE49-F238E27FC236}">
              <a16:creationId xmlns:a16="http://schemas.microsoft.com/office/drawing/2014/main" id="{178DA460-C6E7-43C4-9FE2-76E5B58533B5}"/>
            </a:ext>
          </a:extLst>
        </xdr:cNvPr>
        <xdr:cNvSpPr/>
      </xdr:nvSpPr>
      <xdr:spPr>
        <a:xfrm rot="16200000">
          <a:off x="-408217" y="3782787"/>
          <a:ext cx="5524504" cy="1660071"/>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731" y="4202"/>
                <a:pt x="9333" y="8333"/>
                <a:pt x="8000" y="10000"/>
              </a:cubicBezTo>
              <a:lnTo>
                <a:pt x="2000" y="10000"/>
              </a:lnTo>
              <a:cubicBezTo>
                <a:pt x="667" y="8333"/>
                <a:pt x="1372" y="4766"/>
                <a:pt x="0" y="0"/>
              </a:cubicBezTo>
              <a:close/>
            </a:path>
          </a:pathLst>
        </a:custGeom>
        <a:solidFill>
          <a:srgbClr val="7030A0"/>
        </a:solidFill>
        <a:ln>
          <a:no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7030A0"/>
            </a:solidFill>
          </a:endParaRPr>
        </a:p>
      </xdr:txBody>
    </xdr:sp>
    <xdr:clientData/>
  </xdr:twoCellAnchor>
  <xdr:twoCellAnchor>
    <xdr:from>
      <xdr:col>5</xdr:col>
      <xdr:colOff>435428</xdr:colOff>
      <xdr:row>29</xdr:row>
      <xdr:rowOff>0</xdr:rowOff>
    </xdr:from>
    <xdr:to>
      <xdr:col>18</xdr:col>
      <xdr:colOff>326571</xdr:colOff>
      <xdr:row>42</xdr:row>
      <xdr:rowOff>160265</xdr:rowOff>
    </xdr:to>
    <xdr:sp macro="" textlink="">
      <xdr:nvSpPr>
        <xdr:cNvPr id="9" name="Rectangle: Rounded Corners 8">
          <a:extLst>
            <a:ext uri="{FF2B5EF4-FFF2-40B4-BE49-F238E27FC236}">
              <a16:creationId xmlns:a16="http://schemas.microsoft.com/office/drawing/2014/main" id="{F358CDD3-75E4-453F-9976-C3DA95499F82}"/>
            </a:ext>
          </a:extLst>
        </xdr:cNvPr>
        <xdr:cNvSpPr/>
      </xdr:nvSpPr>
      <xdr:spPr>
        <a:xfrm>
          <a:off x="3360964" y="5524500"/>
          <a:ext cx="7497536" cy="263676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244549</xdr:colOff>
      <xdr:row>30</xdr:row>
      <xdr:rowOff>51306</xdr:rowOff>
    </xdr:from>
    <xdr:to>
      <xdr:col>18</xdr:col>
      <xdr:colOff>87762</xdr:colOff>
      <xdr:row>42</xdr:row>
      <xdr:rowOff>40672</xdr:rowOff>
    </xdr:to>
    <xdr:graphicFrame macro="">
      <xdr:nvGraphicFramePr>
        <xdr:cNvPr id="10" name="Chart 9">
          <a:extLst>
            <a:ext uri="{FF2B5EF4-FFF2-40B4-BE49-F238E27FC236}">
              <a16:creationId xmlns:a16="http://schemas.microsoft.com/office/drawing/2014/main" id="{999657BD-92FB-4227-BB13-124597483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557893</xdr:colOff>
      <xdr:row>14</xdr:row>
      <xdr:rowOff>95251</xdr:rowOff>
    </xdr:from>
    <xdr:to>
      <xdr:col>19</xdr:col>
      <xdr:colOff>40822</xdr:colOff>
      <xdr:row>28</xdr:row>
      <xdr:rowOff>65016</xdr:rowOff>
    </xdr:to>
    <xdr:sp macro="" textlink="">
      <xdr:nvSpPr>
        <xdr:cNvPr id="12" name="Rectangle: Rounded Corners 11">
          <a:extLst>
            <a:ext uri="{FF2B5EF4-FFF2-40B4-BE49-F238E27FC236}">
              <a16:creationId xmlns:a16="http://schemas.microsoft.com/office/drawing/2014/main" id="{C8C11875-7098-4364-9168-FBF35A8D2CAE}"/>
            </a:ext>
          </a:extLst>
        </xdr:cNvPr>
        <xdr:cNvSpPr/>
      </xdr:nvSpPr>
      <xdr:spPr>
        <a:xfrm>
          <a:off x="5238750" y="2762251"/>
          <a:ext cx="5919108" cy="263676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225990</xdr:colOff>
      <xdr:row>15</xdr:row>
      <xdr:rowOff>27215</xdr:rowOff>
    </xdr:from>
    <xdr:to>
      <xdr:col>18</xdr:col>
      <xdr:colOff>245396</xdr:colOff>
      <xdr:row>27</xdr:row>
      <xdr:rowOff>176895</xdr:rowOff>
    </xdr:to>
    <xdr:graphicFrame macro="">
      <xdr:nvGraphicFramePr>
        <xdr:cNvPr id="13" name="Chart 12">
          <a:extLst>
            <a:ext uri="{FF2B5EF4-FFF2-40B4-BE49-F238E27FC236}">
              <a16:creationId xmlns:a16="http://schemas.microsoft.com/office/drawing/2014/main" id="{060B27F4-993D-4237-BD0B-BDE8ED3CD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503462</xdr:colOff>
      <xdr:row>28</xdr:row>
      <xdr:rowOff>176893</xdr:rowOff>
    </xdr:from>
    <xdr:to>
      <xdr:col>29</xdr:col>
      <xdr:colOff>163285</xdr:colOff>
      <xdr:row>42</xdr:row>
      <xdr:rowOff>146658</xdr:rowOff>
    </xdr:to>
    <xdr:sp macro="" textlink="">
      <xdr:nvSpPr>
        <xdr:cNvPr id="14" name="Rectangle: Rounded Corners 13">
          <a:extLst>
            <a:ext uri="{FF2B5EF4-FFF2-40B4-BE49-F238E27FC236}">
              <a16:creationId xmlns:a16="http://schemas.microsoft.com/office/drawing/2014/main" id="{1C2A0358-B5DA-4339-BB9A-F462D1176983}"/>
            </a:ext>
          </a:extLst>
        </xdr:cNvPr>
        <xdr:cNvSpPr/>
      </xdr:nvSpPr>
      <xdr:spPr>
        <a:xfrm>
          <a:off x="11035391" y="5510893"/>
          <a:ext cx="6096001" cy="263676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136070</xdr:colOff>
      <xdr:row>14</xdr:row>
      <xdr:rowOff>29936</xdr:rowOff>
    </xdr:from>
    <xdr:to>
      <xdr:col>29</xdr:col>
      <xdr:colOff>166006</xdr:colOff>
      <xdr:row>27</xdr:row>
      <xdr:rowOff>190201</xdr:rowOff>
    </xdr:to>
    <xdr:sp macro="" textlink="">
      <xdr:nvSpPr>
        <xdr:cNvPr id="15" name="Rectangle: Rounded Corners 14">
          <a:extLst>
            <a:ext uri="{FF2B5EF4-FFF2-40B4-BE49-F238E27FC236}">
              <a16:creationId xmlns:a16="http://schemas.microsoft.com/office/drawing/2014/main" id="{AF282E64-88C1-4E12-9118-95CFF0C5C0D6}"/>
            </a:ext>
          </a:extLst>
        </xdr:cNvPr>
        <xdr:cNvSpPr/>
      </xdr:nvSpPr>
      <xdr:spPr>
        <a:xfrm>
          <a:off x="11253106" y="2696936"/>
          <a:ext cx="5881007" cy="263676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410933</xdr:colOff>
      <xdr:row>14</xdr:row>
      <xdr:rowOff>136070</xdr:rowOff>
    </xdr:from>
    <xdr:to>
      <xdr:col>28</xdr:col>
      <xdr:colOff>489856</xdr:colOff>
      <xdr:row>27</xdr:row>
      <xdr:rowOff>68035</xdr:rowOff>
    </xdr:to>
    <xdr:graphicFrame macro="">
      <xdr:nvGraphicFramePr>
        <xdr:cNvPr id="16" name="Chart 15">
          <a:extLst>
            <a:ext uri="{FF2B5EF4-FFF2-40B4-BE49-F238E27FC236}">
              <a16:creationId xmlns:a16="http://schemas.microsoft.com/office/drawing/2014/main" id="{57BCFD5B-23D5-4ADD-BE39-7FD086815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122463</xdr:colOff>
      <xdr:row>29</xdr:row>
      <xdr:rowOff>163285</xdr:rowOff>
    </xdr:from>
    <xdr:to>
      <xdr:col>29</xdr:col>
      <xdr:colOff>0</xdr:colOff>
      <xdr:row>42</xdr:row>
      <xdr:rowOff>81642</xdr:rowOff>
    </xdr:to>
    <xdr:graphicFrame macro="">
      <xdr:nvGraphicFramePr>
        <xdr:cNvPr id="17" name="Chart 16">
          <a:extLst>
            <a:ext uri="{FF2B5EF4-FFF2-40B4-BE49-F238E27FC236}">
              <a16:creationId xmlns:a16="http://schemas.microsoft.com/office/drawing/2014/main" id="{3D408720-D23B-4776-A26D-2D365019A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462642</xdr:colOff>
      <xdr:row>7</xdr:row>
      <xdr:rowOff>27214</xdr:rowOff>
    </xdr:from>
    <xdr:to>
      <xdr:col>28</xdr:col>
      <xdr:colOff>111576</xdr:colOff>
      <xdr:row>13</xdr:row>
      <xdr:rowOff>27215</xdr:rowOff>
    </xdr:to>
    <xdr:sp macro="" textlink="">
      <xdr:nvSpPr>
        <xdr:cNvPr id="18" name="Rectangle: Rounded Corners 17">
          <a:extLst>
            <a:ext uri="{FF2B5EF4-FFF2-40B4-BE49-F238E27FC236}">
              <a16:creationId xmlns:a16="http://schemas.microsoft.com/office/drawing/2014/main" id="{0E02DF1A-1327-4DFA-8613-B1DDC95D55BB}"/>
            </a:ext>
          </a:extLst>
        </xdr:cNvPr>
        <xdr:cNvSpPr/>
      </xdr:nvSpPr>
      <xdr:spPr>
        <a:xfrm>
          <a:off x="13920106" y="1360714"/>
          <a:ext cx="2574470" cy="1143001"/>
        </a:xfrm>
        <a:prstGeom prst="roundRect">
          <a:avLst/>
        </a:prstGeom>
        <a:solidFill>
          <a:srgbClr val="7030A0"/>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xdr:from>
      <xdr:col>24</xdr:col>
      <xdr:colOff>95248</xdr:colOff>
      <xdr:row>7</xdr:row>
      <xdr:rowOff>54429</xdr:rowOff>
    </xdr:from>
    <xdr:to>
      <xdr:col>28</xdr:col>
      <xdr:colOff>40818</xdr:colOff>
      <xdr:row>9</xdr:row>
      <xdr:rowOff>176893</xdr:rowOff>
    </xdr:to>
    <xdr:sp macro="" textlink="">
      <xdr:nvSpPr>
        <xdr:cNvPr id="19" name="Rectangle: Rounded Corners 18">
          <a:extLst>
            <a:ext uri="{FF2B5EF4-FFF2-40B4-BE49-F238E27FC236}">
              <a16:creationId xmlns:a16="http://schemas.microsoft.com/office/drawing/2014/main" id="{16F2E206-1FEF-4F89-A2B7-B68B1C21C7E9}"/>
            </a:ext>
          </a:extLst>
        </xdr:cNvPr>
        <xdr:cNvSpPr/>
      </xdr:nvSpPr>
      <xdr:spPr>
        <a:xfrm>
          <a:off x="14137819" y="1387929"/>
          <a:ext cx="2285999" cy="503464"/>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bg1"/>
              </a:solidFill>
            </a:rPr>
            <a:t>AVG</a:t>
          </a:r>
          <a:r>
            <a:rPr lang="en-US" sz="2400" b="1" baseline="0">
              <a:solidFill>
                <a:schemeClr val="bg1"/>
              </a:solidFill>
            </a:rPr>
            <a:t> Lead Time</a:t>
          </a:r>
          <a:endParaRPr lang="en-US" sz="2400" b="1">
            <a:solidFill>
              <a:schemeClr val="bg1"/>
            </a:solidFill>
          </a:endParaRPr>
        </a:p>
      </xdr:txBody>
    </xdr:sp>
    <xdr:clientData/>
  </xdr:twoCellAnchor>
  <xdr:twoCellAnchor>
    <xdr:from>
      <xdr:col>24</xdr:col>
      <xdr:colOff>160558</xdr:colOff>
      <xdr:row>9</xdr:row>
      <xdr:rowOff>136071</xdr:rowOff>
    </xdr:from>
    <xdr:to>
      <xdr:col>26</xdr:col>
      <xdr:colOff>40818</xdr:colOff>
      <xdr:row>12</xdr:row>
      <xdr:rowOff>122464</xdr:rowOff>
    </xdr:to>
    <xdr:sp macro="" textlink="'Pivot Tables'!R13">
      <xdr:nvSpPr>
        <xdr:cNvPr id="20" name="Rectangle: Rounded Corners 19">
          <a:extLst>
            <a:ext uri="{FF2B5EF4-FFF2-40B4-BE49-F238E27FC236}">
              <a16:creationId xmlns:a16="http://schemas.microsoft.com/office/drawing/2014/main" id="{195C3CAF-4E0B-4389-B0D0-4C0FC68037A4}"/>
            </a:ext>
          </a:extLst>
        </xdr:cNvPr>
        <xdr:cNvSpPr/>
      </xdr:nvSpPr>
      <xdr:spPr>
        <a:xfrm>
          <a:off x="14203129" y="1850571"/>
          <a:ext cx="1050475" cy="557893"/>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578C608-2925-4FC4-8514-20454FBDE6EE}" type="TxLink">
            <a:rPr lang="en-US" sz="2400" b="0" i="0" u="none" strike="noStrike">
              <a:solidFill>
                <a:schemeClr val="bg1"/>
              </a:solidFill>
              <a:latin typeface="Calibri"/>
              <a:ea typeface="Calibri"/>
              <a:cs typeface="Calibri"/>
            </a:rPr>
            <a:pPr algn="l"/>
            <a:t>85.28</a:t>
          </a:fld>
          <a:endParaRPr lang="en-US" sz="2400" b="1">
            <a:solidFill>
              <a:schemeClr val="bg1"/>
            </a:solidFill>
          </a:endParaRPr>
        </a:p>
      </xdr:txBody>
    </xdr:sp>
    <xdr:clientData/>
  </xdr:twoCellAnchor>
  <xdr:twoCellAnchor>
    <xdr:from>
      <xdr:col>25</xdr:col>
      <xdr:colOff>514343</xdr:colOff>
      <xdr:row>9</xdr:row>
      <xdr:rowOff>149679</xdr:rowOff>
    </xdr:from>
    <xdr:to>
      <xdr:col>27</xdr:col>
      <xdr:colOff>394605</xdr:colOff>
      <xdr:row>12</xdr:row>
      <xdr:rowOff>95251</xdr:rowOff>
    </xdr:to>
    <xdr:sp macro="" textlink="">
      <xdr:nvSpPr>
        <xdr:cNvPr id="21" name="Rectangle 20">
          <a:extLst>
            <a:ext uri="{FF2B5EF4-FFF2-40B4-BE49-F238E27FC236}">
              <a16:creationId xmlns:a16="http://schemas.microsoft.com/office/drawing/2014/main" id="{02A158D8-88F5-404E-83D3-685C41747471}"/>
            </a:ext>
          </a:extLst>
        </xdr:cNvPr>
        <xdr:cNvSpPr/>
      </xdr:nvSpPr>
      <xdr:spPr>
        <a:xfrm>
          <a:off x="15142022" y="1864179"/>
          <a:ext cx="1050476" cy="517072"/>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chemeClr val="bg1"/>
              </a:solidFill>
            </a:rPr>
            <a:t>Days</a:t>
          </a:r>
        </a:p>
      </xdr:txBody>
    </xdr:sp>
    <xdr:clientData/>
  </xdr:twoCellAnchor>
  <xdr:twoCellAnchor>
    <xdr:from>
      <xdr:col>8</xdr:col>
      <xdr:colOff>544284</xdr:colOff>
      <xdr:row>7</xdr:row>
      <xdr:rowOff>54429</xdr:rowOff>
    </xdr:from>
    <xdr:to>
      <xdr:col>13</xdr:col>
      <xdr:colOff>290283</xdr:colOff>
      <xdr:row>13</xdr:row>
      <xdr:rowOff>54430</xdr:rowOff>
    </xdr:to>
    <xdr:sp macro="" textlink="">
      <xdr:nvSpPr>
        <xdr:cNvPr id="22" name="Rectangle: Rounded Corners 21">
          <a:extLst>
            <a:ext uri="{FF2B5EF4-FFF2-40B4-BE49-F238E27FC236}">
              <a16:creationId xmlns:a16="http://schemas.microsoft.com/office/drawing/2014/main" id="{3F6BB257-56D5-4C56-B7B8-3C8AE5E737F3}"/>
            </a:ext>
          </a:extLst>
        </xdr:cNvPr>
        <xdr:cNvSpPr/>
      </xdr:nvSpPr>
      <xdr:spPr>
        <a:xfrm>
          <a:off x="5225141" y="1387929"/>
          <a:ext cx="2671535" cy="1143001"/>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7030A0"/>
            </a:solidFill>
          </a:endParaRPr>
        </a:p>
      </xdr:txBody>
    </xdr:sp>
    <xdr:clientData/>
  </xdr:twoCellAnchor>
  <xdr:twoCellAnchor>
    <xdr:from>
      <xdr:col>9</xdr:col>
      <xdr:colOff>9066</xdr:colOff>
      <xdr:row>7</xdr:row>
      <xdr:rowOff>99784</xdr:rowOff>
    </xdr:from>
    <xdr:to>
      <xdr:col>13</xdr:col>
      <xdr:colOff>241903</xdr:colOff>
      <xdr:row>10</xdr:row>
      <xdr:rowOff>89201</xdr:rowOff>
    </xdr:to>
    <xdr:sp macro="" textlink="">
      <xdr:nvSpPr>
        <xdr:cNvPr id="23" name="Rectangle 22">
          <a:extLst>
            <a:ext uri="{FF2B5EF4-FFF2-40B4-BE49-F238E27FC236}">
              <a16:creationId xmlns:a16="http://schemas.microsoft.com/office/drawing/2014/main" id="{C5503CAA-1293-46E4-8F34-4DA1BCC0CAF1}"/>
            </a:ext>
          </a:extLst>
        </xdr:cNvPr>
        <xdr:cNvSpPr/>
      </xdr:nvSpPr>
      <xdr:spPr>
        <a:xfrm>
          <a:off x="5275030" y="1433284"/>
          <a:ext cx="2573266" cy="560917"/>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1"/>
              </a:solidFill>
            </a:rPr>
            <a:t>Total</a:t>
          </a:r>
          <a:r>
            <a:rPr lang="en-US" sz="2800" b="1" baseline="0">
              <a:solidFill>
                <a:schemeClr val="bg1"/>
              </a:solidFill>
            </a:rPr>
            <a:t> Bookings</a:t>
          </a:r>
        </a:p>
      </xdr:txBody>
    </xdr:sp>
    <xdr:clientData/>
  </xdr:twoCellAnchor>
  <xdr:twoCellAnchor>
    <xdr:from>
      <xdr:col>9</xdr:col>
      <xdr:colOff>240767</xdr:colOff>
      <xdr:row>10</xdr:row>
      <xdr:rowOff>28726</xdr:rowOff>
    </xdr:from>
    <xdr:to>
      <xdr:col>11</xdr:col>
      <xdr:colOff>297843</xdr:colOff>
      <xdr:row>12</xdr:row>
      <xdr:rowOff>134560</xdr:rowOff>
    </xdr:to>
    <xdr:sp macro="" textlink="'Pivot Tables'!I7">
      <xdr:nvSpPr>
        <xdr:cNvPr id="24" name="Rectangle: Rounded Corners 23">
          <a:extLst>
            <a:ext uri="{FF2B5EF4-FFF2-40B4-BE49-F238E27FC236}">
              <a16:creationId xmlns:a16="http://schemas.microsoft.com/office/drawing/2014/main" id="{B7539F16-7E8A-43F5-921B-A104F32DE826}"/>
            </a:ext>
          </a:extLst>
        </xdr:cNvPr>
        <xdr:cNvSpPr/>
      </xdr:nvSpPr>
      <xdr:spPr>
        <a:xfrm>
          <a:off x="5506731" y="1933726"/>
          <a:ext cx="1227291" cy="486834"/>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77F57E1-2E22-4516-9052-97AFB1B95B29}" type="TxLink">
            <a:rPr lang="en-US" sz="2800" b="1" i="0" u="none" strike="noStrike">
              <a:solidFill>
                <a:schemeClr val="bg1"/>
              </a:solidFill>
              <a:latin typeface="Calibri"/>
              <a:ea typeface="Calibri"/>
              <a:cs typeface="Calibri"/>
            </a:rPr>
            <a:pPr algn="l"/>
            <a:t>36238</a:t>
          </a:fld>
          <a:endParaRPr lang="en-US" sz="2800" b="1">
            <a:solidFill>
              <a:schemeClr val="bg1"/>
            </a:solidFill>
          </a:endParaRPr>
        </a:p>
      </xdr:txBody>
    </xdr:sp>
    <xdr:clientData/>
  </xdr:twoCellAnchor>
  <xdr:twoCellAnchor editAs="oneCell">
    <xdr:from>
      <xdr:col>12</xdr:col>
      <xdr:colOff>92224</xdr:colOff>
      <xdr:row>10</xdr:row>
      <xdr:rowOff>114905</xdr:rowOff>
    </xdr:from>
    <xdr:to>
      <xdr:col>13</xdr:col>
      <xdr:colOff>109081</xdr:colOff>
      <xdr:row>13</xdr:row>
      <xdr:rowOff>15347</xdr:rowOff>
    </xdr:to>
    <xdr:pic>
      <xdr:nvPicPr>
        <xdr:cNvPr id="25" name="Picture 24">
          <a:extLst>
            <a:ext uri="{FF2B5EF4-FFF2-40B4-BE49-F238E27FC236}">
              <a16:creationId xmlns:a16="http://schemas.microsoft.com/office/drawing/2014/main" id="{BEA78F05-3216-4D93-A4F5-EE057EBBBB1D}"/>
            </a:ext>
          </a:extLst>
        </xdr:cNvPr>
        <xdr:cNvPicPr>
          <a:picLocks noChangeAspect="1"/>
        </xdr:cNvPicPr>
      </xdr:nvPicPr>
      <xdr:blipFill>
        <a:blip xmlns:r="http://schemas.openxmlformats.org/officeDocument/2006/relationships" r:embed="rId6"/>
        <a:stretch>
          <a:fillRect/>
        </a:stretch>
      </xdr:blipFill>
      <xdr:spPr>
        <a:xfrm>
          <a:off x="7113510" y="2019905"/>
          <a:ext cx="601964" cy="471942"/>
        </a:xfrm>
        <a:prstGeom prst="rect">
          <a:avLst/>
        </a:prstGeom>
      </xdr:spPr>
    </xdr:pic>
    <xdr:clientData/>
  </xdr:twoCellAnchor>
  <xdr:twoCellAnchor>
    <xdr:from>
      <xdr:col>15</xdr:col>
      <xdr:colOff>476249</xdr:colOff>
      <xdr:row>7</xdr:row>
      <xdr:rowOff>54429</xdr:rowOff>
    </xdr:from>
    <xdr:to>
      <xdr:col>21</xdr:col>
      <xdr:colOff>30239</xdr:colOff>
      <xdr:row>13</xdr:row>
      <xdr:rowOff>13607</xdr:rowOff>
    </xdr:to>
    <xdr:sp macro="" textlink="">
      <xdr:nvSpPr>
        <xdr:cNvPr id="26" name="Rectangle: Rounded Corners 25">
          <a:extLst>
            <a:ext uri="{FF2B5EF4-FFF2-40B4-BE49-F238E27FC236}">
              <a16:creationId xmlns:a16="http://schemas.microsoft.com/office/drawing/2014/main" id="{33129DA9-2661-439B-A395-80EDE173B4CE}"/>
            </a:ext>
          </a:extLst>
        </xdr:cNvPr>
        <xdr:cNvSpPr/>
      </xdr:nvSpPr>
      <xdr:spPr>
        <a:xfrm>
          <a:off x="9252856" y="1387929"/>
          <a:ext cx="3064633" cy="1102178"/>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43847</xdr:colOff>
      <xdr:row>7</xdr:row>
      <xdr:rowOff>81644</xdr:rowOff>
    </xdr:from>
    <xdr:to>
      <xdr:col>20</xdr:col>
      <xdr:colOff>287262</xdr:colOff>
      <xdr:row>10</xdr:row>
      <xdr:rowOff>83880</xdr:rowOff>
    </xdr:to>
    <xdr:sp macro="" textlink="">
      <xdr:nvSpPr>
        <xdr:cNvPr id="27" name="Rectangle: Rounded Corners 26">
          <a:extLst>
            <a:ext uri="{FF2B5EF4-FFF2-40B4-BE49-F238E27FC236}">
              <a16:creationId xmlns:a16="http://schemas.microsoft.com/office/drawing/2014/main" id="{9037F360-913F-40AA-A597-C0C8DBA1A679}"/>
            </a:ext>
          </a:extLst>
        </xdr:cNvPr>
        <xdr:cNvSpPr/>
      </xdr:nvSpPr>
      <xdr:spPr>
        <a:xfrm>
          <a:off x="9405561" y="1415144"/>
          <a:ext cx="2583844" cy="573736"/>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Total Revemue</a:t>
          </a:r>
        </a:p>
      </xdr:txBody>
    </xdr:sp>
    <xdr:clientData/>
  </xdr:twoCellAnchor>
  <xdr:twoCellAnchor>
    <xdr:from>
      <xdr:col>16</xdr:col>
      <xdr:colOff>0</xdr:colOff>
      <xdr:row>9</xdr:row>
      <xdr:rowOff>163286</xdr:rowOff>
    </xdr:from>
    <xdr:to>
      <xdr:col>19</xdr:col>
      <xdr:colOff>253999</xdr:colOff>
      <xdr:row>12</xdr:row>
      <xdr:rowOff>160492</xdr:rowOff>
    </xdr:to>
    <xdr:sp macro="" textlink="'Pivot Tables'!Q6">
      <xdr:nvSpPr>
        <xdr:cNvPr id="29" name="Rectangle: Rounded Corners 28">
          <a:extLst>
            <a:ext uri="{FF2B5EF4-FFF2-40B4-BE49-F238E27FC236}">
              <a16:creationId xmlns:a16="http://schemas.microsoft.com/office/drawing/2014/main" id="{04614B9E-6D4A-4712-89E2-5A8168788473}"/>
            </a:ext>
          </a:extLst>
        </xdr:cNvPr>
        <xdr:cNvSpPr/>
      </xdr:nvSpPr>
      <xdr:spPr>
        <a:xfrm>
          <a:off x="9361714" y="1877786"/>
          <a:ext cx="2009321" cy="568706"/>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EA9598-D572-4D7B-9CA2-5267AE1B05CF}" type="TxLink">
            <a:rPr lang="en-US" sz="2800" b="0" i="0" u="none" strike="noStrike">
              <a:solidFill>
                <a:schemeClr val="bg1"/>
              </a:solidFill>
              <a:latin typeface="Calibri"/>
              <a:ea typeface="Calibri"/>
              <a:cs typeface="Calibri"/>
            </a:rPr>
            <a:pPr algn="l"/>
            <a:t> 11,336,104 </a:t>
          </a:fld>
          <a:endParaRPr lang="en-US" sz="2800" b="1">
            <a:solidFill>
              <a:schemeClr val="bg1"/>
            </a:solidFill>
          </a:endParaRPr>
        </a:p>
      </xdr:txBody>
    </xdr:sp>
    <xdr:clientData/>
  </xdr:twoCellAnchor>
  <xdr:twoCellAnchor editAs="oneCell">
    <xdr:from>
      <xdr:col>19</xdr:col>
      <xdr:colOff>455082</xdr:colOff>
      <xdr:row>9</xdr:row>
      <xdr:rowOff>68042</xdr:rowOff>
    </xdr:from>
    <xdr:to>
      <xdr:col>20</xdr:col>
      <xdr:colOff>471940</xdr:colOff>
      <xdr:row>12</xdr:row>
      <xdr:rowOff>172862</xdr:rowOff>
    </xdr:to>
    <xdr:pic>
      <xdr:nvPicPr>
        <xdr:cNvPr id="30" name="Picture 29">
          <a:extLst>
            <a:ext uri="{FF2B5EF4-FFF2-40B4-BE49-F238E27FC236}">
              <a16:creationId xmlns:a16="http://schemas.microsoft.com/office/drawing/2014/main" id="{9EABD192-2F7D-4D2C-9447-1DF007D0D615}"/>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imgEffect>
                </a14:imgLayer>
              </a14:imgProps>
            </a:ext>
          </a:extLst>
        </a:blip>
        <a:stretch>
          <a:fillRect/>
        </a:stretch>
      </xdr:blipFill>
      <xdr:spPr>
        <a:xfrm>
          <a:off x="11572118" y="1782542"/>
          <a:ext cx="601965" cy="676320"/>
        </a:xfrm>
        <a:prstGeom prst="rect">
          <a:avLst/>
        </a:prstGeom>
      </xdr:spPr>
    </xdr:pic>
    <xdr:clientData/>
  </xdr:twoCellAnchor>
  <xdr:twoCellAnchor>
    <xdr:from>
      <xdr:col>2</xdr:col>
      <xdr:colOff>380999</xdr:colOff>
      <xdr:row>14</xdr:row>
      <xdr:rowOff>68035</xdr:rowOff>
    </xdr:from>
    <xdr:to>
      <xdr:col>5</xdr:col>
      <xdr:colOff>54426</xdr:colOff>
      <xdr:row>17</xdr:row>
      <xdr:rowOff>81642</xdr:rowOff>
    </xdr:to>
    <xdr:sp macro="" textlink="">
      <xdr:nvSpPr>
        <xdr:cNvPr id="47" name="Rectangle: Rounded Corners 46">
          <a:hlinkClick xmlns:r="http://schemas.openxmlformats.org/officeDocument/2006/relationships" r:id="rId9"/>
          <a:extLst>
            <a:ext uri="{FF2B5EF4-FFF2-40B4-BE49-F238E27FC236}">
              <a16:creationId xmlns:a16="http://schemas.microsoft.com/office/drawing/2014/main" id="{B5441DBF-8D09-4996-A327-AA15A808ADDB}"/>
            </a:ext>
          </a:extLst>
        </xdr:cNvPr>
        <xdr:cNvSpPr/>
      </xdr:nvSpPr>
      <xdr:spPr>
        <a:xfrm>
          <a:off x="1551213" y="2735035"/>
          <a:ext cx="1428749"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Cancellations</a:t>
          </a:r>
        </a:p>
      </xdr:txBody>
    </xdr:sp>
    <xdr:clientData/>
  </xdr:twoCellAnchor>
  <xdr:twoCellAnchor>
    <xdr:from>
      <xdr:col>2</xdr:col>
      <xdr:colOff>394605</xdr:colOff>
      <xdr:row>18</xdr:row>
      <xdr:rowOff>57150</xdr:rowOff>
    </xdr:from>
    <xdr:to>
      <xdr:col>5</xdr:col>
      <xdr:colOff>95247</xdr:colOff>
      <xdr:row>21</xdr:row>
      <xdr:rowOff>70757</xdr:rowOff>
    </xdr:to>
    <xdr:sp macro="" textlink="">
      <xdr:nvSpPr>
        <xdr:cNvPr id="49" name="Rectangle: Rounded Corners 48">
          <a:hlinkClick xmlns:r="http://schemas.openxmlformats.org/officeDocument/2006/relationships" r:id="rId10"/>
          <a:extLst>
            <a:ext uri="{FF2B5EF4-FFF2-40B4-BE49-F238E27FC236}">
              <a16:creationId xmlns:a16="http://schemas.microsoft.com/office/drawing/2014/main" id="{E0525E0F-6D60-46A0-922F-13B7494B8153}"/>
            </a:ext>
          </a:extLst>
        </xdr:cNvPr>
        <xdr:cNvSpPr/>
      </xdr:nvSpPr>
      <xdr:spPr>
        <a:xfrm>
          <a:off x="1564819" y="3486150"/>
          <a:ext cx="1455964"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Pricing</a:t>
          </a:r>
        </a:p>
      </xdr:txBody>
    </xdr:sp>
    <xdr:clientData/>
  </xdr:twoCellAnchor>
  <xdr:twoCellAnchor>
    <xdr:from>
      <xdr:col>2</xdr:col>
      <xdr:colOff>413655</xdr:colOff>
      <xdr:row>22</xdr:row>
      <xdr:rowOff>59871</xdr:rowOff>
    </xdr:from>
    <xdr:to>
      <xdr:col>5</xdr:col>
      <xdr:colOff>149676</xdr:colOff>
      <xdr:row>25</xdr:row>
      <xdr:rowOff>73478</xdr:rowOff>
    </xdr:to>
    <xdr:sp macro="" textlink="">
      <xdr:nvSpPr>
        <xdr:cNvPr id="50" name="Rectangle: Rounded Corners 49">
          <a:hlinkClick xmlns:r="http://schemas.openxmlformats.org/officeDocument/2006/relationships" r:id="rId11"/>
          <a:extLst>
            <a:ext uri="{FF2B5EF4-FFF2-40B4-BE49-F238E27FC236}">
              <a16:creationId xmlns:a16="http://schemas.microsoft.com/office/drawing/2014/main" id="{F6525FB4-F281-47F9-AFEC-F7B5CA34447A}"/>
            </a:ext>
          </a:extLst>
        </xdr:cNvPr>
        <xdr:cNvSpPr/>
      </xdr:nvSpPr>
      <xdr:spPr>
        <a:xfrm>
          <a:off x="1583869" y="4250871"/>
          <a:ext cx="1491343"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Seasonality</a:t>
          </a:r>
        </a:p>
      </xdr:txBody>
    </xdr:sp>
    <xdr:clientData/>
  </xdr:twoCellAnchor>
  <xdr:twoCellAnchor>
    <xdr:from>
      <xdr:col>2</xdr:col>
      <xdr:colOff>402769</xdr:colOff>
      <xdr:row>26</xdr:row>
      <xdr:rowOff>48986</xdr:rowOff>
    </xdr:from>
    <xdr:to>
      <xdr:col>5</xdr:col>
      <xdr:colOff>163283</xdr:colOff>
      <xdr:row>29</xdr:row>
      <xdr:rowOff>62593</xdr:rowOff>
    </xdr:to>
    <xdr:sp macro="" textlink="">
      <xdr:nvSpPr>
        <xdr:cNvPr id="51" name="Rectangle: Rounded Corners 50">
          <a:hlinkClick xmlns:r="http://schemas.openxmlformats.org/officeDocument/2006/relationships" r:id="rId12"/>
          <a:extLst>
            <a:ext uri="{FF2B5EF4-FFF2-40B4-BE49-F238E27FC236}">
              <a16:creationId xmlns:a16="http://schemas.microsoft.com/office/drawing/2014/main" id="{4911A579-D34A-4B27-AA14-C0D9ED4A5464}"/>
            </a:ext>
          </a:extLst>
        </xdr:cNvPr>
        <xdr:cNvSpPr/>
      </xdr:nvSpPr>
      <xdr:spPr>
        <a:xfrm>
          <a:off x="1572983" y="5001986"/>
          <a:ext cx="1515836" cy="585107"/>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Customers</a:t>
          </a:r>
        </a:p>
      </xdr:txBody>
    </xdr:sp>
    <xdr:clientData/>
  </xdr:twoCellAnchor>
  <xdr:twoCellAnchor>
    <xdr:from>
      <xdr:col>2</xdr:col>
      <xdr:colOff>419098</xdr:colOff>
      <xdr:row>30</xdr:row>
      <xdr:rowOff>106134</xdr:rowOff>
    </xdr:from>
    <xdr:to>
      <xdr:col>5</xdr:col>
      <xdr:colOff>149676</xdr:colOff>
      <xdr:row>33</xdr:row>
      <xdr:rowOff>81642</xdr:rowOff>
    </xdr:to>
    <xdr:sp macro="" textlink="">
      <xdr:nvSpPr>
        <xdr:cNvPr id="64" name="Rectangle: Rounded Corners 63">
          <a:hlinkClick xmlns:r="http://schemas.openxmlformats.org/officeDocument/2006/relationships" r:id="rId13"/>
          <a:extLst>
            <a:ext uri="{FF2B5EF4-FFF2-40B4-BE49-F238E27FC236}">
              <a16:creationId xmlns:a16="http://schemas.microsoft.com/office/drawing/2014/main" id="{0E3DC1D5-A8C2-4096-89F0-17F75B411BEE}"/>
            </a:ext>
          </a:extLst>
        </xdr:cNvPr>
        <xdr:cNvSpPr/>
      </xdr:nvSpPr>
      <xdr:spPr>
        <a:xfrm>
          <a:off x="1589312" y="5821134"/>
          <a:ext cx="1485900" cy="547008"/>
        </a:xfrm>
        <a:prstGeom prst="roundRect">
          <a:avLst/>
        </a:prstGeom>
        <a:solidFill>
          <a:srgbClr val="7030A0"/>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Segment</a:t>
          </a:r>
        </a:p>
      </xdr:txBody>
    </xdr:sp>
    <xdr:clientData/>
  </xdr:twoCellAnchor>
  <xdr:twoCellAnchor>
    <xdr:from>
      <xdr:col>3</xdr:col>
      <xdr:colOff>0</xdr:colOff>
      <xdr:row>6</xdr:row>
      <xdr:rowOff>122464</xdr:rowOff>
    </xdr:from>
    <xdr:to>
      <xdr:col>5</xdr:col>
      <xdr:colOff>209853</xdr:colOff>
      <xdr:row>10</xdr:row>
      <xdr:rowOff>81642</xdr:rowOff>
    </xdr:to>
    <xdr:sp macro="" textlink="">
      <xdr:nvSpPr>
        <xdr:cNvPr id="65" name="Rectangle: Rounded Corners 64">
          <a:extLst>
            <a:ext uri="{FF2B5EF4-FFF2-40B4-BE49-F238E27FC236}">
              <a16:creationId xmlns:a16="http://schemas.microsoft.com/office/drawing/2014/main" id="{C1D4B52E-3C24-4B59-A246-96EEAAB0B75F}"/>
            </a:ext>
          </a:extLst>
        </xdr:cNvPr>
        <xdr:cNvSpPr/>
      </xdr:nvSpPr>
      <xdr:spPr>
        <a:xfrm>
          <a:off x="1755321" y="1265464"/>
          <a:ext cx="1380068" cy="721178"/>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u="sng">
              <a:solidFill>
                <a:srgbClr val="7030A0"/>
              </a:solidFill>
            </a:rPr>
            <a:t>Market  Segment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09953706" backgroundQuery="1" createdVersion="8" refreshedVersion="8" minRefreshableVersion="3" recordCount="0" supportSubquery="1" supportAdvancedDrill="1" xr:uid="{BB6E1937-902E-451A-81AD-4B3772547309}">
  <cacheSource type="external" connectionId="7"/>
  <cacheFields count="4">
    <cacheField name="[Dim_Market_Segment].[market segment].[market segment]" caption="market segment" numFmtId="0" hierarchy="10" level="1">
      <sharedItems count="2">
        <s v="Offline"/>
        <s v="Online"/>
      </sharedItems>
    </cacheField>
    <cacheField name="[Dim_Room].[Room Type].[Room Type]" caption="Room Type" numFmtId="0" hierarchy="14" level="1">
      <sharedItems count="7">
        <s v="Room Type 1"/>
        <s v="Room Type 2"/>
        <s v="Room Type 3"/>
        <s v="Room Type 4"/>
        <s v="Room Type 5"/>
        <s v="Room Type 6"/>
        <s v="Room Type 7"/>
      </sharedItems>
    </cacheField>
    <cacheField name="[Measures].[Count of Booking ID]" caption="Count of Booking ID" numFmtId="0" hierarchy="33"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2" memberValueDatatype="130" unbalanced="0">
      <fieldsUsage count="2">
        <fieldUsage x="-1"/>
        <fieldUsage x="0"/>
      </fieldsUsage>
    </cacheHierarchy>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2" memberValueDatatype="130" unbalanced="0">
      <fieldsUsage count="2">
        <fieldUsage x="-1"/>
        <fieldUsage x="1"/>
      </fieldsUsage>
    </cacheHierarchy>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oneField="1">
      <fieldsUsage count="1">
        <fieldUsage x="2"/>
      </fieldsUsage>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0532406" backgroundQuery="1" createdVersion="8" refreshedVersion="8" minRefreshableVersion="3" recordCount="0" supportSubquery="1" supportAdvancedDrill="1" xr:uid="{D930E4A5-5641-4F75-80C0-607434567D40}">
  <cacheSource type="external" connectionId="7"/>
  <cacheFields count="3">
    <cacheField name="[Measures].[Cancellation rate]" caption="Cancellation rate" numFmtId="0" hierarchy="47" level="32767"/>
    <cacheField name="[Dim_Market_Segment].[market segment].[market segment]" caption="market segment" numFmtId="0" hierarchy="10" level="1">
      <sharedItems count="4">
        <s v="Aviation"/>
        <s v="Corporate"/>
        <s v="Offline"/>
        <s v="Online"/>
      </sharedItems>
    </cacheField>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2" memberValueDatatype="130" unbalanced="0">
      <fieldsUsage count="2">
        <fieldUsage x="-1"/>
        <fieldUsage x="1"/>
      </fieldsUsage>
    </cacheHierarchy>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0"/>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1111114" backgroundQuery="1" createdVersion="8" refreshedVersion="8" minRefreshableVersion="3" recordCount="0" supportSubquery="1" supportAdvancedDrill="1" xr:uid="{62AAFE19-0FEC-40DF-AA8B-3B869D887E5A}">
  <cacheSource type="external" connectionId="7"/>
  <cacheFields count="4">
    <cacheField name="[Dim_Market_Segment].[market segment].[market segment]" caption="market segment" numFmtId="0" hierarchy="10" level="1">
      <sharedItems count="2">
        <s v="Offline"/>
        <s v="Online"/>
      </sharedItems>
    </cacheField>
    <cacheField name="[Dim_Meal_Type].[Meal Type].[Meal Type]" caption="Meal Type" numFmtId="0" hierarchy="12" level="1">
      <sharedItems count="4">
        <s v="Meal Plan 1"/>
        <s v="Meal Plan 2"/>
        <s v="Meal Plan 3"/>
        <s v="Not Selected"/>
      </sharedItems>
    </cacheField>
    <cacheField name="[Measures].[Count of Booking ID]" caption="Count of Booking ID" numFmtId="0" hierarchy="33"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2" memberValueDatatype="130" unbalanced="0">
      <fieldsUsage count="2">
        <fieldUsage x="-1"/>
        <fieldUsage x="0"/>
      </fieldsUsage>
    </cacheHierarchy>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2" memberValueDatatype="130" unbalanced="0">
      <fieldsUsage count="2">
        <fieldUsage x="-1"/>
        <fieldUsage x="1"/>
      </fieldsUsage>
    </cacheHierarchy>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oneField="1">
      <fieldsUsage count="1">
        <fieldUsage x="2"/>
      </fieldsUsage>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1689815" backgroundQuery="1" createdVersion="8" refreshedVersion="8" minRefreshableVersion="3" recordCount="0" supportSubquery="1" supportAdvancedDrill="1" xr:uid="{FE2AA5B2-5F33-426C-B442-6DA4D5F9A42C}">
  <cacheSource type="external" connectionId="7"/>
  <cacheFields count="2">
    <cacheField name="[Measures].[Total booking]" caption="Total booking" numFmtId="0" hierarchy="45"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oneField="1">
      <fieldsUsage count="1">
        <fieldUsage x="0"/>
      </fieldsUsage>
    </cacheHierarchy>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2037038" backgroundQuery="1" createdVersion="8" refreshedVersion="8" minRefreshableVersion="3" recordCount="0" supportSubquery="1" supportAdvancedDrill="1" xr:uid="{1EBEBFF9-4F3D-48B8-9BF4-DCD014C2BE07}">
  <cacheSource type="external" connectionId="7"/>
  <cacheFields count="3">
    <cacheField name="[Measures].[Average of AVG Price]" caption="Average of AVG Price" numFmtId="0" hierarchy="42" level="32767"/>
    <cacheField name="[Dim_date].[Month].[Month]" caption="Month" numFmtId="0" hierarchy="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oneField="1">
      <fieldsUsage count="1">
        <fieldUsage x="0"/>
      </fieldsUsage>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2384261" backgroundQuery="1" createdVersion="8" refreshedVersion="8" minRefreshableVersion="3" recordCount="0" supportSubquery="1" supportAdvancedDrill="1" xr:uid="{C0515154-DC8D-4C1D-85D2-70182DEFB80D}">
  <cacheSource type="external" connectionId="7"/>
  <cacheFields count="2">
    <cacheField name="[Measures].[Total cancelation]" caption="Total cancelation" numFmtId="0" hierarchy="46"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oneField="1">
      <fieldsUsage count="1">
        <fieldUsage x="0"/>
      </fieldsUsage>
    </cacheHierarchy>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2615739" backgroundQuery="1" createdVersion="8" refreshedVersion="8" minRefreshableVersion="3" recordCount="0" supportSubquery="1" supportAdvancedDrill="1" xr:uid="{8DEB21CE-0F3D-41D3-B182-8B5CFE61EDD0}">
  <cacheSource type="external" connectionId="7"/>
  <cacheFields count="2">
    <cacheField name="[Measures].[Cancellation rate]" caption="Cancellation rate" numFmtId="0" hierarchy="47"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0"/>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30787" backgroundQuery="1" createdVersion="8" refreshedVersion="8" minRefreshableVersion="3" recordCount="0" supportSubquery="1" supportAdvancedDrill="1" xr:uid="{A0F964FB-7838-4009-8B7A-55C5956E88E5}">
  <cacheSource type="external" connectionId="7"/>
  <cacheFields count="3">
    <cacheField name="[Fact_Reservations].[no of special requests].[no of special requests]" caption="no of special requests" numFmtId="0" hierarchy="26"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Fact_Reservations].[no of special requests].&amp;[0]"/>
            <x15:cachedUniqueName index="1" name="[Fact_Reservations].[no of special requests].&amp;[1]"/>
            <x15:cachedUniqueName index="2" name="[Fact_Reservations].[no of special requests].&amp;[2]"/>
          </x15:cachedUniqueNames>
        </ext>
      </extLst>
    </cacheField>
    <cacheField name="[Measures].[Cancellation rate]" caption="Cancellation rate" numFmtId="0" hierarchy="47"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2" memberValueDatatype="20" unbalanced="0">
      <fieldsUsage count="2">
        <fieldUsage x="-1"/>
        <fieldUsage x="0"/>
      </fieldsUsage>
    </cacheHierarchy>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1"/>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3425924" backgroundQuery="1" createdVersion="8" refreshedVersion="8" minRefreshableVersion="3" recordCount="0" supportSubquery="1" supportAdvancedDrill="1" xr:uid="{3CB62BDE-EE42-4694-8AC8-334AC3A4FF8A}">
  <cacheSource type="external" connectionId="7"/>
  <cacheFields count="3">
    <cacheField name="[Fact_Reservations].[lead Time].[lead Time]" caption="lead Time" numFmtId="0" hierarchy="21" level="1">
      <sharedItems containsSemiMixedTypes="0" containsString="0" containsNumber="1" containsInteger="1" minValue="0" maxValue="443" count="345">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1"/>
        <n v="302"/>
        <n v="303"/>
        <n v="304"/>
        <n v="305"/>
        <n v="307"/>
        <n v="308"/>
        <n v="309"/>
        <n v="310"/>
        <n v="311"/>
        <n v="313"/>
        <n v="314"/>
        <n v="315"/>
        <n v="317"/>
        <n v="319"/>
        <n v="320"/>
        <n v="322"/>
        <n v="323"/>
        <n v="324"/>
        <n v="325"/>
        <n v="326"/>
        <n v="328"/>
        <n v="330"/>
        <n v="331"/>
        <n v="332"/>
        <n v="333"/>
        <n v="335"/>
        <n v="338"/>
        <n v="341"/>
        <n v="345"/>
        <n v="346"/>
        <n v="349"/>
        <n v="350"/>
        <n v="352"/>
        <n v="353"/>
        <n v="355"/>
        <n v="359"/>
        <n v="361"/>
        <n v="372"/>
        <n v="377"/>
        <n v="381"/>
        <n v="386"/>
        <n v="418"/>
        <n v="433"/>
        <n v="443"/>
      </sharedItems>
      <extLst>
        <ext xmlns:x15="http://schemas.microsoft.com/office/spreadsheetml/2010/11/main" uri="{4F2E5C28-24EA-4eb8-9CBF-B6C8F9C3D259}">
          <x15:cachedUniqueNames>
            <x15:cachedUniqueName index="0" name="[Fact_Reservations].[lead Time].&amp;[0]"/>
            <x15:cachedUniqueName index="1" name="[Fact_Reservations].[lead Time].&amp;[1]"/>
            <x15:cachedUniqueName index="2" name="[Fact_Reservations].[lead Time].&amp;[2]"/>
            <x15:cachedUniqueName index="3" name="[Fact_Reservations].[lead Time].&amp;[3]"/>
            <x15:cachedUniqueName index="4" name="[Fact_Reservations].[lead Time].&amp;[4]"/>
            <x15:cachedUniqueName index="5" name="[Fact_Reservations].[lead Time].&amp;[5]"/>
            <x15:cachedUniqueName index="6" name="[Fact_Reservations].[lead Time].&amp;[6]"/>
            <x15:cachedUniqueName index="7" name="[Fact_Reservations].[lead Time].&amp;[7]"/>
            <x15:cachedUniqueName index="8" name="[Fact_Reservations].[lead Time].&amp;[8]"/>
            <x15:cachedUniqueName index="9" name="[Fact_Reservations].[lead Time].&amp;[9]"/>
            <x15:cachedUniqueName index="10" name="[Fact_Reservations].[lead Time].&amp;[10]"/>
            <x15:cachedUniqueName index="11" name="[Fact_Reservations].[lead Time].&amp;[11]"/>
            <x15:cachedUniqueName index="12" name="[Fact_Reservations].[lead Time].&amp;[12]"/>
            <x15:cachedUniqueName index="13" name="[Fact_Reservations].[lead Time].&amp;[13]"/>
            <x15:cachedUniqueName index="14" name="[Fact_Reservations].[lead Time].&amp;[14]"/>
            <x15:cachedUniqueName index="15" name="[Fact_Reservations].[lead Time].&amp;[15]"/>
            <x15:cachedUniqueName index="16" name="[Fact_Reservations].[lead Time].&amp;[16]"/>
            <x15:cachedUniqueName index="17" name="[Fact_Reservations].[lead Time].&amp;[17]"/>
            <x15:cachedUniqueName index="18" name="[Fact_Reservations].[lead Time].&amp;[18]"/>
            <x15:cachedUniqueName index="19" name="[Fact_Reservations].[lead Time].&amp;[19]"/>
            <x15:cachedUniqueName index="20" name="[Fact_Reservations].[lead Time].&amp;[20]"/>
            <x15:cachedUniqueName index="21" name="[Fact_Reservations].[lead Time].&amp;[21]"/>
            <x15:cachedUniqueName index="22" name="[Fact_Reservations].[lead Time].&amp;[22]"/>
            <x15:cachedUniqueName index="23" name="[Fact_Reservations].[lead Time].&amp;[23]"/>
            <x15:cachedUniqueName index="24" name="[Fact_Reservations].[lead Time].&amp;[24]"/>
            <x15:cachedUniqueName index="25" name="[Fact_Reservations].[lead Time].&amp;[25]"/>
            <x15:cachedUniqueName index="26" name="[Fact_Reservations].[lead Time].&amp;[26]"/>
            <x15:cachedUniqueName index="27" name="[Fact_Reservations].[lead Time].&amp;[27]"/>
            <x15:cachedUniqueName index="28" name="[Fact_Reservations].[lead Time].&amp;[28]"/>
            <x15:cachedUniqueName index="29" name="[Fact_Reservations].[lead Time].&amp;[29]"/>
            <x15:cachedUniqueName index="30" name="[Fact_Reservations].[lead Time].&amp;[30]"/>
            <x15:cachedUniqueName index="31" name="[Fact_Reservations].[lead Time].&amp;[31]"/>
            <x15:cachedUniqueName index="32" name="[Fact_Reservations].[lead Time].&amp;[32]"/>
            <x15:cachedUniqueName index="33" name="[Fact_Reservations].[lead Time].&amp;[33]"/>
            <x15:cachedUniqueName index="34" name="[Fact_Reservations].[lead Time].&amp;[34]"/>
            <x15:cachedUniqueName index="35" name="[Fact_Reservations].[lead Time].&amp;[35]"/>
            <x15:cachedUniqueName index="36" name="[Fact_Reservations].[lead Time].&amp;[36]"/>
            <x15:cachedUniqueName index="37" name="[Fact_Reservations].[lead Time].&amp;[37]"/>
            <x15:cachedUniqueName index="38" name="[Fact_Reservations].[lead Time].&amp;[38]"/>
            <x15:cachedUniqueName index="39" name="[Fact_Reservations].[lead Time].&amp;[39]"/>
            <x15:cachedUniqueName index="40" name="[Fact_Reservations].[lead Time].&amp;[40]"/>
            <x15:cachedUniqueName index="41" name="[Fact_Reservations].[lead Time].&amp;[41]"/>
            <x15:cachedUniqueName index="42" name="[Fact_Reservations].[lead Time].&amp;[42]"/>
            <x15:cachedUniqueName index="43" name="[Fact_Reservations].[lead Time].&amp;[43]"/>
            <x15:cachedUniqueName index="44" name="[Fact_Reservations].[lead Time].&amp;[44]"/>
            <x15:cachedUniqueName index="45" name="[Fact_Reservations].[lead Time].&amp;[45]"/>
            <x15:cachedUniqueName index="46" name="[Fact_Reservations].[lead Time].&amp;[46]"/>
            <x15:cachedUniqueName index="47" name="[Fact_Reservations].[lead Time].&amp;[47]"/>
            <x15:cachedUniqueName index="48" name="[Fact_Reservations].[lead Time].&amp;[48]"/>
            <x15:cachedUniqueName index="49" name="[Fact_Reservations].[lead Time].&amp;[49]"/>
            <x15:cachedUniqueName index="50" name="[Fact_Reservations].[lead Time].&amp;[50]"/>
            <x15:cachedUniqueName index="51" name="[Fact_Reservations].[lead Time].&amp;[51]"/>
            <x15:cachedUniqueName index="52" name="[Fact_Reservations].[lead Time].&amp;[52]"/>
            <x15:cachedUniqueName index="53" name="[Fact_Reservations].[lead Time].&amp;[53]"/>
            <x15:cachedUniqueName index="54" name="[Fact_Reservations].[lead Time].&amp;[54]"/>
            <x15:cachedUniqueName index="55" name="[Fact_Reservations].[lead Time].&amp;[55]"/>
            <x15:cachedUniqueName index="56" name="[Fact_Reservations].[lead Time].&amp;[56]"/>
            <x15:cachedUniqueName index="57" name="[Fact_Reservations].[lead Time].&amp;[57]"/>
            <x15:cachedUniqueName index="58" name="[Fact_Reservations].[lead Time].&amp;[58]"/>
            <x15:cachedUniqueName index="59" name="[Fact_Reservations].[lead Time].&amp;[59]"/>
            <x15:cachedUniqueName index="60" name="[Fact_Reservations].[lead Time].&amp;[60]"/>
            <x15:cachedUniqueName index="61" name="[Fact_Reservations].[lead Time].&amp;[61]"/>
            <x15:cachedUniqueName index="62" name="[Fact_Reservations].[lead Time].&amp;[62]"/>
            <x15:cachedUniqueName index="63" name="[Fact_Reservations].[lead Time].&amp;[63]"/>
            <x15:cachedUniqueName index="64" name="[Fact_Reservations].[lead Time].&amp;[64]"/>
            <x15:cachedUniqueName index="65" name="[Fact_Reservations].[lead Time].&amp;[65]"/>
            <x15:cachedUniqueName index="66" name="[Fact_Reservations].[lead Time].&amp;[66]"/>
            <x15:cachedUniqueName index="67" name="[Fact_Reservations].[lead Time].&amp;[67]"/>
            <x15:cachedUniqueName index="68" name="[Fact_Reservations].[lead Time].&amp;[68]"/>
            <x15:cachedUniqueName index="69" name="[Fact_Reservations].[lead Time].&amp;[69]"/>
            <x15:cachedUniqueName index="70" name="[Fact_Reservations].[lead Time].&amp;[70]"/>
            <x15:cachedUniqueName index="71" name="[Fact_Reservations].[lead Time].&amp;[71]"/>
            <x15:cachedUniqueName index="72" name="[Fact_Reservations].[lead Time].&amp;[72]"/>
            <x15:cachedUniqueName index="73" name="[Fact_Reservations].[lead Time].&amp;[73]"/>
            <x15:cachedUniqueName index="74" name="[Fact_Reservations].[lead Time].&amp;[74]"/>
            <x15:cachedUniqueName index="75" name="[Fact_Reservations].[lead Time].&amp;[75]"/>
            <x15:cachedUniqueName index="76" name="[Fact_Reservations].[lead Time].&amp;[76]"/>
            <x15:cachedUniqueName index="77" name="[Fact_Reservations].[lead Time].&amp;[77]"/>
            <x15:cachedUniqueName index="78" name="[Fact_Reservations].[lead Time].&amp;[78]"/>
            <x15:cachedUniqueName index="79" name="[Fact_Reservations].[lead Time].&amp;[79]"/>
            <x15:cachedUniqueName index="80" name="[Fact_Reservations].[lead Time].&amp;[80]"/>
            <x15:cachedUniqueName index="81" name="[Fact_Reservations].[lead Time].&amp;[81]"/>
            <x15:cachedUniqueName index="82" name="[Fact_Reservations].[lead Time].&amp;[82]"/>
            <x15:cachedUniqueName index="83" name="[Fact_Reservations].[lead Time].&amp;[83]"/>
            <x15:cachedUniqueName index="84" name="[Fact_Reservations].[lead Time].&amp;[84]"/>
            <x15:cachedUniqueName index="85" name="[Fact_Reservations].[lead Time].&amp;[85]"/>
            <x15:cachedUniqueName index="86" name="[Fact_Reservations].[lead Time].&amp;[86]"/>
            <x15:cachedUniqueName index="87" name="[Fact_Reservations].[lead Time].&amp;[87]"/>
            <x15:cachedUniqueName index="88" name="[Fact_Reservations].[lead Time].&amp;[88]"/>
            <x15:cachedUniqueName index="89" name="[Fact_Reservations].[lead Time].&amp;[89]"/>
            <x15:cachedUniqueName index="90" name="[Fact_Reservations].[lead Time].&amp;[90]"/>
            <x15:cachedUniqueName index="91" name="[Fact_Reservations].[lead Time].&amp;[91]"/>
            <x15:cachedUniqueName index="92" name="[Fact_Reservations].[lead Time].&amp;[92]"/>
            <x15:cachedUniqueName index="93" name="[Fact_Reservations].[lead Time].&amp;[93]"/>
            <x15:cachedUniqueName index="94" name="[Fact_Reservations].[lead Time].&amp;[94]"/>
            <x15:cachedUniqueName index="95" name="[Fact_Reservations].[lead Time].&amp;[95]"/>
            <x15:cachedUniqueName index="96" name="[Fact_Reservations].[lead Time].&amp;[96]"/>
            <x15:cachedUniqueName index="97" name="[Fact_Reservations].[lead Time].&amp;[97]"/>
            <x15:cachedUniqueName index="98" name="[Fact_Reservations].[lead Time].&amp;[98]"/>
            <x15:cachedUniqueName index="99" name="[Fact_Reservations].[lead Time].&amp;[99]"/>
            <x15:cachedUniqueName index="100" name="[Fact_Reservations].[lead Time].&amp;[100]"/>
            <x15:cachedUniqueName index="101" name="[Fact_Reservations].[lead Time].&amp;[101]"/>
            <x15:cachedUniqueName index="102" name="[Fact_Reservations].[lead Time].&amp;[102]"/>
            <x15:cachedUniqueName index="103" name="[Fact_Reservations].[lead Time].&amp;[103]"/>
            <x15:cachedUniqueName index="104" name="[Fact_Reservations].[lead Time].&amp;[104]"/>
            <x15:cachedUniqueName index="105" name="[Fact_Reservations].[lead Time].&amp;[105]"/>
            <x15:cachedUniqueName index="106" name="[Fact_Reservations].[lead Time].&amp;[106]"/>
            <x15:cachedUniqueName index="107" name="[Fact_Reservations].[lead Time].&amp;[107]"/>
            <x15:cachedUniqueName index="108" name="[Fact_Reservations].[lead Time].&amp;[108]"/>
            <x15:cachedUniqueName index="109" name="[Fact_Reservations].[lead Time].&amp;[109]"/>
            <x15:cachedUniqueName index="110" name="[Fact_Reservations].[lead Time].&amp;[110]"/>
            <x15:cachedUniqueName index="111" name="[Fact_Reservations].[lead Time].&amp;[111]"/>
            <x15:cachedUniqueName index="112" name="[Fact_Reservations].[lead Time].&amp;[112]"/>
            <x15:cachedUniqueName index="113" name="[Fact_Reservations].[lead Time].&amp;[113]"/>
            <x15:cachedUniqueName index="114" name="[Fact_Reservations].[lead Time].&amp;[114]"/>
            <x15:cachedUniqueName index="115" name="[Fact_Reservations].[lead Time].&amp;[115]"/>
            <x15:cachedUniqueName index="116" name="[Fact_Reservations].[lead Time].&amp;[116]"/>
            <x15:cachedUniqueName index="117" name="[Fact_Reservations].[lead Time].&amp;[117]"/>
            <x15:cachedUniqueName index="118" name="[Fact_Reservations].[lead Time].&amp;[118]"/>
            <x15:cachedUniqueName index="119" name="[Fact_Reservations].[lead Time].&amp;[119]"/>
            <x15:cachedUniqueName index="120" name="[Fact_Reservations].[lead Time].&amp;[120]"/>
            <x15:cachedUniqueName index="121" name="[Fact_Reservations].[lead Time].&amp;[121]"/>
            <x15:cachedUniqueName index="122" name="[Fact_Reservations].[lead Time].&amp;[122]"/>
            <x15:cachedUniqueName index="123" name="[Fact_Reservations].[lead Time].&amp;[123]"/>
            <x15:cachedUniqueName index="124" name="[Fact_Reservations].[lead Time].&amp;[124]"/>
            <x15:cachedUniqueName index="125" name="[Fact_Reservations].[lead Time].&amp;[125]"/>
            <x15:cachedUniqueName index="126" name="[Fact_Reservations].[lead Time].&amp;[126]"/>
            <x15:cachedUniqueName index="127" name="[Fact_Reservations].[lead Time].&amp;[127]"/>
            <x15:cachedUniqueName index="128" name="[Fact_Reservations].[lead Time].&amp;[128]"/>
            <x15:cachedUniqueName index="129" name="[Fact_Reservations].[lead Time].&amp;[129]"/>
            <x15:cachedUniqueName index="130" name="[Fact_Reservations].[lead Time].&amp;[130]"/>
            <x15:cachedUniqueName index="131" name="[Fact_Reservations].[lead Time].&amp;[131]"/>
            <x15:cachedUniqueName index="132" name="[Fact_Reservations].[lead Time].&amp;[132]"/>
            <x15:cachedUniqueName index="133" name="[Fact_Reservations].[lead Time].&amp;[133]"/>
            <x15:cachedUniqueName index="134" name="[Fact_Reservations].[lead Time].&amp;[134]"/>
            <x15:cachedUniqueName index="135" name="[Fact_Reservations].[lead Time].&amp;[135]"/>
            <x15:cachedUniqueName index="136" name="[Fact_Reservations].[lead Time].&amp;[136]"/>
            <x15:cachedUniqueName index="137" name="[Fact_Reservations].[lead Time].&amp;[137]"/>
            <x15:cachedUniqueName index="138" name="[Fact_Reservations].[lead Time].&amp;[138]"/>
            <x15:cachedUniqueName index="139" name="[Fact_Reservations].[lead Time].&amp;[139]"/>
            <x15:cachedUniqueName index="140" name="[Fact_Reservations].[lead Time].&amp;[140]"/>
            <x15:cachedUniqueName index="141" name="[Fact_Reservations].[lead Time].&amp;[141]"/>
            <x15:cachedUniqueName index="142" name="[Fact_Reservations].[lead Time].&amp;[142]"/>
            <x15:cachedUniqueName index="143" name="[Fact_Reservations].[lead Time].&amp;[143]"/>
            <x15:cachedUniqueName index="144" name="[Fact_Reservations].[lead Time].&amp;[144]"/>
            <x15:cachedUniqueName index="145" name="[Fact_Reservations].[lead Time].&amp;[145]"/>
            <x15:cachedUniqueName index="146" name="[Fact_Reservations].[lead Time].&amp;[146]"/>
            <x15:cachedUniqueName index="147" name="[Fact_Reservations].[lead Time].&amp;[147]"/>
            <x15:cachedUniqueName index="148" name="[Fact_Reservations].[lead Time].&amp;[148]"/>
            <x15:cachedUniqueName index="149" name="[Fact_Reservations].[lead Time].&amp;[149]"/>
            <x15:cachedUniqueName index="150" name="[Fact_Reservations].[lead Time].&amp;[150]"/>
            <x15:cachedUniqueName index="151" name="[Fact_Reservations].[lead Time].&amp;[151]"/>
            <x15:cachedUniqueName index="152" name="[Fact_Reservations].[lead Time].&amp;[152]"/>
            <x15:cachedUniqueName index="153" name="[Fact_Reservations].[lead Time].&amp;[153]"/>
            <x15:cachedUniqueName index="154" name="[Fact_Reservations].[lead Time].&amp;[154]"/>
            <x15:cachedUniqueName index="155" name="[Fact_Reservations].[lead Time].&amp;[155]"/>
            <x15:cachedUniqueName index="156" name="[Fact_Reservations].[lead Time].&amp;[156]"/>
            <x15:cachedUniqueName index="157" name="[Fact_Reservations].[lead Time].&amp;[157]"/>
            <x15:cachedUniqueName index="158" name="[Fact_Reservations].[lead Time].&amp;[158]"/>
            <x15:cachedUniqueName index="159" name="[Fact_Reservations].[lead Time].&amp;[159]"/>
            <x15:cachedUniqueName index="160" name="[Fact_Reservations].[lead Time].&amp;[160]"/>
            <x15:cachedUniqueName index="161" name="[Fact_Reservations].[lead Time].&amp;[161]"/>
            <x15:cachedUniqueName index="162" name="[Fact_Reservations].[lead Time].&amp;[162]"/>
            <x15:cachedUniqueName index="163" name="[Fact_Reservations].[lead Time].&amp;[163]"/>
            <x15:cachedUniqueName index="164" name="[Fact_Reservations].[lead Time].&amp;[164]"/>
            <x15:cachedUniqueName index="165" name="[Fact_Reservations].[lead Time].&amp;[165]"/>
            <x15:cachedUniqueName index="166" name="[Fact_Reservations].[lead Time].&amp;[166]"/>
            <x15:cachedUniqueName index="167" name="[Fact_Reservations].[lead Time].&amp;[167]"/>
            <x15:cachedUniqueName index="168" name="[Fact_Reservations].[lead Time].&amp;[168]"/>
            <x15:cachedUniqueName index="169" name="[Fact_Reservations].[lead Time].&amp;[169]"/>
            <x15:cachedUniqueName index="170" name="[Fact_Reservations].[lead Time].&amp;[170]"/>
            <x15:cachedUniqueName index="171" name="[Fact_Reservations].[lead Time].&amp;[171]"/>
            <x15:cachedUniqueName index="172" name="[Fact_Reservations].[lead Time].&amp;[172]"/>
            <x15:cachedUniqueName index="173" name="[Fact_Reservations].[lead Time].&amp;[173]"/>
            <x15:cachedUniqueName index="174" name="[Fact_Reservations].[lead Time].&amp;[174]"/>
            <x15:cachedUniqueName index="175" name="[Fact_Reservations].[lead Time].&amp;[175]"/>
            <x15:cachedUniqueName index="176" name="[Fact_Reservations].[lead Time].&amp;[176]"/>
            <x15:cachedUniqueName index="177" name="[Fact_Reservations].[lead Time].&amp;[177]"/>
            <x15:cachedUniqueName index="178" name="[Fact_Reservations].[lead Time].&amp;[178]"/>
            <x15:cachedUniqueName index="179" name="[Fact_Reservations].[lead Time].&amp;[179]"/>
            <x15:cachedUniqueName index="180" name="[Fact_Reservations].[lead Time].&amp;[180]"/>
            <x15:cachedUniqueName index="181" name="[Fact_Reservations].[lead Time].&amp;[181]"/>
            <x15:cachedUniqueName index="182" name="[Fact_Reservations].[lead Time].&amp;[182]"/>
            <x15:cachedUniqueName index="183" name="[Fact_Reservations].[lead Time].&amp;[183]"/>
            <x15:cachedUniqueName index="184" name="[Fact_Reservations].[lead Time].&amp;[184]"/>
            <x15:cachedUniqueName index="185" name="[Fact_Reservations].[lead Time].&amp;[185]"/>
            <x15:cachedUniqueName index="186" name="[Fact_Reservations].[lead Time].&amp;[186]"/>
            <x15:cachedUniqueName index="187" name="[Fact_Reservations].[lead Time].&amp;[187]"/>
            <x15:cachedUniqueName index="188" name="[Fact_Reservations].[lead Time].&amp;[188]"/>
            <x15:cachedUniqueName index="189" name="[Fact_Reservations].[lead Time].&amp;[189]"/>
            <x15:cachedUniqueName index="190" name="[Fact_Reservations].[lead Time].&amp;[190]"/>
            <x15:cachedUniqueName index="191" name="[Fact_Reservations].[lead Time].&amp;[191]"/>
            <x15:cachedUniqueName index="192" name="[Fact_Reservations].[lead Time].&amp;[192]"/>
            <x15:cachedUniqueName index="193" name="[Fact_Reservations].[lead Time].&amp;[193]"/>
            <x15:cachedUniqueName index="194" name="[Fact_Reservations].[lead Time].&amp;[194]"/>
            <x15:cachedUniqueName index="195" name="[Fact_Reservations].[lead Time].&amp;[195]"/>
            <x15:cachedUniqueName index="196" name="[Fact_Reservations].[lead Time].&amp;[196]"/>
            <x15:cachedUniqueName index="197" name="[Fact_Reservations].[lead Time].&amp;[197]"/>
            <x15:cachedUniqueName index="198" name="[Fact_Reservations].[lead Time].&amp;[198]"/>
            <x15:cachedUniqueName index="199" name="[Fact_Reservations].[lead Time].&amp;[199]"/>
            <x15:cachedUniqueName index="200" name="[Fact_Reservations].[lead Time].&amp;[200]"/>
            <x15:cachedUniqueName index="201" name="[Fact_Reservations].[lead Time].&amp;[201]"/>
            <x15:cachedUniqueName index="202" name="[Fact_Reservations].[lead Time].&amp;[202]"/>
            <x15:cachedUniqueName index="203" name="[Fact_Reservations].[lead Time].&amp;[203]"/>
            <x15:cachedUniqueName index="204" name="[Fact_Reservations].[lead Time].&amp;[204]"/>
            <x15:cachedUniqueName index="205" name="[Fact_Reservations].[lead Time].&amp;[205]"/>
            <x15:cachedUniqueName index="206" name="[Fact_Reservations].[lead Time].&amp;[206]"/>
            <x15:cachedUniqueName index="207" name="[Fact_Reservations].[lead Time].&amp;[207]"/>
            <x15:cachedUniqueName index="208" name="[Fact_Reservations].[lead Time].&amp;[208]"/>
            <x15:cachedUniqueName index="209" name="[Fact_Reservations].[lead Time].&amp;[209]"/>
            <x15:cachedUniqueName index="210" name="[Fact_Reservations].[lead Time].&amp;[210]"/>
            <x15:cachedUniqueName index="211" name="[Fact_Reservations].[lead Time].&amp;[211]"/>
            <x15:cachedUniqueName index="212" name="[Fact_Reservations].[lead Time].&amp;[212]"/>
            <x15:cachedUniqueName index="213" name="[Fact_Reservations].[lead Time].&amp;[213]"/>
            <x15:cachedUniqueName index="214" name="[Fact_Reservations].[lead Time].&amp;[214]"/>
            <x15:cachedUniqueName index="215" name="[Fact_Reservations].[lead Time].&amp;[215]"/>
            <x15:cachedUniqueName index="216" name="[Fact_Reservations].[lead Time].&amp;[216]"/>
            <x15:cachedUniqueName index="217" name="[Fact_Reservations].[lead Time].&amp;[217]"/>
            <x15:cachedUniqueName index="218" name="[Fact_Reservations].[lead Time].&amp;[218]"/>
            <x15:cachedUniqueName index="219" name="[Fact_Reservations].[lead Time].&amp;[219]"/>
            <x15:cachedUniqueName index="220" name="[Fact_Reservations].[lead Time].&amp;[220]"/>
            <x15:cachedUniqueName index="221" name="[Fact_Reservations].[lead Time].&amp;[221]"/>
            <x15:cachedUniqueName index="222" name="[Fact_Reservations].[lead Time].&amp;[222]"/>
            <x15:cachedUniqueName index="223" name="[Fact_Reservations].[lead Time].&amp;[223]"/>
            <x15:cachedUniqueName index="224" name="[Fact_Reservations].[lead Time].&amp;[224]"/>
            <x15:cachedUniqueName index="225" name="[Fact_Reservations].[lead Time].&amp;[225]"/>
            <x15:cachedUniqueName index="226" name="[Fact_Reservations].[lead Time].&amp;[226]"/>
            <x15:cachedUniqueName index="227" name="[Fact_Reservations].[lead Time].&amp;[227]"/>
            <x15:cachedUniqueName index="228" name="[Fact_Reservations].[lead Time].&amp;[228]"/>
            <x15:cachedUniqueName index="229" name="[Fact_Reservations].[lead Time].&amp;[229]"/>
            <x15:cachedUniqueName index="230" name="[Fact_Reservations].[lead Time].&amp;[230]"/>
            <x15:cachedUniqueName index="231" name="[Fact_Reservations].[lead Time].&amp;[231]"/>
            <x15:cachedUniqueName index="232" name="[Fact_Reservations].[lead Time].&amp;[232]"/>
            <x15:cachedUniqueName index="233" name="[Fact_Reservations].[lead Time].&amp;[233]"/>
            <x15:cachedUniqueName index="234" name="[Fact_Reservations].[lead Time].&amp;[234]"/>
            <x15:cachedUniqueName index="235" name="[Fact_Reservations].[lead Time].&amp;[235]"/>
            <x15:cachedUniqueName index="236" name="[Fact_Reservations].[lead Time].&amp;[236]"/>
            <x15:cachedUniqueName index="237" name="[Fact_Reservations].[lead Time].&amp;[237]"/>
            <x15:cachedUniqueName index="238" name="[Fact_Reservations].[lead Time].&amp;[238]"/>
            <x15:cachedUniqueName index="239" name="[Fact_Reservations].[lead Time].&amp;[239]"/>
            <x15:cachedUniqueName index="240" name="[Fact_Reservations].[lead Time].&amp;[240]"/>
            <x15:cachedUniqueName index="241" name="[Fact_Reservations].[lead Time].&amp;[241]"/>
            <x15:cachedUniqueName index="242" name="[Fact_Reservations].[lead Time].&amp;[242]"/>
            <x15:cachedUniqueName index="243" name="[Fact_Reservations].[lead Time].&amp;[243]"/>
            <x15:cachedUniqueName index="244" name="[Fact_Reservations].[lead Time].&amp;[244]"/>
            <x15:cachedUniqueName index="245" name="[Fact_Reservations].[lead Time].&amp;[245]"/>
            <x15:cachedUniqueName index="246" name="[Fact_Reservations].[lead Time].&amp;[246]"/>
            <x15:cachedUniqueName index="247" name="[Fact_Reservations].[lead Time].&amp;[247]"/>
            <x15:cachedUniqueName index="248" name="[Fact_Reservations].[lead Time].&amp;[248]"/>
            <x15:cachedUniqueName index="249" name="[Fact_Reservations].[lead Time].&amp;[249]"/>
            <x15:cachedUniqueName index="250" name="[Fact_Reservations].[lead Time].&amp;[250]"/>
            <x15:cachedUniqueName index="251" name="[Fact_Reservations].[lead Time].&amp;[251]"/>
            <x15:cachedUniqueName index="252" name="[Fact_Reservations].[lead Time].&amp;[252]"/>
            <x15:cachedUniqueName index="253" name="[Fact_Reservations].[lead Time].&amp;[253]"/>
            <x15:cachedUniqueName index="254" name="[Fact_Reservations].[lead Time].&amp;[254]"/>
            <x15:cachedUniqueName index="255" name="[Fact_Reservations].[lead Time].&amp;[255]"/>
            <x15:cachedUniqueName index="256" name="[Fact_Reservations].[lead Time].&amp;[256]"/>
            <x15:cachedUniqueName index="257" name="[Fact_Reservations].[lead Time].&amp;[257]"/>
            <x15:cachedUniqueName index="258" name="[Fact_Reservations].[lead Time].&amp;[258]"/>
            <x15:cachedUniqueName index="259" name="[Fact_Reservations].[lead Time].&amp;[259]"/>
            <x15:cachedUniqueName index="260" name="[Fact_Reservations].[lead Time].&amp;[260]"/>
            <x15:cachedUniqueName index="261" name="[Fact_Reservations].[lead Time].&amp;[261]"/>
            <x15:cachedUniqueName index="262" name="[Fact_Reservations].[lead Time].&amp;[262]"/>
            <x15:cachedUniqueName index="263" name="[Fact_Reservations].[lead Time].&amp;[263]"/>
            <x15:cachedUniqueName index="264" name="[Fact_Reservations].[lead Time].&amp;[264]"/>
            <x15:cachedUniqueName index="265" name="[Fact_Reservations].[lead Time].&amp;[265]"/>
            <x15:cachedUniqueName index="266" name="[Fact_Reservations].[lead Time].&amp;[266]"/>
            <x15:cachedUniqueName index="267" name="[Fact_Reservations].[lead Time].&amp;[267]"/>
            <x15:cachedUniqueName index="268" name="[Fact_Reservations].[lead Time].&amp;[268]"/>
            <x15:cachedUniqueName index="269" name="[Fact_Reservations].[lead Time].&amp;[269]"/>
            <x15:cachedUniqueName index="270" name="[Fact_Reservations].[lead Time].&amp;[270]"/>
            <x15:cachedUniqueName index="271" name="[Fact_Reservations].[lead Time].&amp;[271]"/>
            <x15:cachedUniqueName index="272" name="[Fact_Reservations].[lead Time].&amp;[272]"/>
            <x15:cachedUniqueName index="273" name="[Fact_Reservations].[lead Time].&amp;[273]"/>
            <x15:cachedUniqueName index="274" name="[Fact_Reservations].[lead Time].&amp;[274]"/>
            <x15:cachedUniqueName index="275" name="[Fact_Reservations].[lead Time].&amp;[275]"/>
            <x15:cachedUniqueName index="276" name="[Fact_Reservations].[lead Time].&amp;[276]"/>
            <x15:cachedUniqueName index="277" name="[Fact_Reservations].[lead Time].&amp;[277]"/>
            <x15:cachedUniqueName index="278" name="[Fact_Reservations].[lead Time].&amp;[278]"/>
            <x15:cachedUniqueName index="279" name="[Fact_Reservations].[lead Time].&amp;[279]"/>
            <x15:cachedUniqueName index="280" name="[Fact_Reservations].[lead Time].&amp;[280]"/>
            <x15:cachedUniqueName index="281" name="[Fact_Reservations].[lead Time].&amp;[281]"/>
            <x15:cachedUniqueName index="282" name="[Fact_Reservations].[lead Time].&amp;[282]"/>
            <x15:cachedUniqueName index="283" name="[Fact_Reservations].[lead Time].&amp;[283]"/>
            <x15:cachedUniqueName index="284" name="[Fact_Reservations].[lead Time].&amp;[284]"/>
            <x15:cachedUniqueName index="285" name="[Fact_Reservations].[lead Time].&amp;[285]"/>
            <x15:cachedUniqueName index="286" name="[Fact_Reservations].[lead Time].&amp;[286]"/>
            <x15:cachedUniqueName index="287" name="[Fact_Reservations].[lead Time].&amp;[287]"/>
            <x15:cachedUniqueName index="288" name="[Fact_Reservations].[lead Time].&amp;[288]"/>
            <x15:cachedUniqueName index="289" name="[Fact_Reservations].[lead Time].&amp;[289]"/>
            <x15:cachedUniqueName index="290" name="[Fact_Reservations].[lead Time].&amp;[290]"/>
            <x15:cachedUniqueName index="291" name="[Fact_Reservations].[lead Time].&amp;[291]"/>
            <x15:cachedUniqueName index="292" name="[Fact_Reservations].[lead Time].&amp;[292]"/>
            <x15:cachedUniqueName index="293" name="[Fact_Reservations].[lead Time].&amp;[293]"/>
            <x15:cachedUniqueName index="294" name="[Fact_Reservations].[lead Time].&amp;[294]"/>
            <x15:cachedUniqueName index="295" name="[Fact_Reservations].[lead Time].&amp;[295]"/>
            <x15:cachedUniqueName index="296" name="[Fact_Reservations].[lead Time].&amp;[296]"/>
            <x15:cachedUniqueName index="297" name="[Fact_Reservations].[lead Time].&amp;[297]"/>
            <x15:cachedUniqueName index="298" name="[Fact_Reservations].[lead Time].&amp;[298]"/>
            <x15:cachedUniqueName index="299" name="[Fact_Reservations].[lead Time].&amp;[299]"/>
            <x15:cachedUniqueName index="300" name="[Fact_Reservations].[lead Time].&amp;[301]"/>
            <x15:cachedUniqueName index="301" name="[Fact_Reservations].[lead Time].&amp;[302]"/>
            <x15:cachedUniqueName index="302" name="[Fact_Reservations].[lead Time].&amp;[303]"/>
            <x15:cachedUniqueName index="303" name="[Fact_Reservations].[lead Time].&amp;[304]"/>
            <x15:cachedUniqueName index="304" name="[Fact_Reservations].[lead Time].&amp;[305]"/>
            <x15:cachedUniqueName index="305" name="[Fact_Reservations].[lead Time].&amp;[307]"/>
            <x15:cachedUniqueName index="306" name="[Fact_Reservations].[lead Time].&amp;[308]"/>
            <x15:cachedUniqueName index="307" name="[Fact_Reservations].[lead Time].&amp;[309]"/>
            <x15:cachedUniqueName index="308" name="[Fact_Reservations].[lead Time].&amp;[310]"/>
            <x15:cachedUniqueName index="309" name="[Fact_Reservations].[lead Time].&amp;[311]"/>
            <x15:cachedUniqueName index="310" name="[Fact_Reservations].[lead Time].&amp;[313]"/>
            <x15:cachedUniqueName index="311" name="[Fact_Reservations].[lead Time].&amp;[314]"/>
            <x15:cachedUniqueName index="312" name="[Fact_Reservations].[lead Time].&amp;[315]"/>
            <x15:cachedUniqueName index="313" name="[Fact_Reservations].[lead Time].&amp;[317]"/>
            <x15:cachedUniqueName index="314" name="[Fact_Reservations].[lead Time].&amp;[319]"/>
            <x15:cachedUniqueName index="315" name="[Fact_Reservations].[lead Time].&amp;[320]"/>
            <x15:cachedUniqueName index="316" name="[Fact_Reservations].[lead Time].&amp;[322]"/>
            <x15:cachedUniqueName index="317" name="[Fact_Reservations].[lead Time].&amp;[323]"/>
            <x15:cachedUniqueName index="318" name="[Fact_Reservations].[lead Time].&amp;[324]"/>
            <x15:cachedUniqueName index="319" name="[Fact_Reservations].[lead Time].&amp;[325]"/>
            <x15:cachedUniqueName index="320" name="[Fact_Reservations].[lead Time].&amp;[326]"/>
            <x15:cachedUniqueName index="321" name="[Fact_Reservations].[lead Time].&amp;[328]"/>
            <x15:cachedUniqueName index="322" name="[Fact_Reservations].[lead Time].&amp;[330]"/>
            <x15:cachedUniqueName index="323" name="[Fact_Reservations].[lead Time].&amp;[331]"/>
            <x15:cachedUniqueName index="324" name="[Fact_Reservations].[lead Time].&amp;[332]"/>
            <x15:cachedUniqueName index="325" name="[Fact_Reservations].[lead Time].&amp;[333]"/>
            <x15:cachedUniqueName index="326" name="[Fact_Reservations].[lead Time].&amp;[335]"/>
            <x15:cachedUniqueName index="327" name="[Fact_Reservations].[lead Time].&amp;[338]"/>
            <x15:cachedUniqueName index="328" name="[Fact_Reservations].[lead Time].&amp;[341]"/>
            <x15:cachedUniqueName index="329" name="[Fact_Reservations].[lead Time].&amp;[345]"/>
            <x15:cachedUniqueName index="330" name="[Fact_Reservations].[lead Time].&amp;[346]"/>
            <x15:cachedUniqueName index="331" name="[Fact_Reservations].[lead Time].&amp;[349]"/>
            <x15:cachedUniqueName index="332" name="[Fact_Reservations].[lead Time].&amp;[350]"/>
            <x15:cachedUniqueName index="333" name="[Fact_Reservations].[lead Time].&amp;[352]"/>
            <x15:cachedUniqueName index="334" name="[Fact_Reservations].[lead Time].&amp;[353]"/>
            <x15:cachedUniqueName index="335" name="[Fact_Reservations].[lead Time].&amp;[355]"/>
            <x15:cachedUniqueName index="336" name="[Fact_Reservations].[lead Time].&amp;[359]"/>
            <x15:cachedUniqueName index="337" name="[Fact_Reservations].[lead Time].&amp;[361]"/>
            <x15:cachedUniqueName index="338" name="[Fact_Reservations].[lead Time].&amp;[372]"/>
            <x15:cachedUniqueName index="339" name="[Fact_Reservations].[lead Time].&amp;[377]"/>
            <x15:cachedUniqueName index="340" name="[Fact_Reservations].[lead Time].&amp;[381]"/>
            <x15:cachedUniqueName index="341" name="[Fact_Reservations].[lead Time].&amp;[386]"/>
            <x15:cachedUniqueName index="342" name="[Fact_Reservations].[lead Time].&amp;[418]"/>
            <x15:cachedUniqueName index="343" name="[Fact_Reservations].[lead Time].&amp;[433]"/>
            <x15:cachedUniqueName index="344" name="[Fact_Reservations].[lead Time].&amp;[443]"/>
          </x15:cachedUniqueNames>
        </ext>
      </extLst>
    </cacheField>
    <cacheField name="[Measures].[Cancellation rate]" caption="Cancellation rate" numFmtId="0" hierarchy="47"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2" memberValueDatatype="20" unbalanced="0">
      <fieldsUsage count="2">
        <fieldUsage x="-1"/>
        <fieldUsage x="0"/>
      </fieldsUsage>
    </cacheHierarchy>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1"/>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3657408" backgroundQuery="1" createdVersion="8" refreshedVersion="8" minRefreshableVersion="3" recordCount="0" supportSubquery="1" supportAdvancedDrill="1" xr:uid="{DBC9A181-C4A4-4C1C-BDD3-BE0733D95D56}">
  <cacheSource type="external" connectionId="7"/>
  <cacheFields count="2">
    <cacheField name="[Measures].[AVG Lead Time]" caption="AVG Lead Time" numFmtId="0" hierarchy="53"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oneField="1">
      <fieldsUsage count="1">
        <fieldUsage x="0"/>
      </fieldsUsage>
    </cacheHierarchy>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3888886" backgroundQuery="1" createdVersion="8" refreshedVersion="8" minRefreshableVersion="3" recordCount="0" supportSubquery="1" supportAdvancedDrill="1" xr:uid="{1F1943E1-AA3B-42A6-8227-2648F709C522}">
  <cacheSource type="external" connectionId="7"/>
  <cacheFields count="2">
    <cacheField name="[Measures].[Length of stay]" caption="Length of stay" numFmtId="0" hierarchy="50"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oneField="1">
      <fieldsUsage count="1">
        <fieldUsage x="0"/>
      </fieldsUsage>
    </cacheHierarchy>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412037" backgroundQuery="1" createdVersion="8" refreshedVersion="8" minRefreshableVersion="3" recordCount="0" supportSubquery="1" supportAdvancedDrill="1" xr:uid="{09F7B177-6A35-4C01-9EEB-8AAE7E9DAF02}">
  <cacheSource type="external" connectionId="7"/>
  <cacheFields count="2">
    <cacheField name="[Measures].[Total Revnue]" caption="Total Revnue" numFmtId="0" hierarchy="51"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oneField="1">
      <fieldsUsage count="1">
        <fieldUsage x="0"/>
      </fieldsUsage>
    </cacheHierarchy>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4583332" backgroundQuery="1" createdVersion="8" refreshedVersion="8" minRefreshableVersion="3" recordCount="0" supportSubquery="1" supportAdvancedDrill="1" xr:uid="{04235209-5CB1-4EFB-93E6-C827C3AFD481}">
  <cacheSource type="external" connectionId="7"/>
  <cacheFields count="3">
    <cacheField name="[Dim_Market_Segment].[market segment].[market segment]" caption="market segment" numFmtId="0" hierarchy="10" level="1">
      <sharedItems count="2">
        <s v="Corporate"/>
        <s v="Online"/>
      </sharedItems>
    </cacheField>
    <cacheField name="[Measures].[Average of AVG Price]" caption="Average of AVG Price" numFmtId="0" hierarchy="42"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2" memberValueDatatype="130" unbalanced="0">
      <fieldsUsage count="2">
        <fieldUsage x="-1"/>
        <fieldUsage x="0"/>
      </fieldsUsage>
    </cacheHierarchy>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oneField="1">
      <fieldsUsage count="1">
        <fieldUsage x="1"/>
      </fieldsUsage>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516204" backgroundQuery="1" createdVersion="8" refreshedVersion="8" minRefreshableVersion="3" recordCount="0" supportSubquery="1" supportAdvancedDrill="1" xr:uid="{56FBE042-6772-4C97-9247-B17B2F0D4078}">
  <cacheSource type="external" connectionId="7"/>
  <cacheFields count="3">
    <cacheField name="[Dim_Room].[Room Type].[Room Type]" caption="Room Type" numFmtId="0" hierarchy="14" level="1">
      <sharedItems count="7">
        <s v="Room Type 1"/>
        <s v="Room Type 2"/>
        <s v="Room Type 3"/>
        <s v="Room Type 4"/>
        <s v="Room Type 5"/>
        <s v="Room Type 6"/>
        <s v="Room Type 7"/>
      </sharedItems>
    </cacheField>
    <cacheField name="[Measures].[Cancellation rate]" caption="Cancellation rate" numFmtId="0" hierarchy="47"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2" memberValueDatatype="130" unbalanced="0">
      <fieldsUsage count="2">
        <fieldUsage x="-1"/>
        <fieldUsage x="0"/>
      </fieldsUsage>
    </cacheHierarchy>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1"/>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5625002" backgroundQuery="1" createdVersion="8" refreshedVersion="8" minRefreshableVersion="3" recordCount="0" supportSubquery="1" supportAdvancedDrill="1" xr:uid="{DDFC854A-0344-4DC0-9428-198DC6B7354A}">
  <cacheSource type="external" connectionId="7"/>
  <cacheFields count="4">
    <cacheField name="[Dim_Room].[Room Type].[Room Type]" caption="Room Type" numFmtId="0" hierarchy="14" level="1">
      <sharedItems count="7">
        <s v="Room Type 1"/>
        <s v="Room Type 2"/>
        <s v="Room Type 3"/>
        <s v="Room Type 4"/>
        <s v="Room Type 5"/>
        <s v="Room Type 6"/>
        <s v="Room Type 7"/>
      </sharedItems>
    </cacheField>
    <cacheField name="[Measures].[Cancellation rate]" caption="Cancellation rate" numFmtId="0" hierarchy="47" level="32767"/>
    <cacheField name="[Dim_Meal_Type].[Meal Type].[Meal Type]" caption="Meal Type" numFmtId="0" hierarchy="12" level="1">
      <sharedItems count="4">
        <s v="Meal Plan 1"/>
        <s v="Meal Plan 2"/>
        <s v="Meal Plan 3"/>
        <s v="Not Selected"/>
      </sharedItems>
    </cacheField>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2" memberValueDatatype="130" unbalanced="0">
      <fieldsUsage count="2">
        <fieldUsage x="-1"/>
        <fieldUsage x="2"/>
      </fieldsUsage>
    </cacheHierarchy>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2" memberValueDatatype="130" unbalanced="0">
      <fieldsUsage count="2">
        <fieldUsage x="-1"/>
        <fieldUsage x="0"/>
      </fieldsUsage>
    </cacheHierarchy>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1"/>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6087964" backgroundQuery="1" createdVersion="8" refreshedVersion="8" minRefreshableVersion="3" recordCount="0" supportSubquery="1" supportAdvancedDrill="1" xr:uid="{C227262A-8D94-4B43-A883-302ADE43EF3C}">
  <cacheSource type="external" connectionId="7"/>
  <cacheFields count="2">
    <cacheField name="[Measures].[repeated guests]" caption="repeated guests" numFmtId="0" hierarchy="48"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oneField="1">
      <fieldsUsage count="1">
        <fieldUsage x="0"/>
      </fieldsUsage>
    </cacheHierarchy>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6435187" backgroundQuery="1" createdVersion="8" refreshedVersion="8" minRefreshableVersion="3" recordCount="0" supportSubquery="1" supportAdvancedDrill="1" xr:uid="{108CAEE3-4432-4432-A3B4-C7EEEBC8CE50}">
  <cacheSource type="external" connectionId="7"/>
  <cacheFields count="2">
    <cacheField name="[Measures].[new guests]" caption="new guests" numFmtId="0" hierarchy="49"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oneField="1">
      <fieldsUsage count="1">
        <fieldUsage x="0"/>
      </fieldsUsage>
    </cacheHierarchy>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6898149" backgroundQuery="1" createdVersion="8" refreshedVersion="8" minRefreshableVersion="3" recordCount="0" supportSubquery="1" supportAdvancedDrill="1" xr:uid="{34D85859-3684-43FC-AE92-24F02695C6B0}">
  <cacheSource type="external" connectionId="7"/>
  <cacheFields count="3">
    <cacheField name="[Measures].[Cancellation rate]" caption="Cancellation rate" numFmtId="0" hierarchy="47" level="32767"/>
    <cacheField name="[Fact_Reservations].[repeated guest].[repeated guest]" caption="repeated guest" numFmtId="0" hierarchy="2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Reservations].[repeated guest].&amp;[0]"/>
            <x15:cachedUniqueName index="1" name="[Fact_Reservations].[repeated guest].&amp;[1]"/>
          </x15:cachedUniqueNames>
        </ext>
      </extLst>
    </cacheField>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2" memberValueDatatype="20" unbalanced="0">
      <fieldsUsage count="2">
        <fieldUsage x="-1"/>
        <fieldUsage x="1"/>
      </fieldsUsage>
    </cacheHierarchy>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0"/>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7476849" backgroundQuery="1" createdVersion="8" refreshedVersion="8" minRefreshableVersion="3" recordCount="0" supportSubquery="1" supportAdvancedDrill="1" xr:uid="{EC97AD64-57BE-4B05-89E0-2ED937E1B1C6}">
  <cacheSource type="external" connectionId="7"/>
  <cacheFields count="3">
    <cacheField name="[Fact_Reservations].[no of special requests].[no of special requests]" caption="no of special requests" numFmtId="0" hierarchy="26"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Fact_Reservations].[no of special requests].&amp;[0]"/>
            <x15:cachedUniqueName index="1" name="[Fact_Reservations].[no of special requests].&amp;[1]"/>
            <x15:cachedUniqueName index="2" name="[Fact_Reservations].[no of special requests].&amp;[2]"/>
          </x15:cachedUniqueNames>
        </ext>
      </extLst>
    </cacheField>
    <cacheField name="[Measures].[Cancellation rate]" caption="Cancellation rate" numFmtId="0" hierarchy="47"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2" memberValueDatatype="20" unbalanced="0">
      <fieldsUsage count="2">
        <fieldUsage x="-1"/>
        <fieldUsage x="0"/>
      </fieldsUsage>
    </cacheHierarchy>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1"/>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7939811" backgroundQuery="1" createdVersion="8" refreshedVersion="8" minRefreshableVersion="3" recordCount="0" supportSubquery="1" supportAdvancedDrill="1" xr:uid="{C3E73B35-65E2-4424-AF01-5F76DA660B81}">
  <cacheSource type="external" connectionId="7"/>
  <cacheFields count="2">
    <cacheField name="[Measures].[new guests]" caption="new guests" numFmtId="0" hierarchy="49"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oneField="1">
      <fieldsUsage count="1">
        <fieldUsage x="0"/>
      </fieldsUsage>
    </cacheHierarchy>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8055557" backgroundQuery="1" createdVersion="8" refreshedVersion="8" minRefreshableVersion="3" recordCount="0" supportSubquery="1" supportAdvancedDrill="1" xr:uid="{0BC3DA1A-6593-4EEC-946B-5BB263D0B816}">
  <cacheSource type="external" connectionId="7"/>
  <cacheFields count="2">
    <cacheField name="[Measures].[Total Guests]" caption="Total Guests" numFmtId="0" hierarchy="52"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oneField="1">
      <fieldsUsage count="1">
        <fieldUsage x="0"/>
      </fieldsUsage>
    </cacheHierarchy>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8287035" backgroundQuery="1" createdVersion="8" refreshedVersion="8" minRefreshableVersion="3" recordCount="0" supportSubquery="1" supportAdvancedDrill="1" xr:uid="{0C9328DC-5074-4B40-9FF4-E986744FFC38}">
  <cacheSource type="external" connectionId="7"/>
  <cacheFields count="2">
    <cacheField name="[Measures].[Total Guests]" caption="Total Guests" numFmtId="0" hierarchy="52"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oneField="1">
      <fieldsUsage count="1">
        <fieldUsage x="0"/>
      </fieldsUsage>
    </cacheHierarchy>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8749997" backgroundQuery="1" createdVersion="8" refreshedVersion="8" minRefreshableVersion="3" recordCount="0" supportSubquery="1" supportAdvancedDrill="1" xr:uid="{DB3E8457-59A8-4282-B10A-44E9C062B337}">
  <cacheSource type="external" connectionId="7"/>
  <cacheFields count="3">
    <cacheField name="[Dim_Market_Segment].[market segment].[market segment]" caption="market segment" numFmtId="0" hierarchy="10" level="1">
      <sharedItems count="5">
        <s v="Aviation"/>
        <s v="Complementary"/>
        <s v="Corporate"/>
        <s v="Offline"/>
        <s v="Online"/>
      </sharedItems>
    </cacheField>
    <cacheField name="[Measures].[Average of lead Time]" caption="Average of lead Time" numFmtId="0" hierarchy="43"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2" memberValueDatatype="130" unbalanced="0">
      <fieldsUsage count="2">
        <fieldUsage x="-1"/>
        <fieldUsage x="0"/>
      </fieldsUsage>
    </cacheHierarchy>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oneField="1">
      <fieldsUsage count="1">
        <fieldUsage x="1"/>
      </fieldsUsage>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9560182" backgroundQuery="1" createdVersion="8" refreshedVersion="8" minRefreshableVersion="3" recordCount="0" supportSubquery="1" supportAdvancedDrill="1" xr:uid="{53B26745-759C-4BAB-8187-76B48944964F}">
  <cacheSource type="external" connectionId="7"/>
  <cacheFields count="2">
    <cacheField name="[Measures].[repeated guests]" caption="repeated guests" numFmtId="0" hierarchy="48"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oneField="1">
      <fieldsUsage count="1">
        <fieldUsage x="0"/>
      </fieldsUsage>
    </cacheHierarchy>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19907405" backgroundQuery="1" createdVersion="8" refreshedVersion="8" minRefreshableVersion="3" recordCount="0" supportSubquery="1" supportAdvancedDrill="1" xr:uid="{539409BE-B719-4A49-9180-F52843085F46}">
  <cacheSource type="external" connectionId="7"/>
  <cacheFields count="2">
    <cacheField name="[Measures].[Total Guests]" caption="Total Guests" numFmtId="0" hierarchy="52"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oneField="1">
      <fieldsUsage count="1">
        <fieldUsage x="0"/>
      </fieldsUsage>
    </cacheHierarchy>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0254628" backgroundQuery="1" createdVersion="8" refreshedVersion="8" minRefreshableVersion="3" recordCount="0" supportSubquery="1" supportAdvancedDrill="1" xr:uid="{E7A7352A-135D-4298-A8CB-B8E0291E40A2}">
  <cacheSource type="external" connectionId="7"/>
  <cacheFields count="3">
    <cacheField name="[Fact_Reservations].[no of previous cancellations].[no of previous cancellations]" caption="no of previous cancellations" numFmtId="0" hierarchy="23" level="1">
      <sharedItems containsSemiMixedTypes="0" containsString="0" containsNumber="1" containsInteger="1" minValue="0" maxValue="13" count="4">
        <n v="0"/>
        <n v="1"/>
        <n v="3"/>
        <n v="13"/>
      </sharedItems>
      <extLst>
        <ext xmlns:x15="http://schemas.microsoft.com/office/spreadsheetml/2010/11/main" uri="{4F2E5C28-24EA-4eb8-9CBF-B6C8F9C3D259}">
          <x15:cachedUniqueNames>
            <x15:cachedUniqueName index="0" name="[Fact_Reservations].[no of previous cancellations].&amp;[0]"/>
            <x15:cachedUniqueName index="1" name="[Fact_Reservations].[no of previous cancellations].&amp;[1]"/>
            <x15:cachedUniqueName index="2" name="[Fact_Reservations].[no of previous cancellations].&amp;[3]"/>
            <x15:cachedUniqueName index="3" name="[Fact_Reservations].[no of previous cancellations].&amp;[13]"/>
          </x15:cachedUniqueNames>
        </ext>
      </extLst>
    </cacheField>
    <cacheField name="[Measures].[Cancellation rate]" caption="Cancellation rate" numFmtId="0" hierarchy="47"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2" memberValueDatatype="20" unbalanced="0">
      <fieldsUsage count="2">
        <fieldUsage x="-1"/>
        <fieldUsage x="0"/>
      </fieldsUsage>
    </cacheHierarchy>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1"/>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0833336" backgroundQuery="1" createdVersion="8" refreshedVersion="8" minRefreshableVersion="3" recordCount="0" supportSubquery="1" supportAdvancedDrill="1" xr:uid="{34CE767E-C01F-40BC-B305-F48F6995FDFF}">
  <cacheSource type="external" connectionId="7"/>
  <cacheFields count="3">
    <cacheField name="[Dim_date].[Month].[Month]" caption="Month" numFmtId="0" hierarchy="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Total booking]" caption="Total booking" numFmtId="0" hierarchy="45"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0"/>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oneField="1">
      <fieldsUsage count="1">
        <fieldUsage x="1"/>
      </fieldsUsage>
    </cacheHierarchy>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1643521" backgroundQuery="1" createdVersion="8" refreshedVersion="8" minRefreshableVersion="3" recordCount="0" supportSubquery="1" supportAdvancedDrill="1" xr:uid="{A92B1729-14D4-4CA2-85F6-8695999E6671}">
  <cacheSource type="external" connectionId="7"/>
  <cacheFields count="3">
    <cacheField name="[Dim_date].[Month].[Month]" caption="Month" numFmtId="0" hierarchy="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Cancellation rate]" caption="Cancellation rate" numFmtId="0" hierarchy="47"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0"/>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1"/>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233796" backgroundQuery="1" createdVersion="8" refreshedVersion="8" minRefreshableVersion="3" recordCount="0" supportSubquery="1" supportAdvancedDrill="1" xr:uid="{063C24F6-96D2-4105-819F-947133A4B8A2}">
  <cacheSource type="external" connectionId="7"/>
  <cacheFields count="3">
    <cacheField name="[Fact_Reservations].[Parking Space].[Parking Space]" caption="Parking Space" numFmtId="0" hierarchy="2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Reservations].[Parking Space].&amp;[0]"/>
            <x15:cachedUniqueName index="1" name="[Fact_Reservations].[Parking Space].&amp;[1]"/>
          </x15:cachedUniqueNames>
        </ext>
      </extLst>
    </cacheField>
    <cacheField name="[Measures].[Cancellation rate]" caption="Cancellation rate" numFmtId="0" hierarchy="47"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2" memberValueDatatype="20" unbalanced="0">
      <fieldsUsage count="2">
        <fieldUsage x="-1"/>
        <fieldUsage x="0"/>
      </fieldsUsage>
    </cacheHierarchy>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oneField="1">
      <fieldsUsage count="1">
        <fieldUsage x="1"/>
      </fieldsUsage>
    </cacheHierarchy>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3032407" backgroundQuery="1" createdVersion="8" refreshedVersion="8" minRefreshableVersion="3" recordCount="0" supportSubquery="1" supportAdvancedDrill="1" xr:uid="{C3843A69-A930-41BB-9A5E-F5C8A03DB401}">
  <cacheSource type="external" connectionId="7"/>
  <cacheFields count="3">
    <cacheField name="[Measures].[Sum of weekend nights]" caption="Sum of weekend nights" numFmtId="0" hierarchy="38" level="32767"/>
    <cacheField name="[Measures].[Sum of week nights]" caption="Sum of week nights" numFmtId="0" hierarchy="39"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oneField="1">
      <fieldsUsage count="1">
        <fieldUsage x="0"/>
      </fieldsUsage>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oneField="1">
      <fieldsUsage count="1">
        <fieldUsage x="1"/>
      </fieldsUsage>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3495369" backgroundQuery="1" createdVersion="8" refreshedVersion="8" minRefreshableVersion="3" recordCount="0" supportSubquery="1" supportAdvancedDrill="1" xr:uid="{054D1825-28DF-4B90-8339-AA72D4C4C3D0}">
  <cacheSource type="external" connectionId="7"/>
  <cacheFields count="2">
    <cacheField name="[Measures].[Length of stay]" caption="Length of stay" numFmtId="0" hierarchy="50"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oneField="1">
      <fieldsUsage count="1">
        <fieldUsage x="0"/>
      </fieldsUsage>
    </cacheHierarchy>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3726853" backgroundQuery="1" createdVersion="8" refreshedVersion="8" minRefreshableVersion="3" recordCount="0" supportSubquery="1" supportAdvancedDrill="1" xr:uid="{4F8AA7A4-E99F-40F6-81DD-006C888C2C18}">
  <cacheSource type="external" connectionId="7"/>
  <cacheFields count="2">
    <cacheField name="[Measures].[Average of AVG Price]" caption="Average of AVG Price" numFmtId="0" hierarchy="42"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oneField="1">
      <fieldsUsage count="1">
        <fieldUsage x="0"/>
      </fieldsUsage>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4189815" backgroundQuery="1" createdVersion="8" refreshedVersion="8" minRefreshableVersion="3" recordCount="0" supportSubquery="1" supportAdvancedDrill="1" xr:uid="{92807208-2DD8-4470-98C8-8C796A2B961F}">
  <cacheSource type="external" connectionId="7"/>
  <cacheFields count="6">
    <cacheField name="[Measures].[Total booking]" caption="Total booking" numFmtId="0" hierarchy="45" level="32767"/>
    <cacheField name="[Dim_date].[Date_Hiearchy].[Year]" caption="Year" numFmtId="0" hierarchy="3"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Dim_date].[Date_Hiearchy].[Year].&amp;[2017]"/>
            <x15:cachedUniqueName index="1" name="[Dim_date].[Date_Hiearchy].[Year].&amp;[2018]"/>
          </x15:cachedUniqueNames>
        </ext>
      </extLst>
    </cacheField>
    <cacheField name="[Dim_date].[Date_Hiearchy].[Quarter]" caption="Quarter" numFmtId="0" hierarchy="3" level="2">
      <sharedItems containsSemiMixedTypes="0" containsNonDate="0" containsString="0"/>
    </cacheField>
    <cacheField name="[Dim_date].[Date_Hiearchy].[Month]" caption="Month" numFmtId="0" hierarchy="3" level="3">
      <sharedItems containsSemiMixedTypes="0" containsNonDate="0" containsString="0"/>
    </cacheField>
    <cacheField name="[Dim_date].[Date_Hiearchy].[Day Name]" caption="Day Name" numFmtId="0" hierarchy="3" level="4">
      <sharedItems containsSemiMixedTypes="0" containsNonDate="0" containsString="0"/>
    </cacheField>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5" unbalanced="0">
      <fieldsUsage count="5">
        <fieldUsage x="-1"/>
        <fieldUsage x="1"/>
        <fieldUsage x="2"/>
        <fieldUsage x="3"/>
        <fieldUsage x="4"/>
      </fieldsUsage>
    </cacheHierarchy>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oneField="1">
      <fieldsUsage count="1">
        <fieldUsage x="0"/>
      </fieldsUsage>
    </cacheHierarchy>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4884262" backgroundQuery="1" createdVersion="8" refreshedVersion="8" minRefreshableVersion="3" recordCount="0" supportSubquery="1" supportAdvancedDrill="1" xr:uid="{87872E98-4236-4D8B-B057-115CBB8210B5}">
  <cacheSource type="external" connectionId="7"/>
  <cacheFields count="3">
    <cacheField name="[Dim_Market_Segment].[market segment].[market segment]" caption="market segment" numFmtId="0" hierarchy="10" level="1">
      <sharedItems count="5">
        <s v="Aviation"/>
        <s v="Complementary"/>
        <s v="Corporate"/>
        <s v="Offline"/>
        <s v="Online"/>
      </sharedItems>
    </cacheField>
    <cacheField name="[Measures].[Count of Booking ID]" caption="Count of Booking ID" numFmtId="0" hierarchy="33"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2" memberValueDatatype="130" unbalanced="0">
      <fieldsUsage count="2">
        <fieldUsage x="-1"/>
        <fieldUsage x="0"/>
      </fieldsUsage>
    </cacheHierarchy>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oneField="1">
      <fieldsUsage count="1">
        <fieldUsage x="1"/>
      </fieldsUsage>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5578701" backgroundQuery="1" createdVersion="8" refreshedVersion="8" minRefreshableVersion="3" recordCount="0" supportSubquery="1" supportAdvancedDrill="1" xr:uid="{7EC01045-820B-491C-956F-714C6578F98B}">
  <cacheSource type="external" connectionId="7"/>
  <cacheFields count="3">
    <cacheField name="[Dim_Booking_Status].[booking status].[booking status]" caption="booking status" numFmtId="0" hierarchy="1" level="1">
      <sharedItems count="2">
        <s v="Canceled"/>
        <s v="Not Canceled"/>
      </sharedItems>
    </cacheField>
    <cacheField name="[Measures].[Average of AVG Price]" caption="Average of AVG Price" numFmtId="0" hierarchy="42"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oneField="1">
      <fieldsUsage count="1">
        <fieldUsage x="1"/>
      </fieldsUsage>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6388886" backgroundQuery="1" createdVersion="8" refreshedVersion="8" minRefreshableVersion="3" recordCount="0" supportSubquery="1" supportAdvancedDrill="1" xr:uid="{2322AA3F-12C8-4DE3-BFA2-8D6B703962FA}">
  <cacheSource type="external" connectionId="7"/>
  <cacheFields count="3">
    <cacheField name="[Measures].[Average of AVG Price]" caption="Average of AVG Price" numFmtId="0" hierarchy="42" level="32767"/>
    <cacheField name="[Dim_Room].[Room Type].[Room Type]" caption="Room Type" numFmtId="0" hierarchy="14" level="1">
      <sharedItems count="7">
        <s v="Room Type 1"/>
        <s v="Room Type 2"/>
        <s v="Room Type 3"/>
        <s v="Room Type 4"/>
        <s v="Room Type 5"/>
        <s v="Room Type 6"/>
        <s v="Room Type 7"/>
      </sharedItems>
    </cacheField>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2" memberValueDatatype="130" unbalanced="0">
      <fieldsUsage count="2">
        <fieldUsage x="-1"/>
        <fieldUsage x="1"/>
      </fieldsUsage>
    </cacheHierarchy>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oneField="1">
      <fieldsUsage count="1">
        <fieldUsage x="0"/>
      </fieldsUsage>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7083333" backgroundQuery="1" createdVersion="8" refreshedVersion="8" minRefreshableVersion="3" recordCount="0" supportSubquery="1" supportAdvancedDrill="1" xr:uid="{2D8103E0-D123-4894-AB34-71B1DF7448F2}">
  <cacheSource type="external" connectionId="7"/>
  <cacheFields count="3">
    <cacheField name="[Fact_Reservations].[no of adults].[no of adults]" caption="no of adults" numFmtId="0" hierarchy="16" level="1">
      <sharedItems containsSemiMixedTypes="0" containsString="0" containsNumber="1" containsInteger="1" minValue="0" maxValue="4" count="5">
        <n v="0"/>
        <n v="1"/>
        <n v="2"/>
        <n v="3"/>
        <n v="4"/>
      </sharedItems>
      <extLst>
        <ext xmlns:x15="http://schemas.microsoft.com/office/spreadsheetml/2010/11/main" uri="{4F2E5C28-24EA-4eb8-9CBF-B6C8F9C3D259}">
          <x15:cachedUniqueNames>
            <x15:cachedUniqueName index="0" name="[Fact_Reservations].[no of adults].&amp;[0]"/>
            <x15:cachedUniqueName index="1" name="[Fact_Reservations].[no of adults].&amp;[1]"/>
            <x15:cachedUniqueName index="2" name="[Fact_Reservations].[no of adults].&amp;[2]"/>
            <x15:cachedUniqueName index="3" name="[Fact_Reservations].[no of adults].&amp;[3]"/>
            <x15:cachedUniqueName index="4" name="[Fact_Reservations].[no of adults].&amp;[4]"/>
          </x15:cachedUniqueNames>
        </ext>
      </extLst>
    </cacheField>
    <cacheField name="[Measures].[Average of AVG Price]" caption="Average of AVG Price" numFmtId="0" hierarchy="42"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2" memberValueDatatype="20" unbalanced="0">
      <fieldsUsage count="2">
        <fieldUsage x="-1"/>
        <fieldUsage x="0"/>
      </fieldsUsage>
    </cacheHierarchy>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oneField="1">
      <fieldsUsage count="1">
        <fieldUsage x="1"/>
      </fieldsUsage>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0.380527893518" backgroundQuery="1" createdVersion="8" refreshedVersion="8" minRefreshableVersion="3" recordCount="0" supportSubquery="1" supportAdvancedDrill="1" xr:uid="{64BC72D4-77E9-4CF5-8DF6-749192832DE0}">
  <cacheSource type="external" connectionId="7"/>
  <cacheFields count="3">
    <cacheField name="[Dim_Market_Segment].[market segment].[market segment]" caption="market segment" numFmtId="0" hierarchy="10" level="1">
      <sharedItems count="2">
        <s v="Offline"/>
        <s v="Online"/>
      </sharedItems>
    </cacheField>
    <cacheField name="[Measures].[Average of AVG Price]" caption="Average of AVG Price" numFmtId="0" hierarchy="42" level="32767"/>
    <cacheField name="[Dim_date].[Year].[Year]" caption="Year" numFmtId="0" hierarchy="4" level="1">
      <sharedItems containsSemiMixedTypes="0" containsNonDate="0" containsString="0"/>
    </cacheField>
  </cacheFields>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2" memberValueDatatype="130" unbalanced="0">
      <fieldsUsage count="2">
        <fieldUsage x="-1"/>
        <fieldUsage x="0"/>
      </fieldsUsage>
    </cacheHierarchy>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oneField="1">
      <fieldsUsage count="1">
        <fieldUsage x="1"/>
      </fieldsUsage>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dimensions count="7">
    <dimension name="Dim_Booking_Status" uniqueName="[Dim_Booking_Status]" caption="Dim_Booking_Status"/>
    <dimension name="Dim_date" uniqueName="[Dim_date]" caption="Dim_date"/>
    <dimension name="Dim_Market_Segment" uniqueName="[Dim_Market_Segment]" caption="Dim_Market_Segment"/>
    <dimension name="Dim_Meal_Type" uniqueName="[Dim_Meal_Type]" caption="Dim_Meal_Type"/>
    <dimension name="Dim_Room" uniqueName="[Dim_Room]" caption="Dim_Room"/>
    <dimension name="Fact_Reservations" uniqueName="[Fact_Reservations]" caption="Fact_Reservations"/>
    <dimension measure="1" name="Measures" uniqueName="[Measures]" caption="Measures"/>
  </dimensions>
  <measureGroups count="6">
    <measureGroup name="Dim_Booking_Status" caption="Dim_Booking_Status"/>
    <measureGroup name="Dim_date" caption="Dim_date"/>
    <measureGroup name="Dim_Market_Segment" caption="Dim_Market_Segment"/>
    <measureGroup name="Dim_Meal_Type" caption="Dim_Meal_Type"/>
    <measureGroup name="Dim_Room" caption="Dim_Room"/>
    <measureGroup name="Fact_Reservations" caption="Fact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273128819441" backgroundQuery="1" createdVersion="3" refreshedVersion="8" minRefreshableVersion="3" recordCount="0" supportSubquery="1" supportAdvancedDrill="1" xr:uid="{FDE9E1F6-4487-4BD1-ADF4-29B4B77B7333}">
  <cacheSource type="external" connectionId="7">
    <extLst>
      <ext xmlns:x14="http://schemas.microsoft.com/office/spreadsheetml/2009/9/main" uri="{F057638F-6D5F-4e77-A914-E7F072B9BCA8}">
        <x14:sourceConnection name="ThisWorkbookDataModel"/>
      </ext>
    </extLst>
  </cacheSource>
  <cacheFields count="0"/>
  <cacheHierarchies count="61">
    <cacheHierarchy uniqueName="[Dim_Booking_Status].[Booking_status_SK]" caption="Booking_status_SK" attribute="1" defaultMemberUniqueName="[Dim_Booking_Status].[Booking_status_SK].[All]" allUniqueName="[Dim_Booking_Status].[Booking_status_SK].[All]" dimensionUniqueName="[Dim_Booking_Status]" displayFolder="" count="0" memberValueDatatype="20" unbalanced="0"/>
    <cacheHierarchy uniqueName="[Dim_Booking_Status].[booking status]" caption="booking status" attribute="1" defaultMemberUniqueName="[Dim_Booking_Status].[booking status].[All]" allUniqueName="[Dim_Booking_Status].[booking status].[All]" dimensionUniqueName="[Dim_Booking_Statu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Hiearchy]" caption="Date_Hiearchy" defaultMemberUniqueName="[Dim_date].[Date_Hiearchy].[All]" allUniqueName="[Dim_date].[Date_Hiearchy].[All]" dimensionUniqueName="[Dim_date]" displayFolder="" count="0"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_key]" caption="Date_key" attribute="1" defaultMemberUniqueName="[Dim_date].[Date_key].[All]" allUniqueName="[Dim_date].[Date_key].[All]" dimensionUniqueName="[Dim_date]" displayFolder="" count="0" memberValueDatatype="130" unbalanced="0"/>
    <cacheHierarchy uniqueName="[Dim_Market_Segment].[Market_Segment_SK]" caption="Market_Segment_SK" attribute="1" defaultMemberUniqueName="[Dim_Market_Segment].[Market_Segment_SK].[All]" allUniqueName="[Dim_Market_Segment].[Market_Segment_SK].[All]" dimensionUniqueName="[Dim_Market_Segment]" displayFolder="" count="0" memberValueDatatype="20" unbalanced="0"/>
    <cacheHierarchy uniqueName="[Dim_Market_Segment].[market segment]" caption="market segment" attribute="1" defaultMemberUniqueName="[Dim_Market_Segment].[market segment].[All]" allUniqueName="[Dim_Market_Segment].[market segment].[All]" dimensionUniqueName="[Dim_Market_Segment]" displayFolder="" count="0" memberValueDatatype="130" unbalanced="0"/>
    <cacheHierarchy uniqueName="[Dim_Meal_Type].[Meal_Type_SK]" caption="Meal_Type_SK" attribute="1" defaultMemberUniqueName="[Dim_Meal_Type].[Meal_Type_SK].[All]" allUniqueName="[Dim_Meal_Type].[Meal_Type_SK].[All]" dimensionUniqueName="[Dim_Meal_Type]" displayFolder="" count="0" memberValueDatatype="20" unbalanced="0"/>
    <cacheHierarchy uniqueName="[Dim_Meal_Type].[Meal Type]" caption="Meal Type" attribute="1" defaultMemberUniqueName="[Dim_Meal_Type].[Meal Type].[All]" allUniqueName="[Dim_Meal_Type].[Meal Type].[All]" dimensionUniqueName="[Dim_Meal_Type]" displayFolder="" count="0" memberValueDatatype="130" unbalanced="0"/>
    <cacheHierarchy uniqueName="[Dim_Room].[Room_Type_SK]" caption="Room_Type_SK" attribute="1" defaultMemberUniqueName="[Dim_Room].[Room_Type_SK].[All]" allUniqueName="[Dim_Room].[Room_Type_SK].[All]" dimensionUniqueName="[Dim_Room]" displayFolder="" count="0" memberValueDatatype="20" unbalanced="0"/>
    <cacheHierarchy uniqueName="[Dim_Room].[Room Type]" caption="Room Type" attribute="1" defaultMemberUniqueName="[Dim_Room].[Room Type].[All]" allUniqueName="[Dim_Room].[Room Type].[All]" dimensionUniqueName="[Dim_Room]" displayFolder="" count="0" memberValueDatatype="130" unbalanced="0"/>
    <cacheHierarchy uniqueName="[Fact_Reservations].[Booking ID]" caption="Booking ID" attribute="1" defaultMemberUniqueName="[Fact_Reservations].[Booking ID].[All]" allUniqueName="[Fact_Reservations].[Booking ID].[All]" dimensionUniqueName="[Fact_Reservations]" displayFolder="" count="0" memberValueDatatype="130" unbalanced="0"/>
    <cacheHierarchy uniqueName="[Fact_Reservations].[no of adults]" caption="no of adults" attribute="1" defaultMemberUniqueName="[Fact_Reservations].[no of adults].[All]" allUniqueName="[Fact_Reservations].[no of adults].[All]" dimensionUniqueName="[Fact_Reservations]" displayFolder="" count="0" memberValueDatatype="20" unbalanced="0"/>
    <cacheHierarchy uniqueName="[Fact_Reservations].[no of children]" caption="no of children" attribute="1" defaultMemberUniqueName="[Fact_Reservations].[no of children].[All]" allUniqueName="[Fact_Reservations].[no of children].[All]" dimensionUniqueName="[Fact_Reservations]" displayFolder="" count="0" memberValueDatatype="20" unbalanced="0"/>
    <cacheHierarchy uniqueName="[Fact_Reservations].[weekend nights]" caption="weekend nights" attribute="1" defaultMemberUniqueName="[Fact_Reservations].[weekend nights].[All]" allUniqueName="[Fact_Reservations].[weekend nights].[All]" dimensionUniqueName="[Fact_Reservations]" displayFolder="" count="0" memberValueDatatype="20" unbalanced="0"/>
    <cacheHierarchy uniqueName="[Fact_Reservations].[week nights]" caption="week nights" attribute="1" defaultMemberUniqueName="[Fact_Reservations].[week nights].[All]" allUniqueName="[Fact_Reservations].[week nights].[All]" dimensionUniqueName="[Fact_Reservations]" displayFolder="" count="0" memberValueDatatype="20" unbalanced="0"/>
    <cacheHierarchy uniqueName="[Fact_Reservations].[Parking Space]" caption="Parking Space" attribute="1" defaultMemberUniqueName="[Fact_Reservations].[Parking Space].[All]" allUniqueName="[Fact_Reservations].[Parking Space].[All]" dimensionUniqueName="[Fact_Reservations]" displayFolder="" count="0" memberValueDatatype="20" unbalanced="0"/>
    <cacheHierarchy uniqueName="[Fact_Reservations].[lead Time]" caption="lead Time" attribute="1" defaultMemberUniqueName="[Fact_Reservations].[lead Time].[All]" allUniqueName="[Fact_Reservations].[lead Time].[All]" dimensionUniqueName="[Fact_Reservations]" displayFolder="" count="0" memberValueDatatype="20" unbalanced="0"/>
    <cacheHierarchy uniqueName="[Fact_Reservations].[repeated guest]" caption="repeated guest" attribute="1" defaultMemberUniqueName="[Fact_Reservations].[repeated guest].[All]" allUniqueName="[Fact_Reservations].[repeated guest].[All]" dimensionUniqueName="[Fact_Reservations]" displayFolder="" count="0" memberValueDatatype="20" unbalanced="0"/>
    <cacheHierarchy uniqueName="[Fact_Reservations].[no of previous cancellations]" caption="no of previous cancellations" attribute="1" defaultMemberUniqueName="[Fact_Reservations].[no of previous cancellations].[All]" allUniqueName="[Fact_Reservations].[no of previous cancellations].[All]" dimensionUniqueName="[Fact_Reservations]" displayFolder="" count="0" memberValueDatatype="20" unbalanced="0"/>
    <cacheHierarchy uniqueName="[Fact_Reservations].[no of previous bookings not canceled]" caption="no of previous bookings not canceled" attribute="1" defaultMemberUniqueName="[Fact_Reservations].[no of previous bookings not canceled].[All]" allUniqueName="[Fact_Reservations].[no of previous bookings not canceled].[All]" dimensionUniqueName="[Fact_Reservations]" displayFolder="" count="0" memberValueDatatype="20" unbalanced="0"/>
    <cacheHierarchy uniqueName="[Fact_Reservations].[AVG Price]" caption="AVG Price" attribute="1" defaultMemberUniqueName="[Fact_Reservations].[AVG Price].[All]" allUniqueName="[Fact_Reservations].[AVG Price].[All]" dimensionUniqueName="[Fact_Reservations]" displayFolder="" count="0" memberValueDatatype="5" unbalanced="0"/>
    <cacheHierarchy uniqueName="[Fact_Reservations].[no of special requests]" caption="no of special requests" attribute="1" defaultMemberUniqueName="[Fact_Reservations].[no of special requests].[All]" allUniqueName="[Fact_Reservations].[no of special requests].[All]" dimensionUniqueName="[Fact_Reservations]" displayFolder="" count="0" memberValueDatatype="20" unbalanced="0"/>
    <cacheHierarchy uniqueName="[Fact_Reservations].[Date_key]" caption="Date_key" attribute="1" defaultMemberUniqueName="[Fact_Reservations].[Date_key].[All]" allUniqueName="[Fact_Reservations].[Date_key].[All]" dimensionUniqueName="[Fact_Reservations]" displayFolder="" count="0" memberValueDatatype="130" unbalanced="0"/>
    <cacheHierarchy uniqueName="[Fact_Reservations].[Room_Type_SK]" caption="Room_Type_SK" attribute="1" defaultMemberUniqueName="[Fact_Reservations].[Room_Type_SK].[All]" allUniqueName="[Fact_Reservations].[Room_Type_SK].[All]" dimensionUniqueName="[Fact_Reservations]" displayFolder="" count="0" memberValueDatatype="20" unbalanced="0"/>
    <cacheHierarchy uniqueName="[Fact_Reservations].[Meal_Type_SK]" caption="Meal_Type_SK" attribute="1" defaultMemberUniqueName="[Fact_Reservations].[Meal_Type_SK].[All]" allUniqueName="[Fact_Reservations].[Meal_Type_SK].[All]" dimensionUniqueName="[Fact_Reservations]" displayFolder="" count="0" memberValueDatatype="20" unbalanced="0"/>
    <cacheHierarchy uniqueName="[Fact_Reservations].[Market_Segment_SK]" caption="Market_Segment_SK" attribute="1" defaultMemberUniqueName="[Fact_Reservations].[Market_Segment_SK].[All]" allUniqueName="[Fact_Reservations].[Market_Segment_SK].[All]" dimensionUniqueName="[Fact_Reservations]" displayFolder="" count="0" memberValueDatatype="20" unbalanced="0"/>
    <cacheHierarchy uniqueName="[Fact_Reservations].[Booking_status_SK]" caption="Booking_status_SK" attribute="1" defaultMemberUniqueName="[Fact_Reservations].[Booking_status_SK].[All]" allUniqueName="[Fact_Reservations].[Booking_status_SK].[All]" dimensionUniqueName="[Fact_Reservations]" displayFolder="" count="0" memberValueDatatype="20" unbalanced="0"/>
    <cacheHierarchy uniqueName="[Measures].[Sum of Year]" caption="Sum of Year" measure="1" displayFolder="" measureGroup="Dim_date" count="0">
      <extLst>
        <ext xmlns:x15="http://schemas.microsoft.com/office/spreadsheetml/2010/11/main" uri="{B97F6D7D-B522-45F9-BDA1-12C45D357490}">
          <x15:cacheHierarchy aggregatedColumn="4"/>
        </ext>
      </extLst>
    </cacheHierarchy>
    <cacheHierarchy uniqueName="[Measures].[Count of Booking ID]" caption="Count of Booking ID" measure="1" displayFolder="" measureGroup="Fact_Reservations" count="0">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Fact_Reservations" count="0">
      <extLst>
        <ext xmlns:x15="http://schemas.microsoft.com/office/spreadsheetml/2010/11/main" uri="{B97F6D7D-B522-45F9-BDA1-12C45D357490}">
          <x15:cacheHierarchy aggregatedColumn="21"/>
        </ext>
      </extLst>
    </cacheHierarchy>
    <cacheHierarchy uniqueName="[Measures].[Sum of no of previous cancellations]" caption="Sum of no of previous cancellations" measure="1" displayFolder="" measureGroup="Fact_Reservations" count="0">
      <extLst>
        <ext xmlns:x15="http://schemas.microsoft.com/office/spreadsheetml/2010/11/main" uri="{B97F6D7D-B522-45F9-BDA1-12C45D357490}">
          <x15:cacheHierarchy aggregatedColumn="23"/>
        </ext>
      </extLst>
    </cacheHierarchy>
    <cacheHierarchy uniqueName="[Measures].[Sum of repeated guest]" caption="Sum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Sum of no of previous bookings not canceled]" caption="Sum of no of previous bookings not canceled" measure="1" displayFolder="" measureGroup="Fact_Reservations" count="0">
      <extLst>
        <ext xmlns:x15="http://schemas.microsoft.com/office/spreadsheetml/2010/11/main" uri="{B97F6D7D-B522-45F9-BDA1-12C45D357490}">
          <x15:cacheHierarchy aggregatedColumn="24"/>
        </ext>
      </extLst>
    </cacheHierarchy>
    <cacheHierarchy uniqueName="[Measures].[Sum of weekend nights]" caption="Sum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week nights]" caption="Sum of week nights" measure="1" displayFolder="" measureGroup="Fact_Reservations" count="0">
      <extLst>
        <ext xmlns:x15="http://schemas.microsoft.com/office/spreadsheetml/2010/11/main" uri="{B97F6D7D-B522-45F9-BDA1-12C45D357490}">
          <x15:cacheHierarchy aggregatedColumn="19"/>
        </ext>
      </extLst>
    </cacheHierarchy>
    <cacheHierarchy uniqueName="[Measures].[Count of weekend nights]" caption="Count of weekend nights" measure="1" displayFolder="" measureGroup="Fact_Reservations" count="0">
      <extLst>
        <ext xmlns:x15="http://schemas.microsoft.com/office/spreadsheetml/2010/11/main" uri="{B97F6D7D-B522-45F9-BDA1-12C45D357490}">
          <x15:cacheHierarchy aggregatedColumn="18"/>
        </ext>
      </extLst>
    </cacheHierarchy>
    <cacheHierarchy uniqueName="[Measures].[Sum of AVG Price]" caption="Sum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AVG Price]" caption="Average of AVG Price" measure="1" displayFolder="" measureGroup="Fact_Reservations" count="0">
      <extLst>
        <ext xmlns:x15="http://schemas.microsoft.com/office/spreadsheetml/2010/11/main" uri="{B97F6D7D-B522-45F9-BDA1-12C45D357490}">
          <x15:cacheHierarchy aggregatedColumn="25"/>
        </ext>
      </extLst>
    </cacheHierarchy>
    <cacheHierarchy uniqueName="[Measures].[Average of lead Time]" caption="Average of lead Time" measure="1" displayFolder="" measureGroup="Fact_Reservations" count="0">
      <extLst>
        <ext xmlns:x15="http://schemas.microsoft.com/office/spreadsheetml/2010/11/main" uri="{B97F6D7D-B522-45F9-BDA1-12C45D357490}">
          <x15:cacheHierarchy aggregatedColumn="21"/>
        </ext>
      </extLst>
    </cacheHierarchy>
    <cacheHierarchy uniqueName="[Measures].[Count of repeated guest]" caption="Count of repeated guest" measure="1" displayFolder="" measureGroup="Fact_Reservations" count="0">
      <extLst>
        <ext xmlns:x15="http://schemas.microsoft.com/office/spreadsheetml/2010/11/main" uri="{B97F6D7D-B522-45F9-BDA1-12C45D357490}">
          <x15:cacheHierarchy aggregatedColumn="22"/>
        </ext>
      </extLst>
    </cacheHierarchy>
    <cacheHierarchy uniqueName="[Measures].[Total booking]" caption="Total booking" measure="1" displayFolder="" measureGroup="Dim_date" count="0"/>
    <cacheHierarchy uniqueName="[Measures].[Total cancelation]" caption="Total cancelation" measure="1" displayFolder="" measureGroup="Dim_date" count="0"/>
    <cacheHierarchy uniqueName="[Measures].[Cancellation rate]" caption="Cancellation rate" measure="1" displayFolder="" measureGroup="Fact_Reservations" count="0"/>
    <cacheHierarchy uniqueName="[Measures].[repeated guests]" caption="repeated guests" measure="1" displayFolder="" measureGroup="Fact_Reservations" count="0"/>
    <cacheHierarchy uniqueName="[Measures].[new guests]" caption="new guests" measure="1" displayFolder="" measureGroup="Fact_Reservations" count="0"/>
    <cacheHierarchy uniqueName="[Measures].[Length of stay]" caption="Length of stay" measure="1" displayFolder="" measureGroup="Fact_Reservations" count="0"/>
    <cacheHierarchy uniqueName="[Measures].[Total Revnue]" caption="Total Revnue" measure="1" displayFolder="" measureGroup="Fact_Reservations" count="0"/>
    <cacheHierarchy uniqueName="[Measures].[Total Guests]" caption="Total Guests" measure="1" displayFolder="" measureGroup="Fact_Reservations" count="0"/>
    <cacheHierarchy uniqueName="[Measures].[AVG Lead Time]" caption="AVG Lead Time" measure="1" displayFolder="" measureGroup="Fact_Reservations" count="0"/>
    <cacheHierarchy uniqueName="[Measures].[__XL_Count Dim_date]" caption="__XL_Count Dim_date" measure="1" displayFolder="" measureGroup="Dim_date" count="0" hidden="1"/>
    <cacheHierarchy uniqueName="[Measures].[__XL_Count Fact_Reservations]" caption="__XL_Count Fact_Reservations" measure="1" displayFolder="" measureGroup="Fact_Reservations" count="0" hidden="1"/>
    <cacheHierarchy uniqueName="[Measures].[__XL_Count Dim_Room]" caption="__XL_Count Dim_Room" measure="1" displayFolder="" measureGroup="Dim_Room" count="0" hidden="1"/>
    <cacheHierarchy uniqueName="[Measures].[__XL_Count Dim_Meal_Type]" caption="__XL_Count Dim_Meal_Type" measure="1" displayFolder="" measureGroup="Dim_Meal_Type" count="0" hidden="1"/>
    <cacheHierarchy uniqueName="[Measures].[__XL_Count Dim_Market_Segment]" caption="__XL_Count Dim_Market_Segment" measure="1" displayFolder="" measureGroup="Dim_Market_Segment" count="0" hidden="1"/>
    <cacheHierarchy uniqueName="[Measures].[__XL_Count Dim_Booking_Status]" caption="__XL_Count Dim_Booking_Status" measure="1" displayFolder="" measureGroup="Dim_Booking_Statu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68598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7B2AEA-C145-4BCD-B78A-C0F6DCBEB7A2}" name="PivotTable41" cacheId="1276" applyNumberFormats="0" applyBorderFormats="0" applyFontFormats="0" applyPatternFormats="0" applyAlignmentFormats="0" applyWidthHeightFormats="1" dataCaption="Values" tag="ee39706f-3f56-4dff-bdc6-69925ee50c49" updatedVersion="8" minRefreshableVersion="3" useAutoFormatting="1" subtotalHiddenItems="1" itemPrintTitles="1" createdVersion="8" indent="0" outline="1" outlineData="1" multipleFieldFilters="0">
  <location ref="N4:N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750">
      <pivotArea outline="0" collapsedLevelsAreSubtotals="1"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A4CD98-2480-41C2-8938-23C431479269}" name="PivotTable1" cacheId="1189" applyNumberFormats="0" applyBorderFormats="0" applyFontFormats="0" applyPatternFormats="0" applyAlignmentFormats="0" applyWidthHeightFormats="1" dataCaption="Values" tag="01589feb-e40e-4bd9-8d1e-e6aca9a3f9e6" updatedVersion="8" minRefreshableVersion="3" useAutoFormatting="1" subtotalHiddenItems="1" itemPrintTitles="1" createdVersion="8" indent="0" outline="1" outlineData="1" multipleFieldFilters="0" chartFormat="21">
  <location ref="M256:N26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numFmtId="9"/>
  </dataFields>
  <formats count="3">
    <format dxfId="753">
      <pivotArea grandRow="1" outline="0" collapsedLevelsAreSubtotals="1" fieldPosition="0"/>
    </format>
    <format dxfId="752">
      <pivotArea outline="0" collapsedLevelsAreSubtotals="1" fieldPosition="0"/>
    </format>
    <format dxfId="751">
      <pivotArea outline="0" collapsedLevelsAreSubtotals="1" fieldPosition="0">
        <references count="1">
          <reference field="4294967294" count="1" selected="0">
            <x v="0"/>
          </reference>
        </references>
      </pivotArea>
    </format>
  </format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3"/>
          </reference>
        </references>
      </pivotArea>
    </chartFormat>
    <chartFormat chart="10" format="2">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0" format="4">
      <pivotArea type="data" outline="0" fieldPosition="0">
        <references count="2">
          <reference field="4294967294" count="1" selected="0">
            <x v="0"/>
          </reference>
          <reference field="1" count="1" selected="0">
            <x v="2"/>
          </reference>
        </references>
      </pivotArea>
    </chartFormat>
    <chartFormat chart="20" format="20" series="1">
      <pivotArea type="data" outline="0" fieldPosition="0">
        <references count="1">
          <reference field="4294967294" count="1" selected="0">
            <x v="0"/>
          </reference>
        </references>
      </pivotArea>
    </chartFormat>
    <chartFormat chart="20" format="21">
      <pivotArea type="data" outline="0" fieldPosition="0">
        <references count="2">
          <reference field="4294967294" count="1" selected="0">
            <x v="0"/>
          </reference>
          <reference field="1" count="1" selected="0">
            <x v="0"/>
          </reference>
        </references>
      </pivotArea>
    </chartFormat>
    <chartFormat chart="20" format="22">
      <pivotArea type="data" outline="0" fieldPosition="0">
        <references count="2">
          <reference field="4294967294" count="1" selected="0">
            <x v="0"/>
          </reference>
          <reference field="1" count="1" selected="0">
            <x v="1"/>
          </reference>
        </references>
      </pivotArea>
    </chartFormat>
    <chartFormat chart="20" format="23">
      <pivotArea type="data" outline="0" fieldPosition="0">
        <references count="2">
          <reference field="4294967294" count="1" selected="0">
            <x v="0"/>
          </reference>
          <reference field="1" count="1" selected="0">
            <x v="2"/>
          </reference>
        </references>
      </pivotArea>
    </chartFormat>
    <chartFormat chart="20" format="24">
      <pivotArea type="data" outline="0" fieldPosition="0">
        <references count="2">
          <reference field="4294967294" count="1" selected="0">
            <x v="0"/>
          </reference>
          <reference field="1" count="1" selected="0">
            <x v="3"/>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Market_Seg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69087D-FC9A-4DA5-97AA-EA2BC9543A4F}" name="PivotTable17" cacheId="1213" applyNumberFormats="0" applyBorderFormats="0" applyFontFormats="0" applyPatternFormats="0" applyAlignmentFormats="0" applyWidthHeightFormats="1" dataCaption="Values" tag="ee39706f-3f56-4dff-bdc6-69925ee50c49" updatedVersion="8" minRefreshableVersion="3" useAutoFormatting="1" subtotalHiddenItems="1" itemPrintTitles="1" createdVersion="8" indent="0" outline="1" outlineData="1" multipleFieldFilters="0">
  <location ref="Q12:Q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3">
    <format dxfId="756">
      <pivotArea type="all" dataOnly="0" outline="0" fieldPosition="0"/>
    </format>
    <format dxfId="755">
      <pivotArea outline="0" collapsedLevelsAreSubtotals="1" fieldPosition="0"/>
    </format>
    <format dxfId="754">
      <pivotArea dataOnly="0" labelOnly="1" outline="0" axis="axisValues"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0580E9-6E80-4786-901C-DF17F47065D8}" name="PivotTable11" cacheId="1195" applyNumberFormats="0" applyBorderFormats="0" applyFontFormats="0" applyPatternFormats="0" applyAlignmentFormats="0" applyWidthHeightFormats="1" dataCaption="Values" tag="d72bedd0-2037-48ee-8e44-b7b430434741" updatedVersion="8" minRefreshableVersion="3" useAutoFormatting="1" subtotalHiddenItems="1" itemPrintTitles="1" createdVersion="8" indent="0" outline="1" outlineData="1" multipleFieldFilters="0">
  <location ref="I4:I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9365DD-9B0F-4652-83BC-BB262F79DBCB}" name="PivotTable28" cacheId="1246" applyNumberFormats="0" applyBorderFormats="0" applyFontFormats="0" applyPatternFormats="0" applyAlignmentFormats="0" applyWidthHeightFormats="1" dataCaption="Values" tag="f931b6cc-1676-48a2-bb8b-9ccdb54bfb6c" updatedVersion="8" minRefreshableVersion="3" useAutoFormatting="1" subtotalHiddenItems="1" itemPrintTitles="1" createdVersion="8" indent="0" outline="1" outlineData="1" multipleFieldFilters="0">
  <location ref="G10:G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00B338-F8AA-4E08-9846-48A801A4E810}" name="PivotTable2" cacheId="1222" applyNumberFormats="0" applyBorderFormats="0" applyFontFormats="0" applyPatternFormats="0" applyAlignmentFormats="0" applyWidthHeightFormats="1" dataCaption="Values" tag="7dd8048d-cb59-4260-a6ae-f27604286669" updatedVersion="8" minRefreshableVersion="3" useAutoFormatting="1" subtotalHiddenItems="1" itemPrintTitles="1" createdVersion="8" indent="0" outline="1" outlineData="1" multipleFieldFilters="0" chartFormat="19">
  <location ref="M272:N275" firstHeaderRow="1" firstDataRow="1" firstDataCol="1"/>
  <pivotFields count="3">
    <pivotField axis="axisRow" allDrilled="1" subtotalTop="0" showAll="0"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AVG Price" fld="1" subtotal="average" baseField="0" baseItem="0"/>
  </dataFields>
  <formats count="2">
    <format dxfId="758">
      <pivotArea grandRow="1" outline="0" collapsedLevelsAreSubtotals="1" fieldPosition="0"/>
    </format>
    <format dxfId="757">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Pric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Market_Seg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22E38F-D94B-4CB0-A9C9-875B28020D06}" name="PivotTable14" cacheId="1204" applyNumberFormats="0" applyBorderFormats="0" applyFontFormats="0" applyPatternFormats="0" applyAlignmentFormats="0" applyWidthHeightFormats="1" dataCaption="Values" tag="1bf67764-523f-40ee-953d-acc93ef82c71" updatedVersion="8" minRefreshableVersion="3" useAutoFormatting="1" subtotalHiddenItems="1" itemPrintTitles="1" createdVersion="8" indent="0" outline="1" outlineData="1" multipleFieldFilters="0">
  <location ref="J10:J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761">
      <pivotArea type="all" dataOnly="0" outline="0" fieldPosition="0"/>
    </format>
    <format dxfId="760">
      <pivotArea outline="0" collapsedLevelsAreSubtotals="1" fieldPosition="0"/>
    </format>
    <format dxfId="759">
      <pivotArea dataOnly="0" labelOnly="1" outline="0" axis="axisValues"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839049-1394-42B7-BAF9-5FDE8F78B10E}" name="PivotTable15" cacheId="12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O469:P47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9"/>
  </dataFields>
  <formats count="1">
    <format dxfId="76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830104-89A6-4201-8355-3DDD46B4011C}" name="PivotTable9" cacheId="1186" applyNumberFormats="0" applyBorderFormats="0" applyFontFormats="0" applyPatternFormats="0" applyAlignmentFormats="0" applyWidthHeightFormats="1" dataCaption="Values" tag="1047e339-f9c6-49f7-908a-4a841397a394" updatedVersion="8" minRefreshableVersion="3" useAutoFormatting="1" subtotalHiddenItems="1" itemPrintTitles="1" createdVersion="8" indent="0" outline="1" outlineData="1" multipleFieldFilters="0" chartFormat="14">
  <location ref="P413:Q421" firstHeaderRow="1" firstDataRow="1" firstDataCol="1"/>
  <pivotFields count="4">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i>
    <i>
      <x v="3"/>
    </i>
    <i>
      <x v="5"/>
    </i>
    <i>
      <x v="1"/>
    </i>
    <i>
      <x v="4"/>
    </i>
    <i>
      <x v="6"/>
    </i>
    <i>
      <x v="2"/>
    </i>
    <i t="grand">
      <x/>
    </i>
  </rowItems>
  <colItems count="1">
    <i/>
  </colItems>
  <dataFields count="1">
    <dataField name="Count of Booking ID" fld="2" subtotal="count" baseField="0" baseItem="0" numFmtId="1"/>
  </dataFields>
  <formats count="1">
    <format dxfId="763">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VG Price"/>
    <pivotHierarchy dragToData="1" caption="Average of AVG Pric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ooking_Status]"/>
        <x15:activeTabTopLevelEntity name="[Fact_Reservations]"/>
        <x15:activeTabTopLevelEntity name="[Dim_Market_Segment]"/>
        <x15:activeTabTopLevelEntity name="[Dim_Room]"/>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75C79F-B6A6-475E-ADC0-18468AF5D9B3}" name="PivotTable42" cacheId="1279" applyNumberFormats="0" applyBorderFormats="0" applyFontFormats="0" applyPatternFormats="0" applyAlignmentFormats="0" applyWidthHeightFormats="1" dataCaption="Values" tag="cb199c16-9f94-4d3c-8fdc-b7f94c9a11b7" updatedVersion="8" minRefreshableVersion="3" useAutoFormatting="1" subtotalHiddenItems="1" itemPrintTitles="1" createdVersion="8" indent="0" outline="1" outlineData="1" multipleFieldFilters="0">
  <location ref="N12:N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G Price" fld="0" subtotal="average" baseField="0" baseItem="0" numFmtId="2"/>
  </dataFields>
  <formats count="3">
    <format dxfId="766">
      <pivotArea type="all" dataOnly="0" outline="0" fieldPosition="0"/>
    </format>
    <format dxfId="765">
      <pivotArea outline="0" collapsedLevelsAreSubtotals="1" fieldPosition="0"/>
    </format>
    <format dxfId="764">
      <pivotArea dataOnly="0" labelOnly="1" outline="0" axis="axisValues"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Pric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7B6EB5-117F-4D2E-A556-AAC167D5F445}" name="PivotTable26" cacheId="1240" applyNumberFormats="0" applyBorderFormats="0" applyFontFormats="0" applyPatternFormats="0" applyAlignmentFormats="0" applyWidthHeightFormats="1" dataCaption="Values" tag="ba3d4de5-0ab6-4ed6-95be-38636aed27d4" updatedVersion="8" minRefreshableVersion="3" useAutoFormatting="1" subtotalHiddenItems="1" itemPrintTitles="1" createdVersion="8" indent="0" outline="1" outlineData="1" multipleFieldFilters="0" chartFormat="14">
  <location ref="K97:L10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9"/>
  </dataFields>
  <formats count="1">
    <format dxfId="767">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2E58DF-AD63-4AC0-A198-925B0B929231}" name="PivotTable37" cacheId="1261" applyNumberFormats="0" applyBorderFormats="0" applyFontFormats="0" applyPatternFormats="0" applyAlignmentFormats="0" applyWidthHeightFormats="1" dataCaption="Values" tag="d8edede2-f39a-42a0-a477-a36e056c90d0" updatedVersion="8" minRefreshableVersion="3" useAutoFormatting="1" subtotalHiddenItems="1" itemPrintTitles="1" createdVersion="8" indent="0" outline="1" outlineData="1" multipleFieldFilters="0" chartFormat="5">
  <location ref="L119:M12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1">
    <format dxfId="7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7A166E-2EB1-4451-82E2-3BA143A06DC4}" name="PivotTable5" cacheId="1288" applyNumberFormats="0" applyBorderFormats="0" applyFontFormats="0" applyPatternFormats="0" applyAlignmentFormats="0" applyWidthHeightFormats="1" dataCaption="Values" tag="23bc147d-ea92-4bd6-a3c3-a1c12790a9ef" updatedVersion="8" minRefreshableVersion="3" useAutoFormatting="1" itemPrintTitles="1" createdVersion="8" indent="0" outline="1" outlineData="1" multipleFieldFilters="0" chartFormat="14">
  <location ref="O375:P37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AVG Price" fld="1" subtotal="average" baseField="0" baseItem="0" numFmtId="43"/>
  </dataFields>
  <formats count="1">
    <format dxfId="769">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0" count="1" selected="0">
            <x v="0"/>
          </reference>
        </references>
      </pivotArea>
    </chartFormat>
    <chartFormat chart="13" format="14">
      <pivotArea type="data" outline="0" fieldPosition="0">
        <references count="2">
          <reference field="4294967294" count="1" selected="0">
            <x v="0"/>
          </reference>
          <reference field="0" count="1" selected="0">
            <x v="1"/>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VG Price"/>
    <pivotHierarchy dragToData="1" caption="Average of AVG Pric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ooking_Status]"/>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CF7E3FC-EF9E-4F5E-BD59-D5CFF6174DDF}" name="PivotTable39" cacheId="1267" applyNumberFormats="0" applyBorderFormats="0" applyFontFormats="0" applyPatternFormats="0" applyAlignmentFormats="0" applyWidthHeightFormats="1" dataCaption="Values" tag="3557146e-7519-4fe7-81b9-201ae5f8cccb" updatedVersion="8" minRefreshableVersion="3" useAutoFormatting="1" subtotalHiddenItems="1" itemPrintTitles="1" createdVersion="8" indent="0" outline="1" outlineData="1" multipleFieldFilters="0" chartFormat="15">
  <location ref="N160:O17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1048829"/>
  </dataFields>
  <formats count="4">
    <format dxfId="773">
      <pivotArea outline="0" collapsedLevelsAreSubtotals="1" fieldPosition="0"/>
    </format>
    <format dxfId="772">
      <pivotArea outline="0" fieldPosition="0">
        <references count="1">
          <reference field="4294967294" count="1">
            <x v="0"/>
          </reference>
        </references>
      </pivotArea>
    </format>
    <format dxfId="771">
      <pivotArea collapsedLevelsAreSubtotals="1" fieldPosition="0">
        <references count="1">
          <reference field="0" count="0"/>
        </references>
      </pivotArea>
    </format>
    <format dxfId="770">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4342097-B7CF-41EE-B166-826D8250DC84}" name="PivotTable8" cacheId="1297" applyNumberFormats="0" applyBorderFormats="0" applyFontFormats="0" applyPatternFormats="0" applyAlignmentFormats="0" applyWidthHeightFormats="1" dataCaption="Values" tag="98ba458e-fe6e-4ad1-b97c-ea1a4fdf7a94" updatedVersion="8" minRefreshableVersion="3" useAutoFormatting="1" subtotalHiddenItems="1" itemPrintTitles="1" createdVersion="8" indent="0" outline="1" outlineData="1" multipleFieldFilters="0" chartFormat="15">
  <location ref="P395:Q398"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AVG Price" fld="1" subtotal="average" baseField="0" baseItem="0"/>
  </dataFields>
  <formats count="1">
    <format dxfId="774">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0" count="1" selected="0">
            <x v="0"/>
          </reference>
        </references>
      </pivotArea>
    </chartFormat>
    <chartFormat chart="14" format="14">
      <pivotArea type="data" outline="0" fieldPosition="0">
        <references count="2">
          <reference field="4294967294" count="1" selected="0">
            <x v="0"/>
          </reference>
          <reference field="0" count="1" selected="0">
            <x v="1"/>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VG Price"/>
    <pivotHierarchy dragToData="1" caption="Average of AVG Pric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ooking_Status]"/>
        <x15:activeTabTopLevelEntity name="[Fact_Reservations]"/>
        <x15:activeTabTopLevelEntity name="[Dim_Market_Seg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59AD7F-7394-400F-9D6E-5ED0CC477C7F}" name="PivotTable18" cacheId="1216" applyNumberFormats="0" applyBorderFormats="0" applyFontFormats="0" applyPatternFormats="0" applyAlignmentFormats="0" applyWidthHeightFormats="1" dataCaption="Values" tag="a0f2a88e-8fc6-440b-b305-6a4c134296a2" updatedVersion="8" minRefreshableVersion="3" useAutoFormatting="1" itemPrintTitles="1" createdVersion="8" indent="0" outline="1" outlineData="1" multipleFieldFilters="0">
  <location ref="P490:P49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
    <format dxfId="775">
      <pivotArea outline="0" collapsedLevelsAreSubtotals="1"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25753B-61F4-415F-9DA9-ACFA7431C3EB}" name="PivotTable22" cacheId="1228" applyNumberFormats="0" applyBorderFormats="0" applyFontFormats="0" applyPatternFormats="0" applyAlignmentFormats="0" applyWidthHeightFormats="1" dataCaption="Values" tag="c7d8a124-bd81-44a3-a743-d7929999871c" updatedVersion="8" minRefreshableVersion="3" useAutoFormatting="1" subtotalHiddenItems="1" itemPrintTitles="1" createdVersion="8" indent="0" outline="1" outlineData="1" multipleFieldFilters="0" chartFormat="14">
  <location ref="J49:K54" firstHeaderRow="1" firstDataRow="1" firstDataCol="1"/>
  <pivotFields count="4">
    <pivotField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1" subtotal="count" baseField="0" baseItem="0"/>
  </dataFields>
  <formats count="3">
    <format dxfId="778">
      <pivotArea outline="0" collapsedLevelsAreSubtotals="1" fieldPosition="0"/>
    </format>
    <format dxfId="777">
      <pivotArea grandRow="1" outline="0" collapsedLevelsAreSubtotals="1" fieldPosition="0"/>
    </format>
    <format dxfId="77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2" count="1" selected="0">
            <x v="0"/>
          </reference>
        </references>
      </pivotArea>
    </chartFormat>
    <chartFormat chart="7" format="32">
      <pivotArea type="data" outline="0" fieldPosition="0">
        <references count="2">
          <reference field="4294967294" count="1" selected="0">
            <x v="0"/>
          </reference>
          <reference field="2" count="1" selected="0">
            <x v="1"/>
          </reference>
        </references>
      </pivotArea>
    </chartFormat>
    <chartFormat chart="7" format="33">
      <pivotArea type="data" outline="0" fieldPosition="0">
        <references count="2">
          <reference field="4294967294" count="1" selected="0">
            <x v="0"/>
          </reference>
          <reference field="2" count="1" selected="0">
            <x v="2"/>
          </reference>
        </references>
      </pivotArea>
    </chartFormat>
    <chartFormat chart="7" format="34">
      <pivotArea type="data" outline="0" fieldPosition="0">
        <references count="2">
          <reference field="4294967294" count="1" selected="0">
            <x v="0"/>
          </reference>
          <reference field="2" count="1" selected="0">
            <x v="3"/>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Room]"/>
        <x15:activeTabTopLevelEntity name="[Dim_Meal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FA15346-8C09-4571-8A27-70B34C546A8B}" name="PivotTable3" cacheId="1252" applyNumberFormats="0" applyBorderFormats="0" applyFontFormats="0" applyPatternFormats="0" applyAlignmentFormats="0" applyWidthHeightFormats="1" dataCaption="Values" tag="53e5582b-917d-4c19-a08c-77cd46fa7d61" updatedVersion="8" minRefreshableVersion="3" useAutoFormatting="1" subtotalHiddenItems="1" itemPrintTitles="1" createdVersion="8" indent="0" outline="1" outlineData="1" multipleFieldFilters="0" chartFormat="43">
  <location ref="N285:O291"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4"/>
    </i>
    <i>
      <x v="3"/>
    </i>
    <i t="grand">
      <x/>
    </i>
  </rowItems>
  <colItems count="1">
    <i/>
  </colItems>
  <dataFields count="1">
    <dataField name="Average of lead Time" fld="1" subtotal="average" baseField="0" baseItem="2"/>
  </dataFields>
  <formats count="2">
    <format dxfId="780">
      <pivotArea grandRow="1" outline="0" collapsedLevelsAreSubtotals="1" fieldPosition="0"/>
    </format>
    <format dxfId="779">
      <pivotArea outline="0" collapsedLevelsAreSubtotals="1" fieldPosition="0"/>
    </format>
  </formats>
  <chartFormats count="5">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33" format="9"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Price"/>
    <pivotHierarchy dragToData="1" caption="Average of lead Tim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Market_Seg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76488D3-C306-4A25-A07B-B65031635867}" name="PivotTable27" cacheId="1243" applyNumberFormats="0" applyBorderFormats="0" applyFontFormats="0" applyPatternFormats="0" applyAlignmentFormats="0" applyWidthHeightFormats="1" dataCaption="Values" tag="6ff2b50a-feb5-463e-9a09-9bc98456a518" updatedVersion="8" minRefreshableVersion="3" useAutoFormatting="1" subtotalHiddenItems="1" itemPrintTitles="1" createdVersion="8" indent="0" outline="1" outlineData="1" multipleFieldFilters="0" chartFormat="2">
  <location ref="M73:M7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783">
      <pivotArea grandRow="1" outline="0" collapsedLevelsAreSubtotals="1" fieldPosition="0"/>
    </format>
    <format dxfId="782">
      <pivotArea dataOnly="0" labelOnly="1" outline="0" axis="axisValues" fieldPosition="0"/>
    </format>
    <format dxfId="781">
      <pivotArea outline="0" collapsedLevelsAreSubtotals="1"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Room]"/>
        <x15:activeTabTopLevelEntity name="[Dim_Meal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97B5AD6-C0FB-4190-8CA9-63D2A2019C72}" name="PivotTable6" cacheId="1291" applyNumberFormats="0" applyBorderFormats="0" applyFontFormats="0" applyPatternFormats="0" applyAlignmentFormats="0" applyWidthHeightFormats="1" dataCaption="Values" tag="dedb41b9-8a05-451f-8d15-ff27b002029f" updatedVersion="8" minRefreshableVersion="3" useAutoFormatting="1" itemPrintTitles="1" createdVersion="8" indent="0" outline="1" outlineData="1" multipleFieldFilters="0" chartFormat="9">
  <location ref="M308:N316"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2"/>
    </i>
    <i>
      <x v="1"/>
    </i>
    <i>
      <x/>
    </i>
    <i>
      <x v="4"/>
    </i>
    <i>
      <x v="3"/>
    </i>
    <i>
      <x v="6"/>
    </i>
    <i>
      <x v="5"/>
    </i>
    <i t="grand">
      <x/>
    </i>
  </rowItems>
  <colItems count="1">
    <i/>
  </colItems>
  <dataFields count="1">
    <dataField name="Average of AVG Price" fld="0" subtotal="average" baseField="0" baseItem="0" numFmtId="2"/>
  </dataFields>
  <formats count="1">
    <format dxfId="78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Pric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_Ro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0C3635A-F29C-4CD8-AC79-EF8C969815A4}" name="PivotTable43" cacheId="1282" applyNumberFormats="0" applyBorderFormats="0" applyFontFormats="0" applyPatternFormats="0" applyAlignmentFormats="0" applyWidthHeightFormats="1" dataCaption="Values" tag="036baec7-0dd6-4ff0-a482-419ea8a0387e" updatedVersion="8" minRefreshableVersion="3" useAutoFormatting="1" subtotalHiddenItems="1" itemPrintTitles="1" createdVersion="8" indent="0" outline="1" outlineData="1" multipleFieldFilters="0" chartFormat="17">
  <location ref="N203:O206" firstHeaderRow="1" firstDataRow="1" firstDataCol="1"/>
  <pivotFields count="6">
    <pivotField dataField="1" subtotalTop="0" showAll="0" defaultSubtotal="0"/>
    <pivotField axis="axisRow" allDrilled="1" subtotalTop="0" showAll="0" dataSourceSort="1" defaultSubtotal="0">
      <items count="2">
        <item c="1" x="0"/>
        <item c="1" x="1"/>
      </items>
    </pivotField>
    <pivotField axis="axisRow" subtotalTop="0" showAll="0" dataSourceSort="1" defaultSubtotal="0"/>
    <pivotField axis="axisRow" subtotalTop="0" showAll="0" dataSourceSort="1" defaultSubtotal="0"/>
    <pivotField axis="axisRow" subtotalTop="0" showAll="0" dataSourceSort="1"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2">
    <format dxfId="786">
      <pivotArea grandRow="1" outline="0" collapsedLevelsAreSubtotals="1" fieldPosition="0"/>
    </format>
    <format dxfId="785">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8BDEB38-F656-4F39-A86D-06B2557A5FB0}" name="PivotTable19" cacheId="1219" applyNumberFormats="0" applyBorderFormats="0" applyFontFormats="0" applyPatternFormats="0" applyAlignmentFormats="0" applyWidthHeightFormats="1" dataCaption="Values" tag="84259f56-bd3e-4882-afac-f7c3083484b6" updatedVersion="8" minRefreshableVersion="3" useAutoFormatting="1" itemPrintTitles="1" createdVersion="8" indent="0" outline="1" outlineData="1" multipleFieldFilters="0">
  <location ref="Q3:Q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3">
    <format dxfId="789">
      <pivotArea type="all" dataOnly="0" outline="0" fieldPosition="0"/>
    </format>
    <format dxfId="788">
      <pivotArea outline="0" collapsedLevelsAreSubtotals="1" fieldPosition="0"/>
    </format>
    <format dxfId="787">
      <pivotArea dataOnly="0" labelOnly="1" outline="0" axis="axisValues"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D47BEC5-1E1E-4839-8ADD-B08518935EF2}" name="PivotTable12" cacheId="1198" applyNumberFormats="0" applyBorderFormats="0" applyFontFormats="0" applyPatternFormats="0" applyAlignmentFormats="0" applyWidthHeightFormats="1" dataCaption="Values" tag="794e7878-77be-4458-9daf-a15b78976fb7" updatedVersion="8" minRefreshableVersion="3" useAutoFormatting="1" subtotalHiddenItems="1" itemPrintTitles="1" createdVersion="8" indent="0" outline="1" outlineData="1" multipleFieldFilters="0" chartFormat="13">
  <location ref="N350:O36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Average of AVG Price" fld="0" subtotal="average" baseField="0" baseItem="0"/>
  </dataFields>
  <formats count="1">
    <format dxfId="79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Pric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_Room]"/>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B5D94DA-288C-4BC7-B571-678BF9E41FB8}" name="PivotTable40" cacheId="1273" applyNumberFormats="0" applyBorderFormats="0" applyFontFormats="0" applyPatternFormats="0" applyAlignmentFormats="0" applyWidthHeightFormats="1" dataCaption="Values" tag="34626ac4-f157-466b-a3b3-3a0de0c50592" updatedVersion="8" minRefreshableVersion="3" useAutoFormatting="1" subtotalHiddenItems="1" itemPrintTitles="1" createdVersion="8" indent="0" outline="1" outlineData="1" multipleFieldFilters="0" chartFormat="19">
  <location ref="N184:O18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weekend nights" fld="0" baseField="0" baseItem="0"/>
    <dataField name="Sum of week nights" fld="1" baseField="0" baseItem="0"/>
  </dataFields>
  <formats count="2">
    <format dxfId="748">
      <pivotArea grandRow="1" outline="0" collapsedLevelsAreSubtotals="1" fieldPosition="0"/>
    </format>
    <format dxfId="749">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series="1">
      <pivotArea type="data" outline="0" fieldPosition="0">
        <references count="1">
          <reference field="4294967294" count="1" selected="0">
            <x v="1"/>
          </reference>
        </references>
      </pivotArea>
    </chartFormat>
    <chartFormat chart="15" format="16" series="1">
      <pivotArea type="data" outline="0" fieldPosition="0">
        <references count="1">
          <reference field="4294967294" count="1" selected="0">
            <x v="0"/>
          </reference>
        </references>
      </pivotArea>
    </chartFormat>
    <chartFormat chart="15" format="17"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29D4D3C-A168-4B0B-8346-9C666A0C1A18}" name="PivotTable23" cacheId="1231" applyNumberFormats="0" applyBorderFormats="0" applyFontFormats="0" applyPatternFormats="0" applyAlignmentFormats="0" applyWidthHeightFormats="1" dataCaption="Values" tag="1fcc73a8-37a8-4a9f-9c2e-6781b3404d3d" updatedVersion="8" minRefreshableVersion="3" useAutoFormatting="1" subtotalHiddenItems="1" itemPrintTitles="1" createdVersion="8" indent="0" outline="1" outlineData="1" multipleFieldFilters="0" chartFormat="2">
  <location ref="J71:J7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793">
      <pivotArea grandRow="1" outline="0" collapsedLevelsAreSubtotals="1" fieldPosition="0"/>
    </format>
    <format dxfId="792">
      <pivotArea dataOnly="0" labelOnly="1" outline="0" axis="axisValues" fieldPosition="0"/>
    </format>
    <format dxfId="791">
      <pivotArea outline="0" collapsedLevelsAreSubtotals="1"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Room]"/>
        <x15:activeTabTopLevelEntity name="[Dim_Meal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9BF5D4B-1623-4B22-BD63-5DAD534A55CC}" name="PivotTable25" cacheId="1237" applyNumberFormats="0" applyBorderFormats="0" applyFontFormats="0" applyPatternFormats="0" applyAlignmentFormats="0" applyWidthHeightFormats="1" dataCaption="Values" tag="093ffaf5-1ade-48b5-a907-13594db44ade" updatedVersion="8" minRefreshableVersion="3" useAutoFormatting="1" subtotalHiddenItems="1" itemPrintTitles="1" createdVersion="8" indent="0" outline="1" outlineData="1" multipleFieldFilters="0" chartFormat="11">
  <location ref="J78:K8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9"/>
  </dataFields>
  <formats count="3">
    <format dxfId="796">
      <pivotArea grandRow="1" outline="0" collapsedLevelsAreSubtotals="1" fieldPosition="0"/>
    </format>
    <format dxfId="795">
      <pivotArea dataOnly="0" labelOnly="1" outline="0" axis="axisValues" fieldPosition="0"/>
    </format>
    <format dxfId="794">
      <pivotArea outline="0" collapsedLevelsAreSubtotals="1" fieldPosition="0"/>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Room]"/>
        <x15:activeTabTopLevelEntity name="[Dim_Meal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1C902FC-0BEC-4B5E-AA18-0997A2DE5375}" name="PivotTable29" cacheId="1249" applyNumberFormats="0" applyBorderFormats="0" applyFontFormats="0" applyPatternFormats="0" applyAlignmentFormats="0" applyWidthHeightFormats="1" dataCaption="Values" tag="b358d6a5-bc97-4482-8756-a30d7d510ebc" updatedVersion="8" minRefreshableVersion="3" useAutoFormatting="1" subtotalHiddenItems="1" itemPrintTitles="1" createdVersion="8" indent="0" outline="1" outlineData="1" multipleFieldFilters="0">
  <location ref="O76:O7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654543F-94DB-43C2-9E2F-3564A9B2E565}" name="PivotTable4" cacheId="1270" applyNumberFormats="0" applyBorderFormats="0" applyFontFormats="0" applyPatternFormats="0" applyAlignmentFormats="0" applyWidthHeightFormats="1" dataCaption="Values" tag="9338dbbd-6e32-4b22-998a-5c183673efd5" updatedVersion="8" minRefreshableVersion="3" useAutoFormatting="1" subtotalHiddenItems="1" itemPrintTitles="1" createdVersion="8" indent="0" outline="1" outlineData="1" multipleFieldFilters="0" chartFormat="12">
  <location ref="O456:P45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9"/>
  </dataFields>
  <formats count="2">
    <format dxfId="798">
      <pivotArea field="0" type="button" dataOnly="0" labelOnly="1" outline="0" axis="axisRow" fieldPosition="0"/>
    </format>
    <format dxfId="797">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9A9E8A7-0D09-4B57-B249-03CC72F4FBDE}" name="PivotTable38" cacheId="1264" applyNumberFormats="0" applyBorderFormats="0" applyFontFormats="0" applyPatternFormats="0" applyAlignmentFormats="0" applyWidthHeightFormats="1" dataCaption="Values" tag="e9a480cf-d358-47ea-906f-32c4339a006c" updatedVersion="8" minRefreshableVersion="3" useAutoFormatting="1" subtotalHiddenItems="1" itemPrintTitles="1" createdVersion="8" indent="0" outline="1" outlineData="1" multipleFieldFilters="0" chartFormat="11">
  <location ref="M136:N14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0624D61-8E08-4D38-8F75-9D6DAFC792B0}" name="PivotTable31" cacheId="1258" applyNumberFormats="0" applyBorderFormats="0" applyFontFormats="0" applyPatternFormats="0" applyAlignmentFormats="0" applyWidthHeightFormats="1" dataCaption="Values" tag="bd47dc0e-d828-4ebd-a4ce-4ff412ce0b92" updatedVersion="8" minRefreshableVersion="3" useAutoFormatting="1" subtotalHiddenItems="1" itemPrintTitles="1" createdVersion="8" indent="0" outline="1" outlineData="1" multipleFieldFilters="0">
  <location ref="N503:N50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8C0B09B-C27B-4E6E-A5B1-766371A66DAD}" name="PivotTable16" cacheId="1210" applyNumberFormats="0" applyBorderFormats="0" applyFontFormats="0" applyPatternFormats="0" applyAlignmentFormats="0" applyWidthHeightFormats="1" dataCaption="Values" tag="ceb10066-7807-421a-bce2-49bd1370fc38" updatedVersion="8" minRefreshableVersion="3" useAutoFormatting="1" subtotalHiddenItems="1" itemPrintTitles="1" createdVersion="8" indent="0" outline="1" outlineData="1" multipleFieldFilters="0">
  <location ref="J520:K866" firstHeaderRow="1" firstDataRow="1" firstDataCol="1"/>
  <pivotFields count="3">
    <pivotField axis="axisRow" allDrilled="1" subtotalTop="0" showAll="0" dataSourceSort="1" defaultSubtotal="0" defaultAttributeDrillState="1">
      <items count="3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s>
    </pivotField>
    <pivotField dataField="1" subtotalTop="0" showAll="0" defaultSubtotal="0"/>
    <pivotField allDrilled="1" subtotalTop="0" showAll="0" dataSourceSort="1" defaultSubtotal="0" defaultAttributeDrillState="1"/>
  </pivotFields>
  <rowFields count="1">
    <field x="0"/>
  </rowFields>
  <rowItems count="3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t="grand">
      <x/>
    </i>
  </rowItems>
  <colItems count="1">
    <i/>
  </colItems>
  <dataFields count="1">
    <dataField fld="1" subtotal="count" baseField="0" baseItem="0" numFmtId="164"/>
  </dataFields>
  <formats count="4">
    <format dxfId="802">
      <pivotArea outline="0" collapsedLevelsAreSubtotals="1" fieldPosition="0"/>
    </format>
    <format dxfId="801">
      <pivotArea grandRow="1" outline="0" collapsedLevelsAreSubtotals="1" fieldPosition="0"/>
    </format>
    <format dxfId="800">
      <pivotArea collapsedLevelsAreSubtotals="1" fieldPosition="0">
        <references count="1">
          <reference field="0" count="0"/>
        </references>
      </pivotArea>
    </format>
    <format dxfId="799">
      <pivotArea dataOnly="0" labelOnly="1" outline="0" axis="axisValues"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5A97C4E-A021-4E35-A2FB-7F9995A2E3EF}" name="PivotTable24" cacheId="1234" applyNumberFormats="0" applyBorderFormats="0" applyFontFormats="0" applyPatternFormats="0" applyAlignmentFormats="0" applyWidthHeightFormats="1" dataCaption="Values" tag="72a02ef4-6ef6-4e27-a6f0-b9a241046529" updatedVersion="8" minRefreshableVersion="3" useAutoFormatting="1" subtotalHiddenItems="1" itemPrintTitles="1" createdVersion="8" indent="0" outline="1" outlineData="1" multipleFieldFilters="0" chartFormat="2">
  <location ref="H74:H7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805">
      <pivotArea grandRow="1" outline="0" collapsedLevelsAreSubtotals="1" fieldPosition="0"/>
    </format>
    <format dxfId="804">
      <pivotArea dataOnly="0" labelOnly="1" outline="0" axis="axisValues" fieldPosition="0"/>
    </format>
    <format dxfId="803">
      <pivotArea outline="0" collapsedLevelsAreSubtotals="1"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Room]"/>
        <x15:activeTabTopLevelEntity name="[Dim_Meal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1E4FFF2-33A8-4DF1-AF1B-CF425B357381}" name="PivotTable7" cacheId="1294" applyNumberFormats="0" applyBorderFormats="0" applyFontFormats="0" applyPatternFormats="0" applyAlignmentFormats="0" applyWidthHeightFormats="1" dataCaption="Values" tag="9320efe5-892e-41f3-af53-9e27b61a2916" updatedVersion="8" minRefreshableVersion="3" useAutoFormatting="1" itemPrintTitles="1" createdVersion="8" indent="0" outline="1" outlineData="1" multipleFieldFilters="0" chartFormat="14">
  <location ref="N330:O33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AVG Price" fld="1" subtotal="average" baseField="0" baseItem="0"/>
  </dataFields>
  <formats count="1">
    <format dxfId="80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Pric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Reservations]"/>
        <x15:activeTabTopLevelEntity name="[Dim_Ro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201A036-ABC4-4A8C-99BF-A5790049D14C}" name="PivotTable21" cacheId="1225" applyNumberFormats="0" applyBorderFormats="0" applyFontFormats="0" applyPatternFormats="0" applyAlignmentFormats="0" applyWidthHeightFormats="1" dataCaption="Values" tag="01f572d3-a9d1-48ff-a0e4-1b47cfa18e84" updatedVersion="8" minRefreshableVersion="3" useAutoFormatting="1" subtotalHiddenItems="1" itemPrintTitles="1" createdVersion="8" indent="0" outline="1" outlineData="1" multipleFieldFilters="0" chartFormat="13">
  <location ref="J27:K35"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4"/>
    </i>
    <i>
      <x v="2"/>
    </i>
    <i>
      <x/>
    </i>
    <i>
      <x v="1"/>
    </i>
    <i>
      <x v="3"/>
    </i>
    <i>
      <x v="5"/>
    </i>
    <i t="grand">
      <x/>
    </i>
  </rowItems>
  <colItems count="1">
    <i/>
  </colItems>
  <dataFields count="1">
    <dataField fld="1" subtotal="count" baseField="0" baseItem="0"/>
  </dataFields>
  <formats count="3">
    <format dxfId="809">
      <pivotArea outline="0" collapsedLevelsAreSubtotals="1" fieldPosition="0"/>
    </format>
    <format dxfId="808">
      <pivotArea grandRow="1" outline="0" collapsedLevelsAreSubtotals="1" fieldPosition="0"/>
    </format>
    <format dxfId="80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Ro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AB31A588-A9E7-4D99-8F99-EE2161B84197}" name="PivotTable10" cacheId="1192" applyNumberFormats="0" applyBorderFormats="0" applyFontFormats="0" applyPatternFormats="0" applyAlignmentFormats="0" applyWidthHeightFormats="1" dataCaption="Values" tag="67163321-47a7-4a30-a92b-a0b55baf1bf1" updatedVersion="8" minRefreshableVersion="3" useAutoFormatting="1" subtotalHiddenItems="1" itemPrintTitles="1" createdVersion="8" indent="0" outline="1" outlineData="1" multipleFieldFilters="0" chartFormat="12">
  <location ref="P436:Q441" firstHeaderRow="1" firstDataRow="1" firstDataCol="1"/>
  <pivotFields count="4">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i>
    <i>
      <x v="3"/>
    </i>
    <i>
      <x v="1"/>
    </i>
    <i>
      <x v="2"/>
    </i>
    <i t="grand">
      <x/>
    </i>
  </rowItems>
  <colItems count="1">
    <i/>
  </colItems>
  <dataFields count="1">
    <dataField name="Count of Booking ID" fld="2" subtotal="count" baseField="0" baseItem="0"/>
  </dataFields>
  <formats count="1">
    <format dxfId="810">
      <pivotArea outline="0" collapsedLevelsAreSubtotals="1"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1"/>
          </reference>
        </references>
      </pivotArea>
    </chartFormat>
    <chartFormat chart="5" format="2">
      <pivotArea type="data" outline="0" fieldPosition="0">
        <references count="2">
          <reference field="4294967294" count="1" selected="0">
            <x v="0"/>
          </reference>
          <reference field="1" count="1" selected="0">
            <x v="2"/>
          </reference>
        </references>
      </pivotArea>
    </chartFormat>
    <chartFormat chart="5" format="3">
      <pivotArea type="data" outline="0" fieldPosition="0">
        <references count="2">
          <reference field="4294967294" count="1" selected="0">
            <x v="0"/>
          </reference>
          <reference field="1" count="1" selected="0">
            <x v="3"/>
          </reference>
        </references>
      </pivotArea>
    </chartFormat>
    <chartFormat chart="5" format="4">
      <pivotArea type="data" outline="0" fieldPosition="0">
        <references count="2">
          <reference field="4294967294" count="1" selected="0">
            <x v="0"/>
          </reference>
          <reference field="1" count="1" selected="0">
            <x v="0"/>
          </reference>
        </references>
      </pivotArea>
    </chartFormat>
    <chartFormat chart="11" format="30" series="1">
      <pivotArea type="data" outline="0" fieldPosition="0">
        <references count="1">
          <reference field="4294967294" count="1" selected="0">
            <x v="0"/>
          </reference>
        </references>
      </pivotArea>
    </chartFormat>
    <chartFormat chart="11" format="31">
      <pivotArea type="data" outline="0" fieldPosition="0">
        <references count="2">
          <reference field="4294967294" count="1" selected="0">
            <x v="0"/>
          </reference>
          <reference field="1" count="1" selected="0">
            <x v="0"/>
          </reference>
        </references>
      </pivotArea>
    </chartFormat>
    <chartFormat chart="11" format="32">
      <pivotArea type="data" outline="0" fieldPosition="0">
        <references count="2">
          <reference field="4294967294" count="1" selected="0">
            <x v="0"/>
          </reference>
          <reference field="1" count="1" selected="0">
            <x v="3"/>
          </reference>
        </references>
      </pivotArea>
    </chartFormat>
    <chartFormat chart="11" format="33">
      <pivotArea type="data" outline="0" fieldPosition="0">
        <references count="2">
          <reference field="4294967294" count="1" selected="0">
            <x v="0"/>
          </reference>
          <reference field="1" count="1" selected="0">
            <x v="1"/>
          </reference>
        </references>
      </pivotArea>
    </chartFormat>
    <chartFormat chart="11" format="34">
      <pivotArea type="data" outline="0" fieldPosition="0">
        <references count="2">
          <reference field="4294967294" count="1" selected="0">
            <x v="0"/>
          </reference>
          <reference field="1" count="1" selected="0">
            <x v="2"/>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VG Price"/>
    <pivotHierarchy dragToData="1" caption="Average of AVG Pric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ooking_Status]"/>
        <x15:activeTabTopLevelEntity name="[Fact_Reservations]"/>
        <x15:activeTabTopLevelEntity name="[Dim_Market_Segment]"/>
        <x15:activeTabTopLevelEntity name="[Dim_Room]"/>
        <x15:activeTabTopLevelEntity name="[Dim_Meal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3EA3FFD-7CE5-42EB-B1A9-1DED8654CD7C}" name="PivotTable13" cacheId="1201" applyNumberFormats="0" applyBorderFormats="0" applyFontFormats="0" applyPatternFormats="0" applyAlignmentFormats="0" applyWidthHeightFormats="1" dataCaption="Values" tag="90d131aa-89ed-44bf-b654-8825afa1910b" updatedVersion="8" minRefreshableVersion="3" useAutoFormatting="1" subtotalHiddenItems="1" itemPrintTitles="1" createdVersion="8" indent="0" outline="1" outlineData="1" multipleFieldFilters="0">
  <location ref="K4:K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A985079D-A513-4DDC-8867-6FFD6B24600A}" name="PivotTable44" cacheId="1285" applyNumberFormats="0" applyBorderFormats="0" applyFontFormats="0" applyPatternFormats="0" applyAlignmentFormats="0" applyWidthHeightFormats="1" dataCaption="Values" tag="919ddb2e-060f-4ff5-8075-becd79a57deb" updatedVersion="8" minRefreshableVersion="3" useAutoFormatting="1" subtotalHiddenItems="1" itemPrintTitles="1" createdVersion="8" indent="0" outline="1" outlineData="1" multipleFieldFilters="0" chartFormat="22">
  <location ref="N232:O23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2"/>
    </i>
    <i>
      <x v="1"/>
    </i>
    <i>
      <x/>
    </i>
    <i t="grand">
      <x/>
    </i>
  </rowItems>
  <colItems count="1">
    <i/>
  </colItems>
  <dataFields count="1">
    <dataField name="Count of Booking ID" fld="1" subtotal="count" baseField="0" baseItem="0"/>
  </dataFields>
  <formats count="2">
    <format dxfId="812">
      <pivotArea grandRow="1" outline="0" collapsedLevelsAreSubtotals="1" fieldPosition="0"/>
    </format>
    <format dxfId="811">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Market_Seg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862A6F61-3532-46D0-A1D1-501AFA4BC567}" name="PivotTable30" cacheId="1255" applyNumberFormats="0" applyBorderFormats="0" applyFontFormats="0" applyPatternFormats="0" applyAlignmentFormats="0" applyWidthHeightFormats="1" dataCaption="Values" tag="03ae8fc8-b093-472b-a964-76742c5a755a" updatedVersion="8" minRefreshableVersion="3" useAutoFormatting="1" subtotalHiddenItems="1" itemPrintTitles="1" createdVersion="8" indent="0" outline="1" outlineData="1" multipleFieldFilters="0" chartFormat="2">
  <location ref="K503:K50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815">
      <pivotArea grandRow="1" outline="0" collapsedLevelsAreSubtotals="1" fieldPosition="0"/>
    </format>
    <format dxfId="814">
      <pivotArea dataOnly="0" labelOnly="1" outline="0" axis="axisValues" fieldPosition="0"/>
    </format>
    <format dxfId="813">
      <pivotArea outline="0" collapsedLevelsAreSubtotals="1" fieldPosition="0"/>
    </format>
  </formats>
  <pivotHierarchies count="61">
    <pivotHierarchy dragToData="1"/>
    <pivotHierarchy dragToData="1"/>
    <pivotHierarchy dragToData="1"/>
    <pivotHierarchy multipleItemSelectionAllowed="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Reservations]"/>
        <x15:activeTabTopLevelEntity name="[Dim_Room]"/>
        <x15:activeTabTopLevelEntity name="[Dim_Meal_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2DB50AC-A249-444C-B1DA-83EACAD95414}" sourceName="[Dim_date].[Month]">
  <pivotTables>
    <pivotTable tabId="1" name="PivotTable9"/>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1"/>
    <pivotTable tabId="1" name="PivotTable22"/>
    <pivotTable tabId="1" name="PivotTable23"/>
    <pivotTable tabId="1" name="PivotTable24"/>
    <pivotTable tabId="1" name="PivotTable25"/>
    <pivotTable tabId="1" name="PivotTable26"/>
    <pivotTable tabId="1" name="PivotTable27"/>
    <pivotTable tabId="1" name="PivotTable28"/>
    <pivotTable tabId="1" name="PivotTable29"/>
    <pivotTable tabId="1" name="PivotTable3"/>
    <pivotTable tabId="1" name="PivotTable30"/>
    <pivotTable tabId="1" name="PivotTable31"/>
    <pivotTable tabId="1" name="PivotTable37"/>
    <pivotTable tabId="1" name="PivotTable38"/>
    <pivotTable tabId="1" name="PivotTable39"/>
    <pivotTable tabId="1" name="PivotTable4"/>
    <pivotTable tabId="1" name="PivotTable40"/>
    <pivotTable tabId="1" name="PivotTable41"/>
    <pivotTable tabId="1" name="PivotTable42"/>
    <pivotTable tabId="1" name="PivotTable43"/>
    <pivotTable tabId="1" name="PivotTable44"/>
    <pivotTable tabId="1" name="PivotTable5"/>
    <pivotTable tabId="1" name="PivotTable6"/>
    <pivotTable tabId="1" name="PivotTable7"/>
    <pivotTable tabId="1" name="PivotTable8"/>
  </pivotTables>
  <data>
    <olap pivotCacheId="1246859818">
      <levels count="2">
        <level uniqueName="[Dim_date].[Month].[(All)]" sourceCaption="(All)" count="0"/>
        <level uniqueName="[Dim_date].[Month].[Month]" sourceCaption="Month" count="12">
          <ranges>
            <range startItem="0">
              <i n="[Dim_date].[Month].&amp;[1]" c="1"/>
              <i n="[Dim_date].[Month].&amp;[2]" c="2"/>
              <i n="[Dim_date].[Month].&amp;[3]" c="3"/>
              <i n="[Dim_date].[Month].&amp;[4]" c="4"/>
              <i n="[Dim_date].[Month].&amp;[5]" c="5"/>
              <i n="[Dim_date].[Month].&amp;[6]" c="6"/>
              <i n="[Dim_date].[Month].&amp;[7]" c="7"/>
              <i n="[Dim_date].[Month].&amp;[8]" c="8"/>
              <i n="[Dim_date].[Month].&amp;[9]" c="9"/>
              <i n="[Dim_date].[Month].&amp;[10]" c="10"/>
              <i n="[Dim_date].[Month].&amp;[11]" c="11"/>
              <i n="[Dim_date].[Month].&amp;[12]" c="12"/>
            </range>
          </ranges>
        </level>
      </levels>
      <selections count="1">
        <selection n="[Dim_date].[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34D52BB-F403-461F-B489-097A8E8267C2}" sourceName="[Dim_date].[Year]">
  <pivotTables>
    <pivotTable tabId="1" name="PivotTable9"/>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1"/>
    <pivotTable tabId="1" name="PivotTable22"/>
    <pivotTable tabId="1" name="PivotTable23"/>
    <pivotTable tabId="1" name="PivotTable24"/>
    <pivotTable tabId="1" name="PivotTable25"/>
    <pivotTable tabId="1" name="PivotTable26"/>
    <pivotTable tabId="1" name="PivotTable27"/>
    <pivotTable tabId="1" name="PivotTable28"/>
    <pivotTable tabId="1" name="PivotTable29"/>
    <pivotTable tabId="1" name="PivotTable3"/>
    <pivotTable tabId="1" name="PivotTable30"/>
    <pivotTable tabId="1" name="PivotTable31"/>
    <pivotTable tabId="1" name="PivotTable37"/>
    <pivotTable tabId="1" name="PivotTable38"/>
    <pivotTable tabId="1" name="PivotTable39"/>
    <pivotTable tabId="1" name="PivotTable4"/>
    <pivotTable tabId="1" name="PivotTable40"/>
    <pivotTable tabId="1" name="PivotTable41"/>
    <pivotTable tabId="1" name="PivotTable42"/>
    <pivotTable tabId="1" name="PivotTable43"/>
    <pivotTable tabId="1" name="PivotTable44"/>
    <pivotTable tabId="1" name="PivotTable5"/>
    <pivotTable tabId="1" name="PivotTable6"/>
    <pivotTable tabId="1" name="PivotTable7"/>
    <pivotTable tabId="1" name="PivotTable8"/>
  </pivotTables>
  <data>
    <olap pivotCacheId="1246859818">
      <levels count="2">
        <level uniqueName="[Dim_date].[Year].[(All)]" sourceCaption="(All)" count="0"/>
        <level uniqueName="[Dim_date].[Year].[Year]" sourceCaption="Year" count="2">
          <ranges>
            <range startItem="0">
              <i n="[Dim_date].[Year].&amp;[2017]" c="2017"/>
              <i n="[Dim_date].[Year].&amp;[2018]" c="2018"/>
            </range>
          </ranges>
        </level>
      </levels>
      <selections count="1">
        <selection n="[Dim_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0E42FCB-1DAF-4243-8829-DC716CA2D4D0}" cache="Slicer_Month" caption="Month" level="1" style="SlicerStyleLight1" rowHeight="241300"/>
  <slicer name="Year 1" xr10:uid="{9F496044-56C7-4180-BC0E-B66E0AD97341}" cache="Slicer_Year1" caption="Year" columnCount="2" level="1"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72315F85-FB2C-432B-9EA1-B54E04ED7AF7}" cache="Slicer_Month" caption="Month" columnCount="2" level="1" rowHeight="241300"/>
  <slicer name="Year 2" xr10:uid="{36CFB5D2-AE1B-4F07-9741-8A6FB798F2A8}" cache="Slicer_Year1" caption="Year" columnCount="2"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292C5B47-DBAB-419C-8C7A-23FF3F54DF21}" cache="Slicer_Month" caption="Month" columnCount="2" level="1" rowHeight="241300"/>
  <slicer name="Year 3" xr10:uid="{B77422A0-2B0A-4D6C-A1A7-E3146E88E35C}" cache="Slicer_Year1" caption="Year" columnCount="2"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770F7FD9-5401-4CE0-BF16-81E73C789153}" cache="Slicer_Month" caption="Month" columnCount="2" level="1" rowHeight="241300"/>
  <slicer name="Year 4" xr10:uid="{ADA9AE7A-6A53-4D6D-BD6E-DDEB17CB55DE}" cache="Slicer_Year1" caption="Year" columnCount="2" level="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7" xr10:uid="{EFB3B471-1EC2-430C-BC5B-14C0CA362C6E}" cache="Slicer_Month" caption="Month" columnCount="2" level="1" rowHeight="241300"/>
  <slicer name="Year 7" xr10:uid="{CE3DBB9E-3F7D-4573-A8A3-27F26875CC1E}" cache="Slicer_Year1" caption="Year" columnCount="2" level="1"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9" xr10:uid="{80F15730-C628-44D9-831D-3CC9E244BC30}" cache="Slicer_Month" caption="Month" columnCount="2" level="1" rowHeight="241300"/>
  <slicer name="Year 9" xr10:uid="{9F0C791B-E8DA-4B0F-AFE3-A5510D525723}" cache="Slicer_Year1" caption="Year" columnCount="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drawing" Target="../drawings/drawing1.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F82D-349B-419E-A12D-78908DEDB327}">
  <dimension ref="B2:D25"/>
  <sheetViews>
    <sheetView topLeftCell="A3" zoomScale="80" zoomScaleNormal="80" workbookViewId="0">
      <selection activeCell="F19" sqref="F19"/>
    </sheetView>
  </sheetViews>
  <sheetFormatPr defaultRowHeight="15" x14ac:dyDescent="0.25"/>
  <cols>
    <col min="2" max="2" width="29.5703125" customWidth="1"/>
    <col min="3" max="3" width="47.28515625" customWidth="1"/>
    <col min="4" max="4" width="78.140625" customWidth="1"/>
  </cols>
  <sheetData>
    <row r="2" spans="2:4" ht="15.75" thickBot="1" x14ac:dyDescent="0.3"/>
    <row r="3" spans="2:4" ht="19.5" thickBot="1" x14ac:dyDescent="0.35">
      <c r="B3" s="4" t="s">
        <v>3</v>
      </c>
      <c r="C3" s="5"/>
      <c r="D3" s="6" t="s">
        <v>4</v>
      </c>
    </row>
    <row r="4" spans="2:4" ht="15.75" thickBot="1" x14ac:dyDescent="0.3">
      <c r="B4" s="3" t="s">
        <v>5</v>
      </c>
      <c r="C4" s="7"/>
      <c r="D4" s="3" t="s">
        <v>6</v>
      </c>
    </row>
    <row r="5" spans="2:4" ht="15.75" thickBot="1" x14ac:dyDescent="0.3">
      <c r="B5" s="8" t="s">
        <v>7</v>
      </c>
      <c r="C5" s="7"/>
      <c r="D5" s="3" t="s">
        <v>8</v>
      </c>
    </row>
    <row r="6" spans="2:4" ht="15.75" thickBot="1" x14ac:dyDescent="0.3">
      <c r="B6" s="3" t="s">
        <v>9</v>
      </c>
      <c r="C6" s="7"/>
      <c r="D6" s="3" t="s">
        <v>10</v>
      </c>
    </row>
    <row r="7" spans="2:4" ht="15.75" thickBot="1" x14ac:dyDescent="0.3">
      <c r="B7" s="3" t="s">
        <v>11</v>
      </c>
      <c r="C7" s="7"/>
      <c r="D7" s="3" t="s">
        <v>12</v>
      </c>
    </row>
    <row r="8" spans="2:4" ht="15.75" thickBot="1" x14ac:dyDescent="0.3">
      <c r="B8" s="3" t="s">
        <v>13</v>
      </c>
      <c r="C8" s="7"/>
      <c r="D8" s="8" t="s">
        <v>14</v>
      </c>
    </row>
    <row r="9" spans="2:4" ht="15.75" thickBot="1" x14ac:dyDescent="0.3">
      <c r="B9" s="3" t="s">
        <v>15</v>
      </c>
      <c r="C9" s="7"/>
      <c r="D9" s="7"/>
    </row>
    <row r="10" spans="2:4" ht="15.75" thickBot="1" x14ac:dyDescent="0.3">
      <c r="B10" s="3" t="s">
        <v>16</v>
      </c>
      <c r="C10" s="7"/>
      <c r="D10" s="7"/>
    </row>
    <row r="11" spans="2:4" ht="15.75" thickBot="1" x14ac:dyDescent="0.3">
      <c r="B11" s="9"/>
      <c r="C11" s="7"/>
      <c r="D11" s="9"/>
    </row>
    <row r="12" spans="2:4" ht="19.5" thickBot="1" x14ac:dyDescent="0.35">
      <c r="B12" s="10" t="s">
        <v>17</v>
      </c>
      <c r="C12" s="5"/>
      <c r="D12" s="11" t="s">
        <v>18</v>
      </c>
    </row>
    <row r="13" spans="2:4" ht="15.75" thickBot="1" x14ac:dyDescent="0.3">
      <c r="B13" s="8" t="s">
        <v>19</v>
      </c>
      <c r="C13" s="7"/>
      <c r="D13" s="8" t="s">
        <v>20</v>
      </c>
    </row>
    <row r="14" spans="2:4" ht="15.75" thickBot="1" x14ac:dyDescent="0.3">
      <c r="B14" s="3" t="s">
        <v>21</v>
      </c>
      <c r="C14" s="7"/>
      <c r="D14" s="3" t="s">
        <v>22</v>
      </c>
    </row>
    <row r="15" spans="2:4" ht="15.75" thickBot="1" x14ac:dyDescent="0.3">
      <c r="B15" s="3" t="s">
        <v>23</v>
      </c>
      <c r="C15" s="7"/>
      <c r="D15" s="3" t="s">
        <v>24</v>
      </c>
    </row>
    <row r="16" spans="2:4" ht="15.75" thickBot="1" x14ac:dyDescent="0.3">
      <c r="B16" s="3" t="s">
        <v>25</v>
      </c>
      <c r="C16" s="7"/>
      <c r="D16" s="3" t="s">
        <v>26</v>
      </c>
    </row>
    <row r="17" spans="2:4" ht="15.75" thickBot="1" x14ac:dyDescent="0.3">
      <c r="B17" s="7"/>
      <c r="C17" s="7"/>
      <c r="D17" s="3" t="s">
        <v>27</v>
      </c>
    </row>
    <row r="18" spans="2:4" ht="15.75" thickBot="1" x14ac:dyDescent="0.3">
      <c r="B18" s="7"/>
      <c r="C18" s="7"/>
      <c r="D18" s="3" t="s">
        <v>28</v>
      </c>
    </row>
    <row r="19" spans="2:4" ht="15.75" thickBot="1" x14ac:dyDescent="0.3">
      <c r="B19" s="9"/>
      <c r="C19" s="7"/>
      <c r="D19" s="68"/>
    </row>
    <row r="20" spans="2:4" ht="19.5" thickBot="1" x14ac:dyDescent="0.35">
      <c r="B20" s="10" t="s">
        <v>29</v>
      </c>
      <c r="C20" s="67"/>
      <c r="D20" s="70"/>
    </row>
    <row r="21" spans="2:4" ht="15.75" thickBot="1" x14ac:dyDescent="0.3">
      <c r="B21" s="8" t="s">
        <v>30</v>
      </c>
      <c r="C21" s="7"/>
      <c r="D21" s="69"/>
    </row>
    <row r="22" spans="2:4" ht="15.75" thickBot="1" x14ac:dyDescent="0.3">
      <c r="B22" s="3" t="s">
        <v>31</v>
      </c>
      <c r="C22" s="7"/>
      <c r="D22" s="3"/>
    </row>
    <row r="23" spans="2:4" ht="15.75" thickBot="1" x14ac:dyDescent="0.3">
      <c r="B23" s="3" t="s">
        <v>32</v>
      </c>
      <c r="C23" s="7"/>
      <c r="D23" s="3"/>
    </row>
    <row r="24" spans="2:4" ht="15.75" thickBot="1" x14ac:dyDescent="0.3">
      <c r="B24" s="3" t="s">
        <v>33</v>
      </c>
      <c r="C24" s="7"/>
      <c r="D24" s="3"/>
    </row>
    <row r="25" spans="2:4" ht="15.75" thickBot="1" x14ac:dyDescent="0.3">
      <c r="B25" s="7"/>
      <c r="C25" s="7"/>
      <c r="D25"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6EBAA-2840-4D29-AB71-5FEA1A114B90}">
  <dimension ref="A1:H38"/>
  <sheetViews>
    <sheetView showGridLines="0" zoomScale="80" zoomScaleNormal="80" workbookViewId="0">
      <selection activeCell="H15" sqref="H15:H28"/>
    </sheetView>
  </sheetViews>
  <sheetFormatPr defaultRowHeight="15" x14ac:dyDescent="0.25"/>
  <cols>
    <col min="1" max="1" width="32" customWidth="1"/>
    <col min="2" max="2" width="12" customWidth="1"/>
    <col min="3" max="3" width="16" customWidth="1"/>
    <col min="4" max="4" width="44" customWidth="1"/>
    <col min="5" max="5" width="42" customWidth="1"/>
    <col min="6" max="6" width="7" customWidth="1"/>
    <col min="7" max="7" width="10" customWidth="1"/>
    <col min="8" max="8" width="28" customWidth="1"/>
  </cols>
  <sheetData>
    <row r="1" spans="1:8" ht="32.1" customHeight="1" x14ac:dyDescent="0.25">
      <c r="A1" s="65" t="s">
        <v>91</v>
      </c>
      <c r="B1" s="61"/>
      <c r="C1" s="61"/>
      <c r="D1" s="61"/>
      <c r="E1" s="61"/>
      <c r="F1" s="61"/>
      <c r="G1" s="61"/>
      <c r="H1" s="61"/>
    </row>
    <row r="3" spans="1:8" ht="18" customHeight="1" x14ac:dyDescent="0.25">
      <c r="A3" s="63" t="s">
        <v>92</v>
      </c>
      <c r="B3" s="61"/>
      <c r="C3" s="61"/>
      <c r="D3" s="61"/>
      <c r="E3" s="61"/>
      <c r="F3" s="61"/>
      <c r="G3" s="61"/>
      <c r="H3" s="61"/>
    </row>
    <row r="4" spans="1:8" ht="15.95" customHeight="1" x14ac:dyDescent="0.25">
      <c r="A4" s="33" t="s">
        <v>93</v>
      </c>
      <c r="B4" s="60" t="s">
        <v>94</v>
      </c>
      <c r="C4" s="61"/>
      <c r="D4" s="61"/>
      <c r="E4" s="61"/>
      <c r="F4" s="61"/>
      <c r="G4" s="61"/>
      <c r="H4" s="61"/>
    </row>
    <row r="5" spans="1:8" ht="15.95" customHeight="1" x14ac:dyDescent="0.25">
      <c r="A5" s="34" t="s">
        <v>95</v>
      </c>
      <c r="B5" s="62" t="s">
        <v>96</v>
      </c>
      <c r="C5" s="61"/>
      <c r="D5" s="61"/>
      <c r="E5" s="61"/>
      <c r="F5" s="61"/>
      <c r="G5" s="61"/>
      <c r="H5" s="61"/>
    </row>
    <row r="6" spans="1:8" ht="15.95" customHeight="1" x14ac:dyDescent="0.25">
      <c r="A6" s="33" t="s">
        <v>97</v>
      </c>
      <c r="B6" s="60" t="s">
        <v>98</v>
      </c>
      <c r="C6" s="61"/>
      <c r="D6" s="61"/>
      <c r="E6" s="61"/>
      <c r="F6" s="61"/>
      <c r="G6" s="61"/>
      <c r="H6" s="61"/>
    </row>
    <row r="7" spans="1:8" ht="15.95" customHeight="1" x14ac:dyDescent="0.25">
      <c r="A7" s="34" t="s">
        <v>99</v>
      </c>
      <c r="B7" s="62" t="s">
        <v>100</v>
      </c>
      <c r="C7" s="61"/>
      <c r="D7" s="61"/>
      <c r="E7" s="61"/>
      <c r="F7" s="61"/>
      <c r="G7" s="61"/>
      <c r="H7" s="61"/>
    </row>
    <row r="8" spans="1:8" ht="15.95" customHeight="1" x14ac:dyDescent="0.25">
      <c r="A8" s="33" t="s">
        <v>101</v>
      </c>
      <c r="B8" s="60" t="s">
        <v>102</v>
      </c>
      <c r="C8" s="61"/>
      <c r="D8" s="61"/>
      <c r="E8" s="61"/>
      <c r="F8" s="61"/>
      <c r="G8" s="61"/>
      <c r="H8" s="61"/>
    </row>
    <row r="9" spans="1:8" ht="15.95" customHeight="1" x14ac:dyDescent="0.25">
      <c r="A9" s="34" t="s">
        <v>103</v>
      </c>
      <c r="B9" s="62" t="s">
        <v>104</v>
      </c>
      <c r="C9" s="61"/>
      <c r="D9" s="61"/>
      <c r="E9" s="61"/>
      <c r="F9" s="61"/>
      <c r="G9" s="61"/>
      <c r="H9" s="61"/>
    </row>
    <row r="10" spans="1:8" ht="15.95" customHeight="1" x14ac:dyDescent="0.25">
      <c r="A10" s="33" t="s">
        <v>105</v>
      </c>
      <c r="B10" s="60" t="s">
        <v>106</v>
      </c>
      <c r="C10" s="61"/>
      <c r="D10" s="61"/>
      <c r="E10" s="61"/>
      <c r="F10" s="61"/>
      <c r="G10" s="61"/>
      <c r="H10" s="61"/>
    </row>
    <row r="12" spans="1:8" ht="18" customHeight="1" x14ac:dyDescent="0.25">
      <c r="A12" s="63" t="s">
        <v>107</v>
      </c>
      <c r="B12" s="61"/>
      <c r="C12" s="61"/>
      <c r="D12" s="61"/>
      <c r="E12" s="61"/>
      <c r="F12" s="61"/>
      <c r="G12" s="61"/>
      <c r="H12" s="61"/>
    </row>
    <row r="13" spans="1:8" ht="18" customHeight="1" x14ac:dyDescent="0.25">
      <c r="A13" s="35" t="s">
        <v>108</v>
      </c>
      <c r="B13" s="35" t="s">
        <v>109</v>
      </c>
      <c r="C13" s="35" t="s">
        <v>110</v>
      </c>
      <c r="D13" s="35" t="s">
        <v>111</v>
      </c>
      <c r="E13" s="35" t="s">
        <v>112</v>
      </c>
      <c r="F13" s="35" t="s">
        <v>113</v>
      </c>
      <c r="G13" s="35" t="s">
        <v>114</v>
      </c>
      <c r="H13" s="35" t="s">
        <v>115</v>
      </c>
    </row>
    <row r="14" spans="1:8" ht="27.95" customHeight="1" x14ac:dyDescent="0.25">
      <c r="A14" s="36" t="s">
        <v>116</v>
      </c>
      <c r="B14" s="37" t="s">
        <v>117</v>
      </c>
      <c r="C14" s="37" t="s">
        <v>118</v>
      </c>
      <c r="D14" s="37" t="s">
        <v>119</v>
      </c>
      <c r="E14" s="37" t="s">
        <v>120</v>
      </c>
      <c r="F14" s="37" t="s">
        <v>121</v>
      </c>
      <c r="G14" s="37" t="s">
        <v>96</v>
      </c>
      <c r="H14" s="37" t="s">
        <v>122</v>
      </c>
    </row>
    <row r="15" spans="1:8" ht="27.95" customHeight="1" x14ac:dyDescent="0.25">
      <c r="A15" s="38" t="s">
        <v>123</v>
      </c>
      <c r="B15" s="39" t="s">
        <v>124</v>
      </c>
      <c r="C15" s="39" t="s">
        <v>125</v>
      </c>
      <c r="D15" s="39" t="s">
        <v>126</v>
      </c>
      <c r="E15" s="39" t="s">
        <v>127</v>
      </c>
      <c r="F15" s="39" t="s">
        <v>121</v>
      </c>
      <c r="G15" s="39" t="s">
        <v>128</v>
      </c>
      <c r="H15" s="39" t="s">
        <v>129</v>
      </c>
    </row>
    <row r="16" spans="1:8" ht="27.95" customHeight="1" x14ac:dyDescent="0.25">
      <c r="A16" s="38" t="s">
        <v>130</v>
      </c>
      <c r="B16" s="39" t="s">
        <v>124</v>
      </c>
      <c r="C16" s="39" t="s">
        <v>125</v>
      </c>
      <c r="D16" s="39" t="s">
        <v>131</v>
      </c>
      <c r="E16" s="39" t="s">
        <v>132</v>
      </c>
      <c r="F16" s="39" t="s">
        <v>121</v>
      </c>
      <c r="G16" s="39" t="s">
        <v>133</v>
      </c>
      <c r="H16" s="39" t="s">
        <v>134</v>
      </c>
    </row>
    <row r="17" spans="1:8" ht="27.95" customHeight="1" x14ac:dyDescent="0.25">
      <c r="A17" s="40" t="s">
        <v>135</v>
      </c>
      <c r="B17" s="41" t="s">
        <v>124</v>
      </c>
      <c r="C17" s="41" t="s">
        <v>136</v>
      </c>
      <c r="D17" s="41" t="s">
        <v>137</v>
      </c>
      <c r="E17" s="41" t="s">
        <v>138</v>
      </c>
      <c r="F17" s="41" t="s">
        <v>121</v>
      </c>
      <c r="G17" s="41" t="s">
        <v>139</v>
      </c>
      <c r="H17" s="41" t="s">
        <v>134</v>
      </c>
    </row>
    <row r="18" spans="1:8" ht="27.95" customHeight="1" x14ac:dyDescent="0.25">
      <c r="A18" s="40" t="s">
        <v>140</v>
      </c>
      <c r="B18" s="41" t="s">
        <v>124</v>
      </c>
      <c r="C18" s="41" t="s">
        <v>136</v>
      </c>
      <c r="D18" s="41" t="s">
        <v>141</v>
      </c>
      <c r="E18" s="41" t="s">
        <v>142</v>
      </c>
      <c r="F18" s="41" t="s">
        <v>121</v>
      </c>
      <c r="G18" s="41" t="s">
        <v>143</v>
      </c>
      <c r="H18" s="41" t="s">
        <v>129</v>
      </c>
    </row>
    <row r="19" spans="1:8" ht="27.95" customHeight="1" x14ac:dyDescent="0.25">
      <c r="A19" s="42" t="s">
        <v>144</v>
      </c>
      <c r="B19" s="43" t="s">
        <v>117</v>
      </c>
      <c r="C19" s="43" t="s">
        <v>145</v>
      </c>
      <c r="D19" s="43" t="s">
        <v>146</v>
      </c>
      <c r="E19" s="43" t="s">
        <v>147</v>
      </c>
      <c r="F19" s="43" t="s">
        <v>121</v>
      </c>
      <c r="G19" s="43" t="s">
        <v>148</v>
      </c>
      <c r="H19" s="43" t="s">
        <v>46</v>
      </c>
    </row>
    <row r="20" spans="1:8" ht="27.95" customHeight="1" x14ac:dyDescent="0.25">
      <c r="A20" s="42" t="s">
        <v>149</v>
      </c>
      <c r="B20" s="43" t="s">
        <v>150</v>
      </c>
      <c r="C20" s="43" t="s">
        <v>145</v>
      </c>
      <c r="D20" s="43" t="s">
        <v>151</v>
      </c>
      <c r="E20" s="43" t="s">
        <v>152</v>
      </c>
      <c r="F20" s="43" t="s">
        <v>121</v>
      </c>
      <c r="G20" s="43" t="s">
        <v>153</v>
      </c>
      <c r="H20" s="43" t="s">
        <v>154</v>
      </c>
    </row>
    <row r="21" spans="1:8" ht="27.95" customHeight="1" x14ac:dyDescent="0.25">
      <c r="A21" s="36" t="s">
        <v>155</v>
      </c>
      <c r="B21" s="37" t="s">
        <v>117</v>
      </c>
      <c r="C21" s="37" t="s">
        <v>156</v>
      </c>
      <c r="D21" s="37" t="s">
        <v>157</v>
      </c>
      <c r="E21" s="37" t="s">
        <v>158</v>
      </c>
      <c r="F21" s="37" t="s">
        <v>121</v>
      </c>
      <c r="G21" s="37" t="s">
        <v>159</v>
      </c>
      <c r="H21" s="37" t="s">
        <v>160</v>
      </c>
    </row>
    <row r="22" spans="1:8" ht="27.95" customHeight="1" x14ac:dyDescent="0.25">
      <c r="A22" s="44" t="s">
        <v>161</v>
      </c>
      <c r="B22" s="45" t="s">
        <v>124</v>
      </c>
      <c r="C22" s="45" t="s">
        <v>162</v>
      </c>
      <c r="D22" s="45" t="s">
        <v>163</v>
      </c>
      <c r="E22" s="45" t="s">
        <v>164</v>
      </c>
      <c r="F22" s="45" t="s">
        <v>121</v>
      </c>
      <c r="G22" s="45" t="s">
        <v>165</v>
      </c>
      <c r="H22" s="45" t="s">
        <v>166</v>
      </c>
    </row>
    <row r="23" spans="1:8" ht="27.95" customHeight="1" x14ac:dyDescent="0.25">
      <c r="A23" s="46" t="s">
        <v>167</v>
      </c>
      <c r="B23" s="47" t="s">
        <v>124</v>
      </c>
      <c r="C23" s="47" t="s">
        <v>168</v>
      </c>
      <c r="D23" s="47" t="s">
        <v>169</v>
      </c>
      <c r="E23" s="47" t="s">
        <v>170</v>
      </c>
      <c r="F23" s="47" t="s">
        <v>121</v>
      </c>
      <c r="G23" s="47" t="s">
        <v>153</v>
      </c>
      <c r="H23" s="47" t="s">
        <v>171</v>
      </c>
    </row>
    <row r="24" spans="1:8" ht="27.95" customHeight="1" x14ac:dyDescent="0.25">
      <c r="A24" s="46" t="s">
        <v>172</v>
      </c>
      <c r="B24" s="47" t="s">
        <v>124</v>
      </c>
      <c r="C24" s="47" t="s">
        <v>168</v>
      </c>
      <c r="D24" s="47" t="s">
        <v>173</v>
      </c>
      <c r="E24" s="47" t="s">
        <v>174</v>
      </c>
      <c r="F24" s="47" t="s">
        <v>121</v>
      </c>
      <c r="G24" s="47" t="s">
        <v>175</v>
      </c>
      <c r="H24" s="47" t="s">
        <v>176</v>
      </c>
    </row>
    <row r="25" spans="1:8" ht="27.95" customHeight="1" x14ac:dyDescent="0.25">
      <c r="A25" s="46" t="s">
        <v>177</v>
      </c>
      <c r="B25" s="47" t="s">
        <v>124</v>
      </c>
      <c r="C25" s="47" t="s">
        <v>168</v>
      </c>
      <c r="D25" s="47" t="s">
        <v>178</v>
      </c>
      <c r="E25" s="47" t="s">
        <v>179</v>
      </c>
      <c r="F25" s="47" t="s">
        <v>121</v>
      </c>
      <c r="G25" s="47" t="s">
        <v>180</v>
      </c>
      <c r="H25" s="47" t="s">
        <v>181</v>
      </c>
    </row>
    <row r="26" spans="1:8" ht="27.95" customHeight="1" x14ac:dyDescent="0.25">
      <c r="A26" s="44" t="s">
        <v>182</v>
      </c>
      <c r="B26" s="45" t="s">
        <v>117</v>
      </c>
      <c r="C26" s="45" t="s">
        <v>162</v>
      </c>
      <c r="D26" s="45" t="s">
        <v>183</v>
      </c>
      <c r="E26" s="45" t="s">
        <v>184</v>
      </c>
      <c r="F26" s="45" t="s">
        <v>121</v>
      </c>
      <c r="G26" s="45" t="s">
        <v>128</v>
      </c>
      <c r="H26" s="45" t="s">
        <v>66</v>
      </c>
    </row>
    <row r="27" spans="1:8" ht="27.95" customHeight="1" x14ac:dyDescent="0.25">
      <c r="A27" s="38" t="s">
        <v>185</v>
      </c>
      <c r="B27" s="39" t="s">
        <v>150</v>
      </c>
      <c r="C27" s="39" t="s">
        <v>125</v>
      </c>
      <c r="D27" s="39" t="s">
        <v>186</v>
      </c>
      <c r="E27" s="39" t="s">
        <v>152</v>
      </c>
      <c r="F27" s="39" t="s">
        <v>121</v>
      </c>
      <c r="G27" s="39" t="s">
        <v>153</v>
      </c>
      <c r="H27" s="39" t="s">
        <v>154</v>
      </c>
    </row>
    <row r="28" spans="1:8" ht="27.95" customHeight="1" x14ac:dyDescent="0.25">
      <c r="A28" s="38" t="s">
        <v>187</v>
      </c>
      <c r="B28" s="39" t="s">
        <v>124</v>
      </c>
      <c r="C28" s="39" t="s">
        <v>188</v>
      </c>
      <c r="D28" s="39" t="s">
        <v>189</v>
      </c>
      <c r="E28" s="39" t="s">
        <v>190</v>
      </c>
      <c r="F28" s="39" t="s">
        <v>121</v>
      </c>
      <c r="G28" s="39" t="s">
        <v>191</v>
      </c>
      <c r="H28" s="39" t="s">
        <v>154</v>
      </c>
    </row>
    <row r="29" spans="1:8" ht="27.95" customHeight="1" x14ac:dyDescent="0.25">
      <c r="A29" s="38" t="s">
        <v>192</v>
      </c>
      <c r="B29" s="39" t="s">
        <v>124</v>
      </c>
      <c r="C29" s="39" t="s">
        <v>188</v>
      </c>
      <c r="D29" s="39" t="s">
        <v>193</v>
      </c>
      <c r="E29" s="39" t="s">
        <v>194</v>
      </c>
      <c r="F29" s="39" t="s">
        <v>121</v>
      </c>
      <c r="G29" s="39" t="s">
        <v>195</v>
      </c>
      <c r="H29" s="39" t="s">
        <v>134</v>
      </c>
    </row>
    <row r="30" spans="1:8" ht="27.95" customHeight="1" x14ac:dyDescent="0.25">
      <c r="A30" s="42" t="s">
        <v>196</v>
      </c>
      <c r="B30" s="43" t="s">
        <v>197</v>
      </c>
      <c r="C30" s="43" t="s">
        <v>198</v>
      </c>
      <c r="D30" s="43" t="s">
        <v>199</v>
      </c>
      <c r="E30" s="43" t="s">
        <v>200</v>
      </c>
      <c r="F30" s="43" t="s">
        <v>121</v>
      </c>
      <c r="G30" s="43" t="s">
        <v>201</v>
      </c>
      <c r="H30" s="43" t="s">
        <v>202</v>
      </c>
    </row>
    <row r="31" spans="1:8" ht="27.95" customHeight="1" x14ac:dyDescent="0.25">
      <c r="A31" s="42" t="s">
        <v>203</v>
      </c>
      <c r="B31" s="43" t="s">
        <v>124</v>
      </c>
      <c r="C31" s="43" t="s">
        <v>145</v>
      </c>
      <c r="D31" s="43" t="s">
        <v>204</v>
      </c>
      <c r="E31" s="43" t="s">
        <v>205</v>
      </c>
      <c r="F31" s="43" t="s">
        <v>121</v>
      </c>
      <c r="G31" s="43" t="s">
        <v>206</v>
      </c>
      <c r="H31" s="43" t="s">
        <v>134</v>
      </c>
    </row>
    <row r="32" spans="1:8" ht="27.95" customHeight="1" x14ac:dyDescent="0.25">
      <c r="A32" s="48" t="s">
        <v>106</v>
      </c>
      <c r="B32" s="49" t="s">
        <v>117</v>
      </c>
      <c r="C32" s="49" t="s">
        <v>207</v>
      </c>
      <c r="D32" s="49" t="s">
        <v>208</v>
      </c>
      <c r="E32" s="49" t="s">
        <v>104</v>
      </c>
      <c r="F32" s="49" t="s">
        <v>121</v>
      </c>
      <c r="G32" s="49" t="s">
        <v>153</v>
      </c>
      <c r="H32" s="49" t="s">
        <v>209</v>
      </c>
    </row>
    <row r="35" spans="1:8" x14ac:dyDescent="0.25">
      <c r="A35" s="64"/>
      <c r="B35" s="61"/>
      <c r="C35" s="61"/>
      <c r="D35" s="61"/>
      <c r="E35" s="61"/>
      <c r="F35" s="61"/>
      <c r="G35" s="61"/>
      <c r="H35" s="61"/>
    </row>
    <row r="36" spans="1:8" x14ac:dyDescent="0.25">
      <c r="A36" s="50"/>
      <c r="B36" s="51"/>
      <c r="C36" s="52"/>
      <c r="D36" s="51"/>
      <c r="E36" s="53"/>
      <c r="F36" s="51"/>
      <c r="G36" s="54"/>
      <c r="H36" s="51"/>
    </row>
    <row r="37" spans="1:8" x14ac:dyDescent="0.25">
      <c r="A37" s="50"/>
      <c r="B37" s="51"/>
      <c r="C37" s="55"/>
      <c r="D37" s="51"/>
      <c r="E37" s="56"/>
      <c r="F37" s="51"/>
      <c r="G37" s="52"/>
      <c r="H37" s="51"/>
    </row>
    <row r="38" spans="1:8" x14ac:dyDescent="0.25">
      <c r="A38" s="54"/>
      <c r="B38" s="51"/>
      <c r="C38" s="57"/>
      <c r="D38" s="51"/>
    </row>
  </sheetData>
  <mergeCells count="11">
    <mergeCell ref="B7:H7"/>
    <mergeCell ref="A1:H1"/>
    <mergeCell ref="A3:H3"/>
    <mergeCell ref="B4:H4"/>
    <mergeCell ref="B5:H5"/>
    <mergeCell ref="B6:H6"/>
    <mergeCell ref="B8:H8"/>
    <mergeCell ref="B9:H9"/>
    <mergeCell ref="B10:H10"/>
    <mergeCell ref="A12:H12"/>
    <mergeCell ref="A35:H35"/>
  </mergeCells>
  <pageMargins left="0.75" right="0.75" top="1" bottom="1" header="0.5" footer="0.5"/>
  <ignoredErrors>
    <ignoredError sqref="B5:B6 F14:G32" numberStoredAsText="1"/>
    <ignoredError sqref="H15:H28"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74F2-CD8B-41A0-B0F9-1FDEA22E2E4F}">
  <dimension ref="C1:S866"/>
  <sheetViews>
    <sheetView topLeftCell="A68" zoomScaleNormal="100" workbookViewId="0">
      <selection activeCell="I81" sqref="I81"/>
    </sheetView>
  </sheetViews>
  <sheetFormatPr defaultRowHeight="15" x14ac:dyDescent="0.25"/>
  <cols>
    <col min="6" max="6" width="19.28515625" customWidth="1"/>
    <col min="7" max="7" width="12" bestFit="1" customWidth="1"/>
    <col min="8" max="8" width="11" bestFit="1" customWidth="1"/>
    <col min="9" max="10" width="13.140625" bestFit="1" customWidth="1"/>
    <col min="11" max="11" width="15.42578125" bestFit="1" customWidth="1"/>
    <col min="12" max="14" width="13.140625" bestFit="1" customWidth="1"/>
    <col min="15" max="15" width="20.140625" bestFit="1" customWidth="1"/>
    <col min="16" max="16" width="13.140625" bestFit="1" customWidth="1"/>
    <col min="17" max="17" width="20.140625" bestFit="1" customWidth="1"/>
    <col min="18" max="18" width="11" bestFit="1" customWidth="1"/>
    <col min="19" max="20" width="16.28515625" bestFit="1" customWidth="1"/>
    <col min="21" max="21" width="11.28515625" bestFit="1" customWidth="1"/>
  </cols>
  <sheetData>
    <row r="1" spans="3:18" ht="15.75" thickBot="1" x14ac:dyDescent="0.3"/>
    <row r="2" spans="3:18" ht="21.75" thickBot="1" x14ac:dyDescent="0.3">
      <c r="F2" s="13" t="s">
        <v>3</v>
      </c>
      <c r="H2" s="31" t="s">
        <v>89</v>
      </c>
    </row>
    <row r="3" spans="3:18" x14ac:dyDescent="0.25">
      <c r="Q3" s="28" t="s">
        <v>85</v>
      </c>
    </row>
    <row r="4" spans="3:18" x14ac:dyDescent="0.25">
      <c r="I4" t="s">
        <v>35</v>
      </c>
      <c r="K4" t="s">
        <v>36</v>
      </c>
      <c r="N4" t="s">
        <v>59</v>
      </c>
      <c r="Q4" s="28">
        <v>11336103.629999988</v>
      </c>
    </row>
    <row r="5" spans="3:18" x14ac:dyDescent="0.25">
      <c r="I5" s="66">
        <v>36238</v>
      </c>
      <c r="K5" s="66">
        <v>11878</v>
      </c>
      <c r="N5" s="17">
        <v>3.0146807218941443</v>
      </c>
    </row>
    <row r="6" spans="3:18" x14ac:dyDescent="0.25">
      <c r="C6" s="18" t="s">
        <v>34</v>
      </c>
      <c r="D6" s="18"/>
      <c r="E6" s="18"/>
      <c r="F6" s="18"/>
      <c r="Q6" s="29">
        <f>GETPIVOTDATA("[Measures].[Total Revnue]",$Q$3)</f>
        <v>11336103.629999988</v>
      </c>
    </row>
    <row r="7" spans="3:18" x14ac:dyDescent="0.25">
      <c r="I7">
        <f>GETPIVOTDATA("[Measures].[Total booking]",$I$4)</f>
        <v>36238</v>
      </c>
      <c r="K7">
        <f>GETPIVOTDATA("[Measures].[Total cancelation]",$K$4)</f>
        <v>11878</v>
      </c>
    </row>
    <row r="8" spans="3:18" x14ac:dyDescent="0.25">
      <c r="O8" s="17">
        <f>GETPIVOTDATA("[Measures].[Length of stay]",$N$4)</f>
        <v>3.0146807218941443</v>
      </c>
    </row>
    <row r="10" spans="3:18" x14ac:dyDescent="0.25">
      <c r="G10" t="s">
        <v>87</v>
      </c>
      <c r="J10" s="15" t="s">
        <v>37</v>
      </c>
    </row>
    <row r="11" spans="3:18" x14ac:dyDescent="0.25">
      <c r="G11" s="66">
        <v>36238</v>
      </c>
      <c r="J11" s="15">
        <v>0.32777747116286771</v>
      </c>
    </row>
    <row r="12" spans="3:18" x14ac:dyDescent="0.25">
      <c r="N12" s="19" t="s">
        <v>60</v>
      </c>
      <c r="O12" s="25"/>
      <c r="Q12" s="19" t="s">
        <v>90</v>
      </c>
    </row>
    <row r="13" spans="3:18" x14ac:dyDescent="0.25">
      <c r="G13">
        <f>GETPIVOTDATA("[Measures].[Total Guests]",$G$10)</f>
        <v>36238</v>
      </c>
      <c r="J13" s="15">
        <f>GETPIVOTDATA("[Measures].[Cancellation rate]",$J$10)</f>
        <v>0.32777747116286771</v>
      </c>
      <c r="N13" s="19">
        <v>103.43725923064187</v>
      </c>
      <c r="O13" s="19">
        <f>GETPIVOTDATA("[Measures].[Average of AVG Price]",$N$12)</f>
        <v>103.43725923064187</v>
      </c>
      <c r="Q13" s="19">
        <v>85.27507036812186</v>
      </c>
      <c r="R13" s="19">
        <f>GETPIVOTDATA("[Measures].[AVG Lead Time]",$Q$12)</f>
        <v>85.27507036812186</v>
      </c>
    </row>
    <row r="14" spans="3:18" x14ac:dyDescent="0.25">
      <c r="O14" s="19"/>
    </row>
    <row r="16" spans="3:18" ht="15.75" customHeight="1" x14ac:dyDescent="0.25"/>
    <row r="20" spans="6:12" x14ac:dyDescent="0.25">
      <c r="F20" s="16"/>
      <c r="G20" s="16"/>
      <c r="H20" s="16"/>
      <c r="I20" s="16"/>
      <c r="J20" s="16"/>
      <c r="K20" s="16"/>
      <c r="L20" s="16"/>
    </row>
    <row r="24" spans="6:12" x14ac:dyDescent="0.25">
      <c r="F24" s="12" t="s">
        <v>9</v>
      </c>
      <c r="G24" s="12"/>
      <c r="H24" s="12"/>
      <c r="I24" s="12"/>
    </row>
    <row r="27" spans="6:12" x14ac:dyDescent="0.25">
      <c r="J27" s="1" t="s">
        <v>0</v>
      </c>
      <c r="K27" s="15" t="s">
        <v>37</v>
      </c>
    </row>
    <row r="28" spans="6:12" x14ac:dyDescent="0.25">
      <c r="J28" s="2" t="s">
        <v>45</v>
      </c>
      <c r="K28" s="14">
        <v>0.22784810126582278</v>
      </c>
    </row>
    <row r="29" spans="6:12" x14ac:dyDescent="0.25">
      <c r="J29" s="2" t="s">
        <v>43</v>
      </c>
      <c r="K29" s="14">
        <v>0.27376425855513309</v>
      </c>
    </row>
    <row r="30" spans="6:12" x14ac:dyDescent="0.25">
      <c r="J30" s="2" t="s">
        <v>41</v>
      </c>
      <c r="K30" s="14">
        <v>0.2857142857142857</v>
      </c>
    </row>
    <row r="31" spans="6:12" x14ac:dyDescent="0.25">
      <c r="J31" s="2" t="s">
        <v>39</v>
      </c>
      <c r="K31" s="14">
        <v>0.32257605408290341</v>
      </c>
    </row>
    <row r="32" spans="6:12" x14ac:dyDescent="0.25">
      <c r="J32" s="2" t="s">
        <v>40</v>
      </c>
      <c r="K32" s="14">
        <v>0.32947976878612717</v>
      </c>
    </row>
    <row r="33" spans="6:12" x14ac:dyDescent="0.25">
      <c r="J33" s="2" t="s">
        <v>42</v>
      </c>
      <c r="K33" s="14">
        <v>0.34187469003141013</v>
      </c>
    </row>
    <row r="34" spans="6:12" x14ac:dyDescent="0.25">
      <c r="J34" s="2" t="s">
        <v>44</v>
      </c>
      <c r="K34" s="14">
        <v>0.42116182572614108</v>
      </c>
    </row>
    <row r="35" spans="6:12" x14ac:dyDescent="0.25">
      <c r="J35" s="2" t="s">
        <v>1</v>
      </c>
      <c r="K35" s="15">
        <v>0.32777747116286771</v>
      </c>
    </row>
    <row r="44" spans="6:12" x14ac:dyDescent="0.25">
      <c r="F44" s="16"/>
      <c r="G44" s="16"/>
      <c r="H44" s="16"/>
      <c r="I44" s="16"/>
      <c r="J44" s="16"/>
      <c r="K44" s="16"/>
      <c r="L44" s="16"/>
    </row>
    <row r="47" spans="6:12" x14ac:dyDescent="0.25">
      <c r="F47" s="12" t="s">
        <v>11</v>
      </c>
      <c r="G47" s="12"/>
      <c r="H47" s="12"/>
      <c r="I47" s="12"/>
    </row>
    <row r="49" spans="10:11" x14ac:dyDescent="0.25">
      <c r="J49" s="1" t="s">
        <v>0</v>
      </c>
      <c r="K49" s="15" t="s">
        <v>37</v>
      </c>
    </row>
    <row r="50" spans="10:11" x14ac:dyDescent="0.25">
      <c r="J50" s="2" t="s">
        <v>46</v>
      </c>
      <c r="K50" s="14">
        <v>0.31195597439033163</v>
      </c>
    </row>
    <row r="51" spans="10:11" x14ac:dyDescent="0.25">
      <c r="J51" s="2" t="s">
        <v>47</v>
      </c>
      <c r="K51" s="14">
        <v>0.45608721986674744</v>
      </c>
    </row>
    <row r="52" spans="10:11" x14ac:dyDescent="0.25">
      <c r="J52" s="2" t="s">
        <v>48</v>
      </c>
      <c r="K52" s="14">
        <v>0.2</v>
      </c>
    </row>
    <row r="53" spans="10:11" x14ac:dyDescent="0.25">
      <c r="J53" s="2" t="s">
        <v>49</v>
      </c>
      <c r="K53" s="14">
        <v>0.33105868590368492</v>
      </c>
    </row>
    <row r="54" spans="10:11" x14ac:dyDescent="0.25">
      <c r="J54" s="2" t="s">
        <v>1</v>
      </c>
      <c r="K54" s="15">
        <v>0.32777747116286771</v>
      </c>
    </row>
    <row r="66" spans="6:16" x14ac:dyDescent="0.25">
      <c r="F66" s="16"/>
      <c r="G66" s="16"/>
      <c r="H66" s="16"/>
      <c r="I66" s="16"/>
      <c r="J66" s="16"/>
      <c r="K66" s="16"/>
      <c r="L66" s="16"/>
    </row>
    <row r="70" spans="6:16" x14ac:dyDescent="0.25">
      <c r="F70" s="12" t="s">
        <v>13</v>
      </c>
      <c r="G70" s="12"/>
      <c r="H70" s="12"/>
    </row>
    <row r="71" spans="6:16" x14ac:dyDescent="0.25">
      <c r="J71" s="15" t="s">
        <v>50</v>
      </c>
    </row>
    <row r="72" spans="6:16" x14ac:dyDescent="0.25">
      <c r="J72" s="66">
        <v>926</v>
      </c>
      <c r="K72">
        <f>GETPIVOTDATA("[Measures].[repeated guests]",$J$71)</f>
        <v>926</v>
      </c>
      <c r="O72" s="30">
        <f>I75/P78</f>
        <v>0.97444671339477895</v>
      </c>
    </row>
    <row r="73" spans="6:16" x14ac:dyDescent="0.25">
      <c r="M73" s="15" t="s">
        <v>51</v>
      </c>
      <c r="O73" s="30">
        <f>K72/P78</f>
        <v>2.5553286605221038E-2</v>
      </c>
    </row>
    <row r="74" spans="6:16" x14ac:dyDescent="0.25">
      <c r="H74" s="15" t="s">
        <v>51</v>
      </c>
      <c r="M74" s="66">
        <v>35312</v>
      </c>
    </row>
    <row r="75" spans="6:16" x14ac:dyDescent="0.25">
      <c r="H75" s="66">
        <v>35312</v>
      </c>
      <c r="I75">
        <f>GETPIVOTDATA("[Measures].[new guests]",$H$74)</f>
        <v>35312</v>
      </c>
    </row>
    <row r="76" spans="6:16" x14ac:dyDescent="0.25">
      <c r="O76" t="s">
        <v>87</v>
      </c>
    </row>
    <row r="77" spans="6:16" x14ac:dyDescent="0.25">
      <c r="O77" s="66">
        <v>36238</v>
      </c>
    </row>
    <row r="78" spans="6:16" x14ac:dyDescent="0.25">
      <c r="J78" s="1" t="s">
        <v>0</v>
      </c>
      <c r="K78" s="15" t="s">
        <v>37</v>
      </c>
      <c r="P78">
        <f>GETPIVOTDATA("[Measures].[Total Guests]",$O$76)</f>
        <v>36238</v>
      </c>
    </row>
    <row r="79" spans="6:16" x14ac:dyDescent="0.25">
      <c r="J79" s="2">
        <v>0</v>
      </c>
      <c r="K79" s="15">
        <v>0.33594811961939286</v>
      </c>
    </row>
    <row r="80" spans="6:16" x14ac:dyDescent="0.25">
      <c r="J80" s="2">
        <v>1</v>
      </c>
      <c r="K80" s="15">
        <v>1.6198704103671708E-2</v>
      </c>
      <c r="N80" s="30"/>
    </row>
    <row r="81" spans="6:12" x14ac:dyDescent="0.25">
      <c r="J81" s="2" t="s">
        <v>1</v>
      </c>
      <c r="K81" s="15">
        <v>0.32777747116286771</v>
      </c>
    </row>
    <row r="89" spans="6:12" x14ac:dyDescent="0.25">
      <c r="F89" s="16"/>
      <c r="G89" s="16"/>
      <c r="H89" s="16"/>
      <c r="I89" s="16"/>
      <c r="J89" s="16"/>
      <c r="K89" s="16"/>
      <c r="L89" s="16"/>
    </row>
    <row r="94" spans="6:12" x14ac:dyDescent="0.25">
      <c r="G94" s="12" t="s">
        <v>52</v>
      </c>
      <c r="H94" s="12"/>
      <c r="I94" s="12"/>
      <c r="J94" s="12"/>
      <c r="K94" s="12"/>
    </row>
    <row r="97" spans="11:14" x14ac:dyDescent="0.25">
      <c r="K97" s="1" t="s">
        <v>0</v>
      </c>
      <c r="L97" t="s">
        <v>37</v>
      </c>
    </row>
    <row r="98" spans="11:14" x14ac:dyDescent="0.25">
      <c r="K98" s="2">
        <v>0</v>
      </c>
      <c r="L98" s="15">
        <v>0.43238317047238112</v>
      </c>
      <c r="M98" s="2"/>
      <c r="N98" s="15"/>
    </row>
    <row r="99" spans="11:14" x14ac:dyDescent="0.25">
      <c r="K99" s="2">
        <v>1</v>
      </c>
      <c r="L99" s="15">
        <v>0.2377013112734313</v>
      </c>
      <c r="M99" s="2"/>
      <c r="N99" s="15"/>
    </row>
    <row r="100" spans="11:14" x14ac:dyDescent="0.25">
      <c r="K100" s="2">
        <v>2</v>
      </c>
      <c r="L100" s="15">
        <v>0.14600045840018336</v>
      </c>
      <c r="M100" s="2"/>
      <c r="N100" s="15"/>
    </row>
    <row r="101" spans="11:14" x14ac:dyDescent="0.25">
      <c r="K101" s="2" t="s">
        <v>1</v>
      </c>
      <c r="L101" s="15">
        <v>0.32777747116286771</v>
      </c>
    </row>
    <row r="113" spans="7:13" x14ac:dyDescent="0.25">
      <c r="G113" s="16"/>
      <c r="H113" s="16"/>
      <c r="I113" s="16"/>
      <c r="J113" s="16"/>
      <c r="K113" s="16"/>
      <c r="L113" s="16"/>
      <c r="M113" s="16"/>
    </row>
    <row r="116" spans="7:13" x14ac:dyDescent="0.25">
      <c r="G116" s="12" t="s">
        <v>53</v>
      </c>
      <c r="H116" s="12"/>
      <c r="I116" s="12"/>
      <c r="J116" s="12"/>
      <c r="K116" s="12"/>
    </row>
    <row r="119" spans="7:13" x14ac:dyDescent="0.25">
      <c r="L119" s="1" t="s">
        <v>0</v>
      </c>
      <c r="M119" t="s">
        <v>37</v>
      </c>
    </row>
    <row r="120" spans="7:13" x14ac:dyDescent="0.25">
      <c r="L120" s="2">
        <v>0</v>
      </c>
      <c r="M120" s="15">
        <v>0.33043647809253224</v>
      </c>
    </row>
    <row r="121" spans="7:13" x14ac:dyDescent="0.25">
      <c r="L121" s="2">
        <v>1</v>
      </c>
      <c r="M121" s="15">
        <v>5.0761421319796954E-2</v>
      </c>
    </row>
    <row r="122" spans="7:13" x14ac:dyDescent="0.25">
      <c r="L122" s="2">
        <v>3</v>
      </c>
      <c r="M122" s="15">
        <v>2.3255813953488372E-2</v>
      </c>
    </row>
    <row r="123" spans="7:13" x14ac:dyDescent="0.25">
      <c r="L123" s="2">
        <v>13</v>
      </c>
      <c r="M123" s="15">
        <v>1</v>
      </c>
    </row>
    <row r="124" spans="7:13" x14ac:dyDescent="0.25">
      <c r="L124" s="2" t="s">
        <v>1</v>
      </c>
      <c r="M124" s="15">
        <v>0.32777747116286771</v>
      </c>
    </row>
    <row r="128" spans="7:13" x14ac:dyDescent="0.25">
      <c r="G128" s="16"/>
      <c r="H128" s="16"/>
      <c r="I128" s="16"/>
      <c r="J128" s="16"/>
      <c r="K128" s="16"/>
      <c r="L128" s="16"/>
      <c r="M128" s="16"/>
    </row>
    <row r="131" spans="8:14" ht="18.75" x14ac:dyDescent="0.3">
      <c r="I131" s="23" t="s">
        <v>17</v>
      </c>
    </row>
    <row r="135" spans="8:14" x14ac:dyDescent="0.25">
      <c r="H135" s="18" t="s">
        <v>54</v>
      </c>
      <c r="I135" s="18"/>
      <c r="J135" s="18"/>
      <c r="K135" s="18"/>
    </row>
    <row r="136" spans="8:14" x14ac:dyDescent="0.25">
      <c r="M136" s="1" t="s">
        <v>0</v>
      </c>
      <c r="N136" t="s">
        <v>35</v>
      </c>
    </row>
    <row r="137" spans="8:14" x14ac:dyDescent="0.25">
      <c r="M137" s="2">
        <v>1</v>
      </c>
      <c r="N137" s="66">
        <v>1014</v>
      </c>
    </row>
    <row r="138" spans="8:14" x14ac:dyDescent="0.25">
      <c r="M138" s="2">
        <v>2</v>
      </c>
      <c r="N138" s="66">
        <v>1667</v>
      </c>
    </row>
    <row r="139" spans="8:14" x14ac:dyDescent="0.25">
      <c r="M139" s="2">
        <v>3</v>
      </c>
      <c r="N139" s="66">
        <v>2358</v>
      </c>
    </row>
    <row r="140" spans="8:14" x14ac:dyDescent="0.25">
      <c r="M140" s="2">
        <v>4</v>
      </c>
      <c r="N140" s="66">
        <v>2736</v>
      </c>
    </row>
    <row r="141" spans="8:14" x14ac:dyDescent="0.25">
      <c r="M141" s="2">
        <v>5</v>
      </c>
      <c r="N141" s="66">
        <v>2598</v>
      </c>
    </row>
    <row r="142" spans="8:14" x14ac:dyDescent="0.25">
      <c r="M142" s="2">
        <v>6</v>
      </c>
      <c r="N142" s="66">
        <v>3203</v>
      </c>
    </row>
    <row r="143" spans="8:14" x14ac:dyDescent="0.25">
      <c r="M143" s="2">
        <v>7</v>
      </c>
      <c r="N143" s="66">
        <v>2920</v>
      </c>
    </row>
    <row r="144" spans="8:14" x14ac:dyDescent="0.25">
      <c r="M144" s="2">
        <v>8</v>
      </c>
      <c r="N144" s="66">
        <v>3813</v>
      </c>
    </row>
    <row r="145" spans="8:15" x14ac:dyDescent="0.25">
      <c r="M145" s="2">
        <v>9</v>
      </c>
      <c r="N145" s="66">
        <v>4611</v>
      </c>
    </row>
    <row r="146" spans="8:15" x14ac:dyDescent="0.25">
      <c r="M146" s="2">
        <v>10</v>
      </c>
      <c r="N146" s="66">
        <v>5317</v>
      </c>
    </row>
    <row r="147" spans="8:15" x14ac:dyDescent="0.25">
      <c r="M147" s="2">
        <v>11</v>
      </c>
      <c r="N147" s="66">
        <v>2980</v>
      </c>
    </row>
    <row r="148" spans="8:15" x14ac:dyDescent="0.25">
      <c r="M148" s="2">
        <v>12</v>
      </c>
      <c r="N148" s="66">
        <v>3021</v>
      </c>
    </row>
    <row r="149" spans="8:15" x14ac:dyDescent="0.25">
      <c r="M149" s="2" t="s">
        <v>1</v>
      </c>
      <c r="N149" s="66">
        <v>36238</v>
      </c>
    </row>
    <row r="155" spans="8:15" x14ac:dyDescent="0.25">
      <c r="H155" s="16"/>
      <c r="I155" s="16"/>
      <c r="J155" s="16"/>
      <c r="K155" s="16"/>
      <c r="L155" s="16"/>
      <c r="M155" s="16"/>
      <c r="N155" s="16"/>
    </row>
    <row r="159" spans="8:15" x14ac:dyDescent="0.25">
      <c r="I159" s="18" t="s">
        <v>55</v>
      </c>
      <c r="J159" s="18"/>
      <c r="K159" s="18"/>
    </row>
    <row r="160" spans="8:15" x14ac:dyDescent="0.25">
      <c r="N160" s="1" t="s">
        <v>0</v>
      </c>
      <c r="O160" t="s">
        <v>37</v>
      </c>
    </row>
    <row r="161" spans="14:15" x14ac:dyDescent="0.25">
      <c r="N161" s="2">
        <v>1</v>
      </c>
      <c r="O161" s="15">
        <v>2.3668639053254437E-2</v>
      </c>
    </row>
    <row r="162" spans="14:15" x14ac:dyDescent="0.25">
      <c r="N162" s="2">
        <v>2</v>
      </c>
      <c r="O162" s="15">
        <v>0.25374925014997002</v>
      </c>
    </row>
    <row r="163" spans="14:15" x14ac:dyDescent="0.25">
      <c r="N163" s="2">
        <v>3</v>
      </c>
      <c r="O163" s="15">
        <v>0.29686174724342662</v>
      </c>
    </row>
    <row r="164" spans="14:15" x14ac:dyDescent="0.25">
      <c r="N164" s="2">
        <v>4</v>
      </c>
      <c r="O164" s="15">
        <v>0.36366959064327486</v>
      </c>
    </row>
    <row r="165" spans="14:15" x14ac:dyDescent="0.25">
      <c r="N165" s="2">
        <v>5</v>
      </c>
      <c r="O165" s="15">
        <v>0.36489607390300233</v>
      </c>
    </row>
    <row r="166" spans="14:15" x14ac:dyDescent="0.25">
      <c r="N166" s="2">
        <v>6</v>
      </c>
      <c r="O166" s="15">
        <v>0.40305963159537933</v>
      </c>
    </row>
    <row r="167" spans="14:15" x14ac:dyDescent="0.25">
      <c r="N167" s="2">
        <v>7</v>
      </c>
      <c r="O167" s="15">
        <v>0.45</v>
      </c>
    </row>
    <row r="168" spans="14:15" x14ac:dyDescent="0.25">
      <c r="N168" s="2">
        <v>8</v>
      </c>
      <c r="O168" s="15">
        <v>0.3902439024390244</v>
      </c>
    </row>
    <row r="169" spans="14:15" x14ac:dyDescent="0.25">
      <c r="N169" s="2">
        <v>9</v>
      </c>
      <c r="O169" s="15">
        <v>0.33355020602906094</v>
      </c>
    </row>
    <row r="170" spans="14:15" x14ac:dyDescent="0.25">
      <c r="N170" s="2">
        <v>10</v>
      </c>
      <c r="O170" s="15">
        <v>0.35358284747037805</v>
      </c>
    </row>
    <row r="171" spans="14:15" x14ac:dyDescent="0.25">
      <c r="N171" s="2">
        <v>11</v>
      </c>
      <c r="O171" s="15">
        <v>0.2936241610738255</v>
      </c>
    </row>
    <row r="172" spans="14:15" x14ac:dyDescent="0.25">
      <c r="N172" s="2">
        <v>12</v>
      </c>
      <c r="O172" s="15">
        <v>0.13306852035749753</v>
      </c>
    </row>
    <row r="173" spans="14:15" x14ac:dyDescent="0.25">
      <c r="N173" s="2" t="s">
        <v>1</v>
      </c>
      <c r="O173" s="15">
        <v>0.32777747116286771</v>
      </c>
    </row>
    <row r="180" spans="8:15" x14ac:dyDescent="0.25">
      <c r="H180" s="16"/>
      <c r="I180" s="16"/>
      <c r="J180" s="16"/>
      <c r="K180" s="16"/>
      <c r="L180" s="16"/>
      <c r="M180" s="16"/>
      <c r="N180" s="16"/>
    </row>
    <row r="182" spans="8:15" x14ac:dyDescent="0.25">
      <c r="I182" s="18" t="s">
        <v>56</v>
      </c>
      <c r="J182" s="18"/>
      <c r="K182" s="18"/>
      <c r="L182" s="18"/>
    </row>
    <row r="184" spans="8:15" x14ac:dyDescent="0.25">
      <c r="N184" t="s">
        <v>57</v>
      </c>
      <c r="O184" t="s">
        <v>58</v>
      </c>
    </row>
    <row r="185" spans="8:15" x14ac:dyDescent="0.25">
      <c r="N185" s="17">
        <v>29370</v>
      </c>
      <c r="O185" s="17">
        <v>79876</v>
      </c>
    </row>
    <row r="200" spans="9:15" x14ac:dyDescent="0.25">
      <c r="I200" s="16"/>
      <c r="J200" s="16"/>
      <c r="K200" s="16"/>
      <c r="L200" s="16"/>
      <c r="M200" s="16"/>
      <c r="N200" s="16"/>
      <c r="O200" s="16"/>
    </row>
    <row r="203" spans="9:15" x14ac:dyDescent="0.25">
      <c r="I203" s="18" t="s">
        <v>25</v>
      </c>
      <c r="J203" s="18"/>
      <c r="K203" s="18"/>
      <c r="L203" s="18"/>
      <c r="N203" s="1" t="s">
        <v>0</v>
      </c>
      <c r="O203" t="s">
        <v>35</v>
      </c>
    </row>
    <row r="204" spans="9:15" x14ac:dyDescent="0.25">
      <c r="N204" s="2">
        <v>2017</v>
      </c>
      <c r="O204" s="17">
        <v>6514</v>
      </c>
    </row>
    <row r="205" spans="9:15" x14ac:dyDescent="0.25">
      <c r="N205" s="2">
        <v>2018</v>
      </c>
      <c r="O205" s="17">
        <v>29724</v>
      </c>
    </row>
    <row r="206" spans="9:15" x14ac:dyDescent="0.25">
      <c r="N206" s="2" t="s">
        <v>1</v>
      </c>
      <c r="O206" s="17">
        <v>36238</v>
      </c>
    </row>
    <row r="223" spans="9:15" x14ac:dyDescent="0.25">
      <c r="I223" s="16"/>
      <c r="J223" s="16"/>
      <c r="K223" s="16"/>
      <c r="L223" s="16"/>
      <c r="M223" s="16"/>
      <c r="N223" s="16"/>
      <c r="O223" s="16"/>
    </row>
    <row r="228" spans="9:15" ht="18.75" x14ac:dyDescent="0.3">
      <c r="I228" s="20" t="s">
        <v>29</v>
      </c>
      <c r="J228" s="21"/>
    </row>
    <row r="231" spans="9:15" x14ac:dyDescent="0.25">
      <c r="I231" s="21" t="s">
        <v>61</v>
      </c>
      <c r="J231" s="21"/>
      <c r="K231" s="21"/>
    </row>
    <row r="232" spans="9:15" x14ac:dyDescent="0.25">
      <c r="N232" s="1" t="s">
        <v>0</v>
      </c>
      <c r="O232" t="s">
        <v>2</v>
      </c>
    </row>
    <row r="233" spans="9:15" x14ac:dyDescent="0.25">
      <c r="N233" s="2" t="s">
        <v>66</v>
      </c>
      <c r="O233" s="17">
        <v>23194</v>
      </c>
    </row>
    <row r="234" spans="9:15" x14ac:dyDescent="0.25">
      <c r="N234" s="2" t="s">
        <v>65</v>
      </c>
      <c r="O234" s="17">
        <v>10518</v>
      </c>
    </row>
    <row r="235" spans="9:15" x14ac:dyDescent="0.25">
      <c r="N235" s="2" t="s">
        <v>64</v>
      </c>
      <c r="O235" s="17">
        <v>2011</v>
      </c>
    </row>
    <row r="236" spans="9:15" x14ac:dyDescent="0.25">
      <c r="N236" s="2" t="s">
        <v>63</v>
      </c>
      <c r="O236" s="17">
        <v>390</v>
      </c>
    </row>
    <row r="237" spans="9:15" x14ac:dyDescent="0.25">
      <c r="N237" s="2" t="s">
        <v>62</v>
      </c>
      <c r="O237" s="17">
        <v>125</v>
      </c>
    </row>
    <row r="238" spans="9:15" x14ac:dyDescent="0.25">
      <c r="N238" s="2" t="s">
        <v>1</v>
      </c>
      <c r="O238" s="17">
        <v>36238</v>
      </c>
    </row>
    <row r="251" spans="8:14" x14ac:dyDescent="0.25">
      <c r="H251" s="16"/>
      <c r="I251" s="16"/>
      <c r="J251" s="16"/>
      <c r="K251" s="16"/>
      <c r="L251" s="16"/>
      <c r="M251" s="16"/>
      <c r="N251" s="16"/>
    </row>
    <row r="253" spans="8:14" x14ac:dyDescent="0.25">
      <c r="I253" s="21"/>
      <c r="J253" s="21"/>
      <c r="K253" s="21"/>
      <c r="L253" s="21"/>
    </row>
    <row r="254" spans="8:14" x14ac:dyDescent="0.25">
      <c r="I254" s="21" t="s">
        <v>67</v>
      </c>
      <c r="J254" s="21"/>
      <c r="K254" s="21"/>
      <c r="L254" s="21"/>
    </row>
    <row r="256" spans="8:14" x14ac:dyDescent="0.25">
      <c r="M256" s="1" t="s">
        <v>0</v>
      </c>
      <c r="N256" t="s">
        <v>37</v>
      </c>
    </row>
    <row r="257" spans="8:14" x14ac:dyDescent="0.25">
      <c r="M257" s="2" t="s">
        <v>62</v>
      </c>
      <c r="N257" s="15">
        <v>0.29599999999999999</v>
      </c>
    </row>
    <row r="258" spans="8:14" x14ac:dyDescent="0.25">
      <c r="M258" s="2" t="s">
        <v>64</v>
      </c>
      <c r="N258" s="15">
        <v>0.10939830929885629</v>
      </c>
    </row>
    <row r="259" spans="8:14" x14ac:dyDescent="0.25">
      <c r="M259" s="2" t="s">
        <v>65</v>
      </c>
      <c r="N259" s="15">
        <v>0.29967674462825633</v>
      </c>
    </row>
    <row r="260" spans="8:14" x14ac:dyDescent="0.25">
      <c r="M260" s="2" t="s">
        <v>66</v>
      </c>
      <c r="N260" s="15">
        <v>0.36513753556954387</v>
      </c>
    </row>
    <row r="261" spans="8:14" x14ac:dyDescent="0.25">
      <c r="M261" s="2" t="s">
        <v>1</v>
      </c>
      <c r="N261" s="15">
        <v>0.32777747116286771</v>
      </c>
    </row>
    <row r="265" spans="8:14" x14ac:dyDescent="0.25">
      <c r="H265" s="16"/>
      <c r="I265" s="16"/>
      <c r="J265" s="16"/>
      <c r="K265" s="16"/>
      <c r="L265" s="16"/>
      <c r="M265" s="16"/>
      <c r="N265" s="16"/>
    </row>
    <row r="268" spans="8:14" x14ac:dyDescent="0.25">
      <c r="I268" s="21" t="s">
        <v>68</v>
      </c>
      <c r="J268" s="21"/>
      <c r="K268" s="21"/>
      <c r="L268" s="21"/>
      <c r="M268" s="21"/>
    </row>
    <row r="272" spans="8:14" x14ac:dyDescent="0.25">
      <c r="M272" s="1" t="s">
        <v>0</v>
      </c>
      <c r="N272" t="s">
        <v>60</v>
      </c>
    </row>
    <row r="273" spans="9:15" x14ac:dyDescent="0.25">
      <c r="M273" s="2" t="s">
        <v>64</v>
      </c>
      <c r="N273" s="17">
        <v>82.940318249627055</v>
      </c>
    </row>
    <row r="274" spans="9:15" x14ac:dyDescent="0.25">
      <c r="M274" s="2" t="s">
        <v>66</v>
      </c>
      <c r="N274" s="17">
        <v>112.26436923342243</v>
      </c>
    </row>
    <row r="275" spans="9:15" x14ac:dyDescent="0.25">
      <c r="M275" s="2" t="s">
        <v>1</v>
      </c>
      <c r="N275" s="17">
        <v>109.92472763340606</v>
      </c>
    </row>
    <row r="279" spans="9:15" x14ac:dyDescent="0.25">
      <c r="I279" s="16"/>
      <c r="J279" s="16"/>
      <c r="K279" s="16"/>
      <c r="L279" s="16"/>
      <c r="M279" s="16"/>
      <c r="N279" s="16"/>
      <c r="O279" s="16"/>
    </row>
    <row r="281" spans="9:15" x14ac:dyDescent="0.25">
      <c r="J281" s="21" t="s">
        <v>69</v>
      </c>
      <c r="K281" s="21"/>
      <c r="L281" s="21"/>
      <c r="M281" s="21"/>
    </row>
    <row r="285" spans="9:15" x14ac:dyDescent="0.25">
      <c r="N285" s="1" t="s">
        <v>0</v>
      </c>
      <c r="O285" t="s">
        <v>70</v>
      </c>
    </row>
    <row r="286" spans="9:15" x14ac:dyDescent="0.25">
      <c r="N286" s="2" t="s">
        <v>62</v>
      </c>
      <c r="O286" s="17">
        <v>5.4880000000000004</v>
      </c>
    </row>
    <row r="287" spans="9:15" x14ac:dyDescent="0.25">
      <c r="N287" s="2" t="s">
        <v>63</v>
      </c>
      <c r="O287" s="17">
        <v>12.066666666666666</v>
      </c>
    </row>
    <row r="288" spans="9:15" x14ac:dyDescent="0.25">
      <c r="N288" s="2" t="s">
        <v>64</v>
      </c>
      <c r="O288" s="17">
        <v>21.871208354052712</v>
      </c>
    </row>
    <row r="289" spans="10:16" x14ac:dyDescent="0.25">
      <c r="N289" s="2" t="s">
        <v>66</v>
      </c>
      <c r="O289" s="17">
        <v>75.363499180822629</v>
      </c>
    </row>
    <row r="290" spans="10:16" x14ac:dyDescent="0.25">
      <c r="N290" s="2" t="s">
        <v>65</v>
      </c>
      <c r="O290" s="17">
        <v>122.91709450465868</v>
      </c>
    </row>
    <row r="291" spans="10:16" x14ac:dyDescent="0.25">
      <c r="N291" s="2" t="s">
        <v>1</v>
      </c>
      <c r="O291" s="17">
        <v>85.27507036812186</v>
      </c>
    </row>
    <row r="300" spans="10:16" x14ac:dyDescent="0.25">
      <c r="J300" s="16"/>
      <c r="K300" s="16"/>
      <c r="L300" s="16"/>
      <c r="M300" s="16"/>
      <c r="N300" s="16"/>
      <c r="O300" s="16"/>
      <c r="P300" s="16"/>
    </row>
    <row r="302" spans="10:16" ht="15.75" x14ac:dyDescent="0.25">
      <c r="J302" s="22" t="s">
        <v>4</v>
      </c>
    </row>
    <row r="305" spans="8:14" x14ac:dyDescent="0.25">
      <c r="H305" s="21" t="s">
        <v>71</v>
      </c>
      <c r="I305" s="21"/>
      <c r="J305" s="21"/>
    </row>
    <row r="308" spans="8:14" x14ac:dyDescent="0.25">
      <c r="M308" s="1" t="s">
        <v>0</v>
      </c>
      <c r="N308" t="s">
        <v>60</v>
      </c>
    </row>
    <row r="309" spans="8:14" x14ac:dyDescent="0.25">
      <c r="M309" s="2" t="s">
        <v>41</v>
      </c>
      <c r="N309" s="19">
        <v>73.678571428571431</v>
      </c>
    </row>
    <row r="310" spans="8:14" x14ac:dyDescent="0.25">
      <c r="M310" s="2" t="s">
        <v>40</v>
      </c>
      <c r="N310" s="19">
        <v>87.848554913294791</v>
      </c>
    </row>
    <row r="311" spans="8:14" x14ac:dyDescent="0.25">
      <c r="M311" s="2" t="s">
        <v>39</v>
      </c>
      <c r="N311" s="19">
        <v>95.939027219355978</v>
      </c>
    </row>
    <row r="312" spans="8:14" x14ac:dyDescent="0.25">
      <c r="M312" s="2" t="s">
        <v>43</v>
      </c>
      <c r="N312" s="19">
        <v>123.72779467680608</v>
      </c>
    </row>
    <row r="313" spans="8:14" x14ac:dyDescent="0.25">
      <c r="M313" s="2" t="s">
        <v>42</v>
      </c>
      <c r="N313" s="19">
        <v>125.30657959993387</v>
      </c>
    </row>
    <row r="314" spans="8:14" x14ac:dyDescent="0.25">
      <c r="M314" s="2" t="s">
        <v>45</v>
      </c>
      <c r="N314" s="19">
        <v>155.19829113924052</v>
      </c>
    </row>
    <row r="315" spans="8:14" x14ac:dyDescent="0.25">
      <c r="M315" s="2" t="s">
        <v>44</v>
      </c>
      <c r="N315" s="19">
        <v>182.20420124481328</v>
      </c>
    </row>
    <row r="316" spans="8:14" x14ac:dyDescent="0.25">
      <c r="M316" s="2" t="s">
        <v>1</v>
      </c>
      <c r="N316" s="19">
        <v>103.43725923064187</v>
      </c>
    </row>
    <row r="324" spans="9:16" x14ac:dyDescent="0.25">
      <c r="I324" s="16"/>
      <c r="J324" s="16"/>
      <c r="K324" s="16"/>
      <c r="L324" s="16"/>
      <c r="M324" s="16"/>
      <c r="N324" s="16"/>
      <c r="O324" s="16"/>
    </row>
    <row r="327" spans="9:16" x14ac:dyDescent="0.25">
      <c r="J327" s="21" t="s">
        <v>72</v>
      </c>
      <c r="K327" s="21"/>
      <c r="L327" s="21"/>
      <c r="M327" s="21"/>
    </row>
    <row r="330" spans="9:16" x14ac:dyDescent="0.25">
      <c r="N330" s="1" t="s">
        <v>0</v>
      </c>
      <c r="O330" t="s">
        <v>60</v>
      </c>
    </row>
    <row r="331" spans="9:16" x14ac:dyDescent="0.25">
      <c r="N331" s="2">
        <v>0</v>
      </c>
      <c r="O331" s="19">
        <v>81.556258992805752</v>
      </c>
      <c r="P331" s="2"/>
    </row>
    <row r="332" spans="9:16" x14ac:dyDescent="0.25">
      <c r="N332" s="2">
        <v>1</v>
      </c>
      <c r="O332" s="19">
        <v>90.992520844189684</v>
      </c>
      <c r="P332" s="2"/>
    </row>
    <row r="333" spans="9:16" x14ac:dyDescent="0.25">
      <c r="N333" s="2">
        <v>2</v>
      </c>
      <c r="O333" s="19">
        <v>103.66767122762639</v>
      </c>
      <c r="P333" s="2"/>
    </row>
    <row r="334" spans="9:16" x14ac:dyDescent="0.25">
      <c r="N334" s="2">
        <v>3</v>
      </c>
      <c r="O334" s="19">
        <v>142.81625215889466</v>
      </c>
      <c r="P334" s="2"/>
    </row>
    <row r="335" spans="9:16" x14ac:dyDescent="0.25">
      <c r="N335" s="2">
        <v>4</v>
      </c>
      <c r="O335" s="19">
        <v>188.05250000000001</v>
      </c>
      <c r="P335" s="2"/>
    </row>
    <row r="336" spans="9:16" x14ac:dyDescent="0.25">
      <c r="N336" s="2" t="s">
        <v>1</v>
      </c>
      <c r="O336" s="19">
        <v>103.43725923064187</v>
      </c>
    </row>
    <row r="344" spans="9:15" x14ac:dyDescent="0.25">
      <c r="I344" s="16"/>
      <c r="J344" s="16"/>
      <c r="K344" s="16"/>
      <c r="L344" s="16"/>
      <c r="M344" s="16"/>
      <c r="N344" s="16"/>
      <c r="O344" s="16"/>
    </row>
    <row r="347" spans="9:15" x14ac:dyDescent="0.25">
      <c r="J347" s="21" t="s">
        <v>73</v>
      </c>
      <c r="K347" s="21"/>
      <c r="L347" s="21"/>
      <c r="M347" s="21"/>
    </row>
    <row r="350" spans="9:15" x14ac:dyDescent="0.25">
      <c r="N350" s="1" t="s">
        <v>0</v>
      </c>
      <c r="O350" t="s">
        <v>60</v>
      </c>
    </row>
    <row r="351" spans="9:15" x14ac:dyDescent="0.25">
      <c r="N351" s="2">
        <v>1</v>
      </c>
      <c r="O351" s="19">
        <v>74.749763313609463</v>
      </c>
    </row>
    <row r="352" spans="9:15" x14ac:dyDescent="0.25">
      <c r="N352" s="2">
        <v>2</v>
      </c>
      <c r="O352" s="19">
        <v>80.528284343131375</v>
      </c>
    </row>
    <row r="353" spans="14:15" x14ac:dyDescent="0.25">
      <c r="N353" s="2">
        <v>3</v>
      </c>
      <c r="O353" s="19">
        <v>91.883698049194237</v>
      </c>
    </row>
    <row r="354" spans="14:15" x14ac:dyDescent="0.25">
      <c r="N354" s="2">
        <v>4</v>
      </c>
      <c r="O354" s="19">
        <v>101.99880116959064</v>
      </c>
    </row>
    <row r="355" spans="14:15" x14ac:dyDescent="0.25">
      <c r="N355" s="2">
        <v>5</v>
      </c>
      <c r="O355" s="19">
        <v>113.81067744418785</v>
      </c>
    </row>
    <row r="356" spans="14:15" x14ac:dyDescent="0.25">
      <c r="N356" s="2">
        <v>6</v>
      </c>
      <c r="O356" s="19">
        <v>111.96650015610366</v>
      </c>
    </row>
    <row r="357" spans="14:15" x14ac:dyDescent="0.25">
      <c r="N357" s="2">
        <v>7</v>
      </c>
      <c r="O357" s="19">
        <v>111.64931849315069</v>
      </c>
    </row>
    <row r="358" spans="14:15" x14ac:dyDescent="0.25">
      <c r="N358" s="2">
        <v>8</v>
      </c>
      <c r="O358" s="19">
        <v>113.2039837398374</v>
      </c>
    </row>
    <row r="359" spans="14:15" x14ac:dyDescent="0.25">
      <c r="N359" s="2">
        <v>9</v>
      </c>
      <c r="O359" s="19">
        <v>115.90691607026676</v>
      </c>
    </row>
    <row r="360" spans="14:15" x14ac:dyDescent="0.25">
      <c r="N360" s="2">
        <v>10</v>
      </c>
      <c r="O360" s="19">
        <v>104.4608726725597</v>
      </c>
    </row>
    <row r="361" spans="14:15" x14ac:dyDescent="0.25">
      <c r="N361" s="2">
        <v>11</v>
      </c>
      <c r="O361" s="19">
        <v>91.285426174496649</v>
      </c>
    </row>
    <row r="362" spans="14:15" x14ac:dyDescent="0.25">
      <c r="N362" s="2">
        <v>12</v>
      </c>
      <c r="O362" s="19">
        <v>88.952184707050648</v>
      </c>
    </row>
    <row r="363" spans="14:15" x14ac:dyDescent="0.25">
      <c r="N363" s="2" t="s">
        <v>1</v>
      </c>
      <c r="O363" s="19">
        <v>103.43725923064187</v>
      </c>
    </row>
    <row r="369" spans="9:16" x14ac:dyDescent="0.25">
      <c r="I369" s="16"/>
      <c r="J369" s="16"/>
      <c r="K369" s="16"/>
      <c r="L369" s="16"/>
      <c r="M369" s="16"/>
      <c r="N369" s="16"/>
      <c r="O369" s="16"/>
    </row>
    <row r="372" spans="9:16" x14ac:dyDescent="0.25">
      <c r="J372" s="21" t="s">
        <v>74</v>
      </c>
      <c r="K372" s="21"/>
      <c r="L372" s="21"/>
      <c r="M372" s="21"/>
      <c r="N372" s="21"/>
    </row>
    <row r="375" spans="9:16" x14ac:dyDescent="0.25">
      <c r="O375" s="1" t="s">
        <v>0</v>
      </c>
      <c r="P375" t="s">
        <v>60</v>
      </c>
    </row>
    <row r="376" spans="9:16" x14ac:dyDescent="0.25">
      <c r="O376" s="2" t="s">
        <v>75</v>
      </c>
      <c r="P376" s="24">
        <v>110.60793315372959</v>
      </c>
    </row>
    <row r="377" spans="9:16" x14ac:dyDescent="0.25">
      <c r="O377" s="2" t="s">
        <v>76</v>
      </c>
      <c r="P377" s="24">
        <v>99.940819786535315</v>
      </c>
    </row>
    <row r="378" spans="9:16" x14ac:dyDescent="0.25">
      <c r="O378" s="2" t="s">
        <v>1</v>
      </c>
      <c r="P378" s="24">
        <v>103.43725923064187</v>
      </c>
    </row>
    <row r="389" spans="10:17" x14ac:dyDescent="0.25">
      <c r="J389" s="16"/>
      <c r="K389" s="16"/>
      <c r="L389" s="16"/>
      <c r="M389" s="16"/>
      <c r="N389" s="16"/>
      <c r="O389" s="16"/>
      <c r="P389" s="16"/>
    </row>
    <row r="392" spans="10:17" x14ac:dyDescent="0.25">
      <c r="K392" s="21" t="s">
        <v>77</v>
      </c>
      <c r="L392" s="21"/>
      <c r="M392" s="21"/>
      <c r="N392" s="21"/>
      <c r="O392" s="21"/>
    </row>
    <row r="395" spans="10:17" x14ac:dyDescent="0.25">
      <c r="P395" s="1" t="s">
        <v>0</v>
      </c>
      <c r="Q395" t="s">
        <v>60</v>
      </c>
    </row>
    <row r="396" spans="10:17" x14ac:dyDescent="0.25">
      <c r="P396" s="2" t="s">
        <v>65</v>
      </c>
      <c r="Q396" s="24">
        <v>91.642252329340181</v>
      </c>
    </row>
    <row r="397" spans="10:17" x14ac:dyDescent="0.25">
      <c r="P397" s="2" t="s">
        <v>66</v>
      </c>
      <c r="Q397" s="24">
        <v>112.26436923342243</v>
      </c>
    </row>
    <row r="398" spans="10:17" x14ac:dyDescent="0.25">
      <c r="P398" s="2" t="s">
        <v>1</v>
      </c>
      <c r="Q398" s="24">
        <v>105.83035684622686</v>
      </c>
    </row>
    <row r="408" spans="11:17" x14ac:dyDescent="0.25">
      <c r="K408" s="16"/>
      <c r="L408" s="16"/>
      <c r="M408" s="16"/>
      <c r="N408" s="16"/>
      <c r="O408" s="16"/>
      <c r="P408" s="16"/>
      <c r="Q408" s="16"/>
    </row>
    <row r="411" spans="11:17" ht="18.75" x14ac:dyDescent="0.3">
      <c r="L411" s="23" t="s">
        <v>18</v>
      </c>
      <c r="M411" s="21"/>
    </row>
    <row r="413" spans="11:17" x14ac:dyDescent="0.25">
      <c r="P413" s="1" t="s">
        <v>0</v>
      </c>
      <c r="Q413" t="s">
        <v>2</v>
      </c>
    </row>
    <row r="414" spans="11:17" x14ac:dyDescent="0.25">
      <c r="P414" s="2" t="s">
        <v>39</v>
      </c>
      <c r="Q414" s="17">
        <v>28105</v>
      </c>
    </row>
    <row r="415" spans="11:17" x14ac:dyDescent="0.25">
      <c r="K415" s="21" t="s">
        <v>78</v>
      </c>
      <c r="L415" s="21"/>
      <c r="M415" s="21"/>
      <c r="P415" s="2" t="s">
        <v>42</v>
      </c>
      <c r="Q415" s="17">
        <v>6049</v>
      </c>
    </row>
    <row r="416" spans="11:17" x14ac:dyDescent="0.25">
      <c r="P416" s="2" t="s">
        <v>44</v>
      </c>
      <c r="Q416" s="17">
        <v>964</v>
      </c>
    </row>
    <row r="417" spans="11:17" x14ac:dyDescent="0.25">
      <c r="P417" s="2" t="s">
        <v>40</v>
      </c>
      <c r="Q417" s="17">
        <v>692</v>
      </c>
    </row>
    <row r="418" spans="11:17" x14ac:dyDescent="0.25">
      <c r="P418" s="2" t="s">
        <v>43</v>
      </c>
      <c r="Q418" s="17">
        <v>263</v>
      </c>
    </row>
    <row r="419" spans="11:17" x14ac:dyDescent="0.25">
      <c r="P419" s="2" t="s">
        <v>45</v>
      </c>
      <c r="Q419" s="17">
        <v>158</v>
      </c>
    </row>
    <row r="420" spans="11:17" x14ac:dyDescent="0.25">
      <c r="P420" s="2" t="s">
        <v>41</v>
      </c>
      <c r="Q420" s="17">
        <v>7</v>
      </c>
    </row>
    <row r="421" spans="11:17" x14ac:dyDescent="0.25">
      <c r="P421" s="2" t="s">
        <v>1</v>
      </c>
      <c r="Q421" s="17">
        <v>36238</v>
      </c>
    </row>
    <row r="432" spans="11:17" x14ac:dyDescent="0.25">
      <c r="K432" s="16"/>
      <c r="L432" s="16"/>
      <c r="M432" s="16"/>
      <c r="N432" s="16"/>
      <c r="O432" s="16"/>
      <c r="P432" s="16"/>
      <c r="Q432" s="16"/>
    </row>
    <row r="435" spans="11:17" x14ac:dyDescent="0.25">
      <c r="K435" s="21" t="s">
        <v>79</v>
      </c>
      <c r="L435" s="21"/>
      <c r="M435" s="21"/>
    </row>
    <row r="436" spans="11:17" x14ac:dyDescent="0.25">
      <c r="P436" s="1" t="s">
        <v>0</v>
      </c>
      <c r="Q436" t="s">
        <v>2</v>
      </c>
    </row>
    <row r="437" spans="11:17" x14ac:dyDescent="0.25">
      <c r="P437" s="2" t="s">
        <v>46</v>
      </c>
      <c r="Q437" s="17">
        <v>27802</v>
      </c>
    </row>
    <row r="438" spans="11:17" x14ac:dyDescent="0.25">
      <c r="P438" s="2" t="s">
        <v>49</v>
      </c>
      <c r="Q438" s="17">
        <v>5129</v>
      </c>
    </row>
    <row r="439" spans="11:17" x14ac:dyDescent="0.25">
      <c r="P439" s="2" t="s">
        <v>47</v>
      </c>
      <c r="Q439" s="17">
        <v>3302</v>
      </c>
    </row>
    <row r="440" spans="11:17" x14ac:dyDescent="0.25">
      <c r="P440" s="2" t="s">
        <v>48</v>
      </c>
      <c r="Q440" s="17">
        <v>5</v>
      </c>
    </row>
    <row r="441" spans="11:17" x14ac:dyDescent="0.25">
      <c r="P441" s="2" t="s">
        <v>1</v>
      </c>
      <c r="Q441" s="17">
        <v>36238</v>
      </c>
    </row>
    <row r="451" spans="11:17" x14ac:dyDescent="0.25">
      <c r="K451" s="16"/>
      <c r="L451" s="16"/>
      <c r="M451" s="16"/>
      <c r="N451" s="16"/>
      <c r="O451" s="16"/>
      <c r="P451" s="16"/>
      <c r="Q451" s="16"/>
    </row>
    <row r="454" spans="11:17" x14ac:dyDescent="0.25">
      <c r="K454" s="21" t="s">
        <v>80</v>
      </c>
      <c r="L454" s="21"/>
      <c r="M454" s="21"/>
    </row>
    <row r="456" spans="11:17" x14ac:dyDescent="0.25">
      <c r="O456" s="26" t="s">
        <v>0</v>
      </c>
      <c r="P456" t="s">
        <v>37</v>
      </c>
    </row>
    <row r="457" spans="11:17" x14ac:dyDescent="0.25">
      <c r="O457" s="2">
        <v>0</v>
      </c>
      <c r="P457" s="15">
        <v>0.33499444713386678</v>
      </c>
    </row>
    <row r="458" spans="11:17" x14ac:dyDescent="0.25">
      <c r="O458" s="2">
        <v>1</v>
      </c>
      <c r="P458" s="15">
        <v>0.10169491525423729</v>
      </c>
    </row>
    <row r="459" spans="11:17" x14ac:dyDescent="0.25">
      <c r="O459" s="2" t="s">
        <v>1</v>
      </c>
      <c r="P459" s="15">
        <v>0.32777747116286771</v>
      </c>
    </row>
    <row r="464" spans="11:17" x14ac:dyDescent="0.25">
      <c r="K464" s="16"/>
      <c r="L464" s="16"/>
      <c r="M464" s="16"/>
      <c r="N464" s="16"/>
      <c r="O464" s="16"/>
      <c r="P464" s="16"/>
      <c r="Q464" s="16"/>
    </row>
    <row r="467" spans="11:19" x14ac:dyDescent="0.25">
      <c r="K467" s="21" t="s">
        <v>81</v>
      </c>
      <c r="L467" s="21"/>
      <c r="M467" s="21"/>
      <c r="N467" s="21"/>
    </row>
    <row r="469" spans="11:19" x14ac:dyDescent="0.25">
      <c r="O469" s="1" t="s">
        <v>0</v>
      </c>
      <c r="P469" t="s">
        <v>37</v>
      </c>
      <c r="R469" t="s">
        <v>82</v>
      </c>
      <c r="S469" t="s">
        <v>83</v>
      </c>
    </row>
    <row r="470" spans="11:19" x14ac:dyDescent="0.25">
      <c r="O470" s="2">
        <v>0</v>
      </c>
      <c r="P470" s="15">
        <v>0.43238317047238112</v>
      </c>
      <c r="R470" s="2">
        <v>0</v>
      </c>
      <c r="S470" s="27">
        <f>GETPIVOTDATA("[Measures].[Cancellation rate]",$O$469,"[Fact_Reservations].[no of special requests]","[Fact_Reservations].[no of special requests].&amp;[0]")</f>
        <v>0.43238317047238112</v>
      </c>
    </row>
    <row r="471" spans="11:19" x14ac:dyDescent="0.25">
      <c r="O471" s="2">
        <v>1</v>
      </c>
      <c r="P471" s="15">
        <v>0.2377013112734313</v>
      </c>
      <c r="R471" s="2">
        <v>1</v>
      </c>
      <c r="S471" s="27">
        <f>GETPIVOTDATA("[Measures].[Cancellation rate]",$O$469,"[Fact_Reservations].[no of special requests]","[Fact_Reservations].[no of special requests].&amp;[1]")</f>
        <v>0.2377013112734313</v>
      </c>
    </row>
    <row r="472" spans="11:19" x14ac:dyDescent="0.25">
      <c r="O472" s="2">
        <v>2</v>
      </c>
      <c r="P472" s="15">
        <v>0.14600045840018336</v>
      </c>
      <c r="R472" s="2">
        <v>2</v>
      </c>
      <c r="S472" s="27">
        <f>GETPIVOTDATA("[Measures].[Cancellation rate]",$O$469,"[Fact_Reservations].[no of special requests]","[Fact_Reservations].[no of special requests].&amp;[2]")</f>
        <v>0.14600045840018336</v>
      </c>
    </row>
    <row r="473" spans="11:19" x14ac:dyDescent="0.25">
      <c r="O473" s="2" t="s">
        <v>1</v>
      </c>
      <c r="P473" s="15">
        <v>0.32777747116286771</v>
      </c>
    </row>
    <row r="486" spans="10:16" x14ac:dyDescent="0.25">
      <c r="J486" s="16"/>
      <c r="K486" s="16"/>
      <c r="L486" s="16"/>
      <c r="M486" s="16"/>
      <c r="N486" s="16"/>
      <c r="O486" s="16"/>
      <c r="P486" s="16"/>
    </row>
    <row r="488" spans="10:16" x14ac:dyDescent="0.25">
      <c r="K488" s="21" t="s">
        <v>84</v>
      </c>
      <c r="L488" s="21"/>
      <c r="M488" s="21"/>
      <c r="N488" s="21"/>
    </row>
    <row r="490" spans="10:16" x14ac:dyDescent="0.25">
      <c r="P490" t="s">
        <v>59</v>
      </c>
    </row>
    <row r="491" spans="10:16" x14ac:dyDescent="0.25">
      <c r="P491" s="17">
        <v>3.0146807218941443</v>
      </c>
    </row>
    <row r="497" spans="10:16" x14ac:dyDescent="0.25">
      <c r="J497" s="16"/>
      <c r="K497" s="16"/>
      <c r="L497" s="16"/>
      <c r="M497" s="16"/>
      <c r="N497" s="16"/>
      <c r="O497" s="16"/>
      <c r="P497" s="16"/>
    </row>
    <row r="500" spans="10:16" x14ac:dyDescent="0.25">
      <c r="K500" s="21" t="s">
        <v>86</v>
      </c>
      <c r="L500" s="21"/>
      <c r="M500" s="21"/>
      <c r="N500" s="21"/>
    </row>
    <row r="503" spans="10:16" x14ac:dyDescent="0.25">
      <c r="K503" s="15" t="s">
        <v>50</v>
      </c>
      <c r="N503" t="s">
        <v>87</v>
      </c>
    </row>
    <row r="504" spans="10:16" x14ac:dyDescent="0.25">
      <c r="K504" s="66">
        <v>926</v>
      </c>
      <c r="N504" s="66">
        <v>36238</v>
      </c>
    </row>
    <row r="507" spans="10:16" x14ac:dyDescent="0.25">
      <c r="L507" t="s">
        <v>88</v>
      </c>
      <c r="O507" s="30">
        <f>GETPIVOTDATA("[Measures].[repeated guests]",$K$503)/GETPIVOTDATA("[Measures].[Total Guests]",$N$503)</f>
        <v>2.5553286605221038E-2</v>
      </c>
    </row>
    <row r="508" spans="10:16" x14ac:dyDescent="0.25">
      <c r="O508" s="30"/>
    </row>
    <row r="509" spans="10:16" x14ac:dyDescent="0.25">
      <c r="O509" s="30"/>
    </row>
    <row r="510" spans="10:16" x14ac:dyDescent="0.25">
      <c r="O510" s="30"/>
    </row>
    <row r="511" spans="10:16" x14ac:dyDescent="0.25">
      <c r="O511" s="30"/>
    </row>
    <row r="513" spans="6:16" x14ac:dyDescent="0.25">
      <c r="J513" s="16"/>
      <c r="K513" s="16"/>
      <c r="L513" s="16"/>
      <c r="M513" s="16"/>
      <c r="N513" s="16"/>
      <c r="O513" s="16"/>
      <c r="P513" s="16"/>
    </row>
    <row r="516" spans="6:16" x14ac:dyDescent="0.25">
      <c r="I516" s="18" t="s">
        <v>38</v>
      </c>
      <c r="J516" s="18"/>
      <c r="K516" s="18"/>
      <c r="L516" s="18"/>
    </row>
    <row r="520" spans="6:16" x14ac:dyDescent="0.25">
      <c r="F520" s="2">
        <v>0</v>
      </c>
      <c r="G520" s="15">
        <f t="shared" ref="G520:G583" si="0">GETPIVOTDATA("[Measures].[Cancellation rate]",$J$521,"[Fact_Reservations].[lead Time]","[Fact_Reservations].[lead Time].&amp;["&amp;J521&amp;"]")</f>
        <v>5.2509652509652512E-2</v>
      </c>
      <c r="J520" s="1" t="s">
        <v>0</v>
      </c>
      <c r="K520" s="15" t="s">
        <v>37</v>
      </c>
    </row>
    <row r="521" spans="6:16" x14ac:dyDescent="0.25">
      <c r="F521" s="2">
        <v>1</v>
      </c>
      <c r="G521" s="15">
        <f t="shared" si="0"/>
        <v>0.1021355617455896</v>
      </c>
      <c r="J521" s="2">
        <v>0</v>
      </c>
      <c r="K521" s="15">
        <v>5.2509652509652512E-2</v>
      </c>
    </row>
    <row r="522" spans="6:16" x14ac:dyDescent="0.25">
      <c r="F522" s="2">
        <v>2</v>
      </c>
      <c r="G522" s="15">
        <f t="shared" si="0"/>
        <v>5.909797822706065E-2</v>
      </c>
      <c r="J522" s="2">
        <v>1</v>
      </c>
      <c r="K522" s="15">
        <v>0.1021355617455896</v>
      </c>
    </row>
    <row r="523" spans="6:16" x14ac:dyDescent="0.25">
      <c r="F523" s="2">
        <v>3</v>
      </c>
      <c r="G523" s="15">
        <f t="shared" si="0"/>
        <v>9.1054313099041537E-2</v>
      </c>
      <c r="J523" s="2">
        <v>2</v>
      </c>
      <c r="K523" s="15">
        <v>5.909797822706065E-2</v>
      </c>
    </row>
    <row r="524" spans="6:16" x14ac:dyDescent="0.25">
      <c r="F524" s="2">
        <v>4</v>
      </c>
      <c r="G524" s="15">
        <f t="shared" si="0"/>
        <v>9.8883572567783087E-2</v>
      </c>
      <c r="J524" s="2">
        <v>3</v>
      </c>
      <c r="K524" s="15">
        <v>9.1054313099041537E-2</v>
      </c>
    </row>
    <row r="525" spans="6:16" x14ac:dyDescent="0.25">
      <c r="F525" s="2">
        <v>5</v>
      </c>
      <c r="G525" s="15">
        <f t="shared" si="0"/>
        <v>0.1317157712305026</v>
      </c>
      <c r="J525" s="2">
        <v>4</v>
      </c>
      <c r="K525" s="15">
        <v>9.8883572567783087E-2</v>
      </c>
    </row>
    <row r="526" spans="6:16" x14ac:dyDescent="0.25">
      <c r="F526" s="2">
        <v>6</v>
      </c>
      <c r="G526" s="15">
        <f t="shared" si="0"/>
        <v>0.10404624277456648</v>
      </c>
      <c r="J526" s="2">
        <v>5</v>
      </c>
      <c r="K526" s="15">
        <v>0.1317157712305026</v>
      </c>
    </row>
    <row r="527" spans="6:16" x14ac:dyDescent="0.25">
      <c r="F527" s="2">
        <v>7</v>
      </c>
      <c r="G527" s="15">
        <f t="shared" si="0"/>
        <v>0.11502347417840375</v>
      </c>
      <c r="J527" s="2">
        <v>6</v>
      </c>
      <c r="K527" s="15">
        <v>0.10404624277456648</v>
      </c>
    </row>
    <row r="528" spans="6:16" x14ac:dyDescent="0.25">
      <c r="F528" s="2">
        <v>8</v>
      </c>
      <c r="G528" s="15">
        <f t="shared" si="0"/>
        <v>0.12155963302752294</v>
      </c>
      <c r="J528" s="2">
        <v>7</v>
      </c>
      <c r="K528" s="15">
        <v>0.11502347417840375</v>
      </c>
    </row>
    <row r="529" spans="6:11" x14ac:dyDescent="0.25">
      <c r="F529" s="2">
        <v>9</v>
      </c>
      <c r="G529" s="15">
        <f t="shared" si="0"/>
        <v>0.14457831325301204</v>
      </c>
      <c r="J529" s="2">
        <v>8</v>
      </c>
      <c r="K529" s="15">
        <v>0.12155963302752294</v>
      </c>
    </row>
    <row r="530" spans="6:11" x14ac:dyDescent="0.25">
      <c r="F530" s="2">
        <v>10</v>
      </c>
      <c r="G530" s="15">
        <f t="shared" si="0"/>
        <v>0.22082018927444794</v>
      </c>
      <c r="J530" s="2">
        <v>9</v>
      </c>
      <c r="K530" s="15">
        <v>0.14457831325301204</v>
      </c>
    </row>
    <row r="531" spans="6:11" x14ac:dyDescent="0.25">
      <c r="F531" s="2">
        <v>11</v>
      </c>
      <c r="G531" s="15">
        <f t="shared" si="0"/>
        <v>0.23989218328840969</v>
      </c>
      <c r="J531" s="2">
        <v>10</v>
      </c>
      <c r="K531" s="15">
        <v>0.22082018927444794</v>
      </c>
    </row>
    <row r="532" spans="6:11" x14ac:dyDescent="0.25">
      <c r="F532" s="2">
        <v>12</v>
      </c>
      <c r="G532" s="15">
        <f t="shared" si="0"/>
        <v>0.13834951456310679</v>
      </c>
      <c r="J532" s="2">
        <v>11</v>
      </c>
      <c r="K532" s="15">
        <v>0.23989218328840969</v>
      </c>
    </row>
    <row r="533" spans="6:11" x14ac:dyDescent="0.25">
      <c r="F533" s="2">
        <v>13</v>
      </c>
      <c r="G533" s="15">
        <f t="shared" si="0"/>
        <v>0.10942249240121581</v>
      </c>
      <c r="J533" s="2">
        <v>12</v>
      </c>
      <c r="K533" s="15">
        <v>0.13834951456310679</v>
      </c>
    </row>
    <row r="534" spans="6:11" x14ac:dyDescent="0.25">
      <c r="F534" s="2">
        <v>14</v>
      </c>
      <c r="G534" s="15">
        <f t="shared" si="0"/>
        <v>0.14583333333333334</v>
      </c>
      <c r="J534" s="2">
        <v>13</v>
      </c>
      <c r="K534" s="15">
        <v>0.10942249240121581</v>
      </c>
    </row>
    <row r="535" spans="6:11" x14ac:dyDescent="0.25">
      <c r="F535" s="2">
        <v>15</v>
      </c>
      <c r="G535" s="15">
        <f t="shared" si="0"/>
        <v>0.21212121212121213</v>
      </c>
      <c r="J535" s="2">
        <v>14</v>
      </c>
      <c r="K535" s="15">
        <v>0.14583333333333334</v>
      </c>
    </row>
    <row r="536" spans="6:11" x14ac:dyDescent="0.25">
      <c r="F536" s="2">
        <v>16</v>
      </c>
      <c r="G536" s="15">
        <f t="shared" si="0"/>
        <v>0.16078431372549021</v>
      </c>
      <c r="J536" s="2">
        <v>15</v>
      </c>
      <c r="K536" s="15">
        <v>0.21212121212121213</v>
      </c>
    </row>
    <row r="537" spans="6:11" x14ac:dyDescent="0.25">
      <c r="F537" s="2">
        <v>17</v>
      </c>
      <c r="G537" s="15">
        <f t="shared" si="0"/>
        <v>0.2013888888888889</v>
      </c>
      <c r="J537" s="2">
        <v>16</v>
      </c>
      <c r="K537" s="15">
        <v>0.16078431372549021</v>
      </c>
    </row>
    <row r="538" spans="6:11" x14ac:dyDescent="0.25">
      <c r="F538" s="2">
        <v>18</v>
      </c>
      <c r="G538" s="15">
        <f t="shared" si="0"/>
        <v>0.22185430463576158</v>
      </c>
      <c r="J538" s="2">
        <v>17</v>
      </c>
      <c r="K538" s="15">
        <v>0.2013888888888889</v>
      </c>
    </row>
    <row r="539" spans="6:11" x14ac:dyDescent="0.25">
      <c r="F539" s="2">
        <v>19</v>
      </c>
      <c r="G539" s="15">
        <f t="shared" si="0"/>
        <v>0.19936708860759494</v>
      </c>
      <c r="J539" s="2">
        <v>18</v>
      </c>
      <c r="K539" s="15">
        <v>0.22185430463576158</v>
      </c>
    </row>
    <row r="540" spans="6:11" x14ac:dyDescent="0.25">
      <c r="F540" s="2">
        <v>20</v>
      </c>
      <c r="G540" s="15">
        <f t="shared" si="0"/>
        <v>0.15573770491803279</v>
      </c>
      <c r="J540" s="2">
        <v>19</v>
      </c>
      <c r="K540" s="15">
        <v>0.19936708860759494</v>
      </c>
    </row>
    <row r="541" spans="6:11" x14ac:dyDescent="0.25">
      <c r="F541" s="2">
        <v>21</v>
      </c>
      <c r="G541" s="15">
        <f t="shared" si="0"/>
        <v>0.26495726495726496</v>
      </c>
      <c r="J541" s="2">
        <v>20</v>
      </c>
      <c r="K541" s="15">
        <v>0.15573770491803279</v>
      </c>
    </row>
    <row r="542" spans="6:11" x14ac:dyDescent="0.25">
      <c r="F542" s="2">
        <v>22</v>
      </c>
      <c r="G542" s="15">
        <f t="shared" si="0"/>
        <v>0.152</v>
      </c>
      <c r="J542" s="2">
        <v>21</v>
      </c>
      <c r="K542" s="15">
        <v>0.26495726495726496</v>
      </c>
    </row>
    <row r="543" spans="6:11" x14ac:dyDescent="0.25">
      <c r="F543" s="2">
        <v>23</v>
      </c>
      <c r="G543" s="15">
        <f t="shared" si="0"/>
        <v>0.2361111111111111</v>
      </c>
      <c r="J543" s="2">
        <v>22</v>
      </c>
      <c r="K543" s="15">
        <v>0.152</v>
      </c>
    </row>
    <row r="544" spans="6:11" x14ac:dyDescent="0.25">
      <c r="F544" s="2">
        <v>24</v>
      </c>
      <c r="G544" s="15">
        <f t="shared" si="0"/>
        <v>0.17194570135746606</v>
      </c>
      <c r="J544" s="2">
        <v>23</v>
      </c>
      <c r="K544" s="15">
        <v>0.2361111111111111</v>
      </c>
    </row>
    <row r="545" spans="6:11" x14ac:dyDescent="0.25">
      <c r="F545" s="2">
        <v>25</v>
      </c>
      <c r="G545" s="15">
        <f t="shared" si="0"/>
        <v>0.22842639593908629</v>
      </c>
      <c r="J545" s="2">
        <v>24</v>
      </c>
      <c r="K545" s="15">
        <v>0.17194570135746606</v>
      </c>
    </row>
    <row r="546" spans="6:11" x14ac:dyDescent="0.25">
      <c r="F546" s="2">
        <v>26</v>
      </c>
      <c r="G546" s="15">
        <f t="shared" si="0"/>
        <v>0.27102803738317754</v>
      </c>
      <c r="J546" s="2">
        <v>25</v>
      </c>
      <c r="K546" s="15">
        <v>0.22842639593908629</v>
      </c>
    </row>
    <row r="547" spans="6:11" x14ac:dyDescent="0.25">
      <c r="F547" s="2">
        <v>27</v>
      </c>
      <c r="G547" s="15">
        <f t="shared" si="0"/>
        <v>0.22624434389140272</v>
      </c>
      <c r="J547" s="2">
        <v>26</v>
      </c>
      <c r="K547" s="15">
        <v>0.27102803738317754</v>
      </c>
    </row>
    <row r="548" spans="6:11" x14ac:dyDescent="0.25">
      <c r="F548" s="2">
        <v>28</v>
      </c>
      <c r="G548" s="15">
        <f t="shared" si="0"/>
        <v>0.25954198473282442</v>
      </c>
      <c r="J548" s="2">
        <v>27</v>
      </c>
      <c r="K548" s="15">
        <v>0.22624434389140272</v>
      </c>
    </row>
    <row r="549" spans="6:11" x14ac:dyDescent="0.25">
      <c r="F549" s="2">
        <v>29</v>
      </c>
      <c r="G549" s="15">
        <f t="shared" si="0"/>
        <v>0.18775510204081633</v>
      </c>
      <c r="J549" s="2">
        <v>28</v>
      </c>
      <c r="K549" s="15">
        <v>0.25954198473282442</v>
      </c>
    </row>
    <row r="550" spans="6:11" x14ac:dyDescent="0.25">
      <c r="F550" s="2">
        <v>30</v>
      </c>
      <c r="G550" s="15">
        <f t="shared" si="0"/>
        <v>0.20077220077220076</v>
      </c>
      <c r="J550" s="2">
        <v>29</v>
      </c>
      <c r="K550" s="15">
        <v>0.18775510204081633</v>
      </c>
    </row>
    <row r="551" spans="6:11" x14ac:dyDescent="0.25">
      <c r="F551" s="2">
        <v>31</v>
      </c>
      <c r="G551" s="15">
        <f t="shared" si="0"/>
        <v>0.2834008097165992</v>
      </c>
      <c r="J551" s="2">
        <v>30</v>
      </c>
      <c r="K551" s="15">
        <v>0.20077220077220076</v>
      </c>
    </row>
    <row r="552" spans="6:11" x14ac:dyDescent="0.25">
      <c r="F552" s="2">
        <v>32</v>
      </c>
      <c r="G552" s="15">
        <f t="shared" si="0"/>
        <v>0.20848056537102475</v>
      </c>
      <c r="J552" s="2">
        <v>31</v>
      </c>
      <c r="K552" s="15">
        <v>0.2834008097165992</v>
      </c>
    </row>
    <row r="553" spans="6:11" x14ac:dyDescent="0.25">
      <c r="F553" s="2">
        <v>33</v>
      </c>
      <c r="G553" s="15">
        <f t="shared" si="0"/>
        <v>0.2576419213973799</v>
      </c>
      <c r="J553" s="2">
        <v>32</v>
      </c>
      <c r="K553" s="15">
        <v>0.20848056537102475</v>
      </c>
    </row>
    <row r="554" spans="6:11" x14ac:dyDescent="0.25">
      <c r="F554" s="2">
        <v>34</v>
      </c>
      <c r="G554" s="15">
        <f t="shared" si="0"/>
        <v>0.33471074380165289</v>
      </c>
      <c r="J554" s="2">
        <v>33</v>
      </c>
      <c r="K554" s="15">
        <v>0.2576419213973799</v>
      </c>
    </row>
    <row r="555" spans="6:11" x14ac:dyDescent="0.25">
      <c r="F555" s="2">
        <v>35</v>
      </c>
      <c r="G555" s="15">
        <f t="shared" si="0"/>
        <v>0.2509505703422053</v>
      </c>
      <c r="J555" s="2">
        <v>34</v>
      </c>
      <c r="K555" s="15">
        <v>0.33471074380165289</v>
      </c>
    </row>
    <row r="556" spans="6:11" x14ac:dyDescent="0.25">
      <c r="F556" s="2">
        <v>36</v>
      </c>
      <c r="G556" s="15">
        <f t="shared" si="0"/>
        <v>0.24710424710424711</v>
      </c>
      <c r="J556" s="2">
        <v>35</v>
      </c>
      <c r="K556" s="15">
        <v>0.2509505703422053</v>
      </c>
    </row>
    <row r="557" spans="6:11" x14ac:dyDescent="0.25">
      <c r="F557" s="2">
        <v>37</v>
      </c>
      <c r="G557" s="15">
        <f t="shared" si="0"/>
        <v>0.1394658753709199</v>
      </c>
      <c r="J557" s="2">
        <v>36</v>
      </c>
      <c r="K557" s="15">
        <v>0.24710424710424711</v>
      </c>
    </row>
    <row r="558" spans="6:11" x14ac:dyDescent="0.25">
      <c r="F558" s="2">
        <v>38</v>
      </c>
      <c r="G558" s="15">
        <f t="shared" si="0"/>
        <v>0.32571428571428573</v>
      </c>
      <c r="J558" s="2">
        <v>37</v>
      </c>
      <c r="K558" s="15">
        <v>0.1394658753709199</v>
      </c>
    </row>
    <row r="559" spans="6:11" x14ac:dyDescent="0.25">
      <c r="F559" s="2">
        <v>39</v>
      </c>
      <c r="G559" s="15">
        <f t="shared" si="0"/>
        <v>0.1317365269461078</v>
      </c>
      <c r="J559" s="2">
        <v>38</v>
      </c>
      <c r="K559" s="15">
        <v>0.32571428571428573</v>
      </c>
    </row>
    <row r="560" spans="6:11" x14ac:dyDescent="0.25">
      <c r="F560" s="2">
        <v>40</v>
      </c>
      <c r="G560" s="15">
        <f t="shared" si="0"/>
        <v>0.22943722943722944</v>
      </c>
      <c r="J560" s="2">
        <v>39</v>
      </c>
      <c r="K560" s="15">
        <v>0.1317365269461078</v>
      </c>
    </row>
    <row r="561" spans="6:11" x14ac:dyDescent="0.25">
      <c r="F561" s="2">
        <v>41</v>
      </c>
      <c r="G561" s="15">
        <f t="shared" si="0"/>
        <v>0.13761467889908258</v>
      </c>
      <c r="J561" s="2">
        <v>40</v>
      </c>
      <c r="K561" s="15">
        <v>0.22943722943722944</v>
      </c>
    </row>
    <row r="562" spans="6:11" x14ac:dyDescent="0.25">
      <c r="F562" s="2">
        <v>42</v>
      </c>
      <c r="G562" s="15">
        <f t="shared" si="0"/>
        <v>0.22352941176470589</v>
      </c>
      <c r="J562" s="2">
        <v>41</v>
      </c>
      <c r="K562" s="15">
        <v>0.13761467889908258</v>
      </c>
    </row>
    <row r="563" spans="6:11" x14ac:dyDescent="0.25">
      <c r="F563" s="2">
        <v>43</v>
      </c>
      <c r="G563" s="15">
        <f t="shared" si="0"/>
        <v>0.22699386503067484</v>
      </c>
      <c r="J563" s="2">
        <v>42</v>
      </c>
      <c r="K563" s="15">
        <v>0.22352941176470589</v>
      </c>
    </row>
    <row r="564" spans="6:11" x14ac:dyDescent="0.25">
      <c r="F564" s="2">
        <v>44</v>
      </c>
      <c r="G564" s="15">
        <f t="shared" si="0"/>
        <v>0.21008403361344538</v>
      </c>
      <c r="J564" s="2">
        <v>43</v>
      </c>
      <c r="K564" s="15">
        <v>0.22699386503067484</v>
      </c>
    </row>
    <row r="565" spans="6:11" x14ac:dyDescent="0.25">
      <c r="F565" s="2">
        <v>45</v>
      </c>
      <c r="G565" s="15">
        <f t="shared" si="0"/>
        <v>0.27472527472527475</v>
      </c>
      <c r="J565" s="2">
        <v>44</v>
      </c>
      <c r="K565" s="15">
        <v>0.21008403361344538</v>
      </c>
    </row>
    <row r="566" spans="6:11" x14ac:dyDescent="0.25">
      <c r="F566" s="2">
        <v>46</v>
      </c>
      <c r="G566" s="15">
        <f t="shared" si="0"/>
        <v>0.22981366459627328</v>
      </c>
      <c r="J566" s="2">
        <v>45</v>
      </c>
      <c r="K566" s="15">
        <v>0.27472527472527475</v>
      </c>
    </row>
    <row r="567" spans="6:11" x14ac:dyDescent="0.25">
      <c r="F567" s="2">
        <v>47</v>
      </c>
      <c r="G567" s="15">
        <f t="shared" si="0"/>
        <v>0.23469387755102042</v>
      </c>
      <c r="J567" s="2">
        <v>46</v>
      </c>
      <c r="K567" s="15">
        <v>0.22981366459627328</v>
      </c>
    </row>
    <row r="568" spans="6:11" x14ac:dyDescent="0.25">
      <c r="F568" s="2">
        <v>48</v>
      </c>
      <c r="G568" s="15">
        <f t="shared" si="0"/>
        <v>0.19871794871794871</v>
      </c>
      <c r="J568" s="2">
        <v>47</v>
      </c>
      <c r="K568" s="15">
        <v>0.23469387755102042</v>
      </c>
    </row>
    <row r="569" spans="6:11" x14ac:dyDescent="0.25">
      <c r="F569" s="2">
        <v>49</v>
      </c>
      <c r="G569" s="15">
        <f t="shared" si="0"/>
        <v>0.31413612565445026</v>
      </c>
      <c r="J569" s="2">
        <v>48</v>
      </c>
      <c r="K569" s="15">
        <v>0.19871794871794871</v>
      </c>
    </row>
    <row r="570" spans="6:11" x14ac:dyDescent="0.25">
      <c r="F570" s="2">
        <v>50</v>
      </c>
      <c r="G570" s="15">
        <f t="shared" si="0"/>
        <v>0.32544378698224852</v>
      </c>
      <c r="J570" s="2">
        <v>49</v>
      </c>
      <c r="K570" s="15">
        <v>0.31413612565445026</v>
      </c>
    </row>
    <row r="571" spans="6:11" x14ac:dyDescent="0.25">
      <c r="F571" s="2">
        <v>51</v>
      </c>
      <c r="G571" s="15">
        <f t="shared" si="0"/>
        <v>0.2781954887218045</v>
      </c>
      <c r="J571" s="2">
        <v>50</v>
      </c>
      <c r="K571" s="15">
        <v>0.32544378698224852</v>
      </c>
    </row>
    <row r="572" spans="6:11" x14ac:dyDescent="0.25">
      <c r="F572" s="2">
        <v>52</v>
      </c>
      <c r="G572" s="15">
        <f t="shared" si="0"/>
        <v>0.323943661971831</v>
      </c>
      <c r="J572" s="2">
        <v>51</v>
      </c>
      <c r="K572" s="15">
        <v>0.2781954887218045</v>
      </c>
    </row>
    <row r="573" spans="6:11" x14ac:dyDescent="0.25">
      <c r="F573" s="2">
        <v>53</v>
      </c>
      <c r="G573" s="15">
        <f t="shared" si="0"/>
        <v>0.19767441860465115</v>
      </c>
      <c r="J573" s="2">
        <v>52</v>
      </c>
      <c r="K573" s="15">
        <v>0.323943661971831</v>
      </c>
    </row>
    <row r="574" spans="6:11" x14ac:dyDescent="0.25">
      <c r="F574" s="2">
        <v>54</v>
      </c>
      <c r="G574" s="15">
        <f t="shared" si="0"/>
        <v>0.27127659574468083</v>
      </c>
      <c r="J574" s="2">
        <v>53</v>
      </c>
      <c r="K574" s="15">
        <v>0.19767441860465115</v>
      </c>
    </row>
    <row r="575" spans="6:11" x14ac:dyDescent="0.25">
      <c r="F575" s="2">
        <v>55</v>
      </c>
      <c r="G575" s="15">
        <f t="shared" si="0"/>
        <v>0.17727272727272728</v>
      </c>
      <c r="J575" s="2">
        <v>54</v>
      </c>
      <c r="K575" s="15">
        <v>0.27127659574468083</v>
      </c>
    </row>
    <row r="576" spans="6:11" x14ac:dyDescent="0.25">
      <c r="F576" s="2">
        <v>56</v>
      </c>
      <c r="G576" s="15">
        <f t="shared" si="0"/>
        <v>0.19858156028368795</v>
      </c>
      <c r="J576" s="2">
        <v>55</v>
      </c>
      <c r="K576" s="15">
        <v>0.17727272727272728</v>
      </c>
    </row>
    <row r="577" spans="6:11" x14ac:dyDescent="0.25">
      <c r="F577" s="2">
        <v>57</v>
      </c>
      <c r="G577" s="15">
        <f t="shared" si="0"/>
        <v>0.22660098522167488</v>
      </c>
      <c r="J577" s="2">
        <v>56</v>
      </c>
      <c r="K577" s="15">
        <v>0.19858156028368795</v>
      </c>
    </row>
    <row r="578" spans="6:11" x14ac:dyDescent="0.25">
      <c r="F578" s="2">
        <v>58</v>
      </c>
      <c r="G578" s="15">
        <f t="shared" si="0"/>
        <v>0.21935483870967742</v>
      </c>
      <c r="J578" s="2">
        <v>57</v>
      </c>
      <c r="K578" s="15">
        <v>0.22660098522167488</v>
      </c>
    </row>
    <row r="579" spans="6:11" x14ac:dyDescent="0.25">
      <c r="F579" s="2">
        <v>59</v>
      </c>
      <c r="G579" s="15">
        <f t="shared" si="0"/>
        <v>0.22674418604651161</v>
      </c>
      <c r="J579" s="2">
        <v>58</v>
      </c>
      <c r="K579" s="15">
        <v>0.21935483870967742</v>
      </c>
    </row>
    <row r="580" spans="6:11" x14ac:dyDescent="0.25">
      <c r="F580" s="2">
        <v>60</v>
      </c>
      <c r="G580" s="15">
        <f t="shared" si="0"/>
        <v>0.32978723404255317</v>
      </c>
      <c r="J580" s="2">
        <v>59</v>
      </c>
      <c r="K580" s="15">
        <v>0.22674418604651161</v>
      </c>
    </row>
    <row r="581" spans="6:11" x14ac:dyDescent="0.25">
      <c r="F581" s="2">
        <v>61</v>
      </c>
      <c r="G581" s="15">
        <f t="shared" si="0"/>
        <v>0.26874999999999999</v>
      </c>
      <c r="J581" s="2">
        <v>60</v>
      </c>
      <c r="K581" s="15">
        <v>0.32978723404255317</v>
      </c>
    </row>
    <row r="582" spans="6:11" x14ac:dyDescent="0.25">
      <c r="F582" s="2">
        <v>62</v>
      </c>
      <c r="G582" s="15">
        <f t="shared" si="0"/>
        <v>0.25</v>
      </c>
      <c r="J582" s="2">
        <v>61</v>
      </c>
      <c r="K582" s="15">
        <v>0.26874999999999999</v>
      </c>
    </row>
    <row r="583" spans="6:11" x14ac:dyDescent="0.25">
      <c r="F583" s="2">
        <v>63</v>
      </c>
      <c r="G583" s="15">
        <f t="shared" si="0"/>
        <v>0.26136363636363635</v>
      </c>
      <c r="J583" s="2">
        <v>62</v>
      </c>
      <c r="K583" s="15">
        <v>0.25</v>
      </c>
    </row>
    <row r="584" spans="6:11" x14ac:dyDescent="0.25">
      <c r="F584" s="2">
        <v>64</v>
      </c>
      <c r="G584" s="15">
        <f t="shared" ref="G584:G647" si="1">GETPIVOTDATA("[Measures].[Cancellation rate]",$J$521,"[Fact_Reservations].[lead Time]","[Fact_Reservations].[lead Time].&amp;["&amp;J585&amp;"]")</f>
        <v>0.29107981220657275</v>
      </c>
      <c r="J584" s="2">
        <v>63</v>
      </c>
      <c r="K584" s="15">
        <v>0.26136363636363635</v>
      </c>
    </row>
    <row r="585" spans="6:11" x14ac:dyDescent="0.25">
      <c r="F585" s="2">
        <v>65</v>
      </c>
      <c r="G585" s="15">
        <f t="shared" si="1"/>
        <v>0.24657534246575341</v>
      </c>
      <c r="J585" s="2">
        <v>64</v>
      </c>
      <c r="K585" s="15">
        <v>0.29107981220657275</v>
      </c>
    </row>
    <row r="586" spans="6:11" x14ac:dyDescent="0.25">
      <c r="F586" s="2">
        <v>66</v>
      </c>
      <c r="G586" s="15">
        <f t="shared" si="1"/>
        <v>0.31612903225806449</v>
      </c>
      <c r="J586" s="2">
        <v>65</v>
      </c>
      <c r="K586" s="15">
        <v>0.24657534246575341</v>
      </c>
    </row>
    <row r="587" spans="6:11" x14ac:dyDescent="0.25">
      <c r="F587" s="2">
        <v>67</v>
      </c>
      <c r="G587" s="15">
        <f t="shared" si="1"/>
        <v>0.224</v>
      </c>
      <c r="J587" s="2">
        <v>66</v>
      </c>
      <c r="K587" s="15">
        <v>0.31612903225806449</v>
      </c>
    </row>
    <row r="588" spans="6:11" x14ac:dyDescent="0.25">
      <c r="F588" s="2">
        <v>68</v>
      </c>
      <c r="G588" s="15">
        <f t="shared" si="1"/>
        <v>0.2822085889570552</v>
      </c>
      <c r="J588" s="2">
        <v>67</v>
      </c>
      <c r="K588" s="15">
        <v>0.224</v>
      </c>
    </row>
    <row r="589" spans="6:11" x14ac:dyDescent="0.25">
      <c r="F589" s="2">
        <v>69</v>
      </c>
      <c r="G589" s="15">
        <f t="shared" si="1"/>
        <v>0.53266331658291455</v>
      </c>
      <c r="J589" s="2">
        <v>68</v>
      </c>
      <c r="K589" s="15">
        <v>0.2822085889570552</v>
      </c>
    </row>
    <row r="590" spans="6:11" x14ac:dyDescent="0.25">
      <c r="F590" s="2">
        <v>70</v>
      </c>
      <c r="G590" s="15">
        <f t="shared" si="1"/>
        <v>0.27777777777777779</v>
      </c>
      <c r="J590" s="2">
        <v>69</v>
      </c>
      <c r="K590" s="15">
        <v>0.53266331658291455</v>
      </c>
    </row>
    <row r="591" spans="6:11" x14ac:dyDescent="0.25">
      <c r="F591" s="2">
        <v>71</v>
      </c>
      <c r="G591" s="15">
        <f t="shared" si="1"/>
        <v>0.14624505928853754</v>
      </c>
      <c r="J591" s="2">
        <v>70</v>
      </c>
      <c r="K591" s="15">
        <v>0.27777777777777779</v>
      </c>
    </row>
    <row r="592" spans="6:11" x14ac:dyDescent="0.25">
      <c r="F592" s="2">
        <v>72</v>
      </c>
      <c r="G592" s="15">
        <f t="shared" si="1"/>
        <v>0.33333333333333331</v>
      </c>
      <c r="J592" s="2">
        <v>71</v>
      </c>
      <c r="K592" s="15">
        <v>0.14624505928853754</v>
      </c>
    </row>
    <row r="593" spans="6:11" x14ac:dyDescent="0.25">
      <c r="F593" s="2">
        <v>73</v>
      </c>
      <c r="G593" s="15">
        <f t="shared" si="1"/>
        <v>0.30344827586206896</v>
      </c>
      <c r="J593" s="2">
        <v>72</v>
      </c>
      <c r="K593" s="15">
        <v>0.33333333333333331</v>
      </c>
    </row>
    <row r="594" spans="6:11" x14ac:dyDescent="0.25">
      <c r="F594" s="2">
        <v>74</v>
      </c>
      <c r="G594" s="15">
        <f t="shared" si="1"/>
        <v>0.10699588477366255</v>
      </c>
      <c r="J594" s="2">
        <v>73</v>
      </c>
      <c r="K594" s="15">
        <v>0.30344827586206896</v>
      </c>
    </row>
    <row r="595" spans="6:11" x14ac:dyDescent="0.25">
      <c r="F595" s="2">
        <v>75</v>
      </c>
      <c r="G595" s="15">
        <f t="shared" si="1"/>
        <v>0.44736842105263158</v>
      </c>
      <c r="J595" s="2">
        <v>74</v>
      </c>
      <c r="K595" s="15">
        <v>0.10699588477366255</v>
      </c>
    </row>
    <row r="596" spans="6:11" x14ac:dyDescent="0.25">
      <c r="F596" s="2">
        <v>76</v>
      </c>
      <c r="G596" s="15">
        <f t="shared" si="1"/>
        <v>0.34108527131782945</v>
      </c>
      <c r="J596" s="2">
        <v>75</v>
      </c>
      <c r="K596" s="15">
        <v>0.44736842105263158</v>
      </c>
    </row>
    <row r="597" spans="6:11" x14ac:dyDescent="0.25">
      <c r="F597" s="2">
        <v>77</v>
      </c>
      <c r="G597" s="15">
        <f t="shared" si="1"/>
        <v>0.2711864406779661</v>
      </c>
      <c r="J597" s="2">
        <v>76</v>
      </c>
      <c r="K597" s="15">
        <v>0.34108527131782945</v>
      </c>
    </row>
    <row r="598" spans="6:11" x14ac:dyDescent="0.25">
      <c r="F598" s="2">
        <v>78</v>
      </c>
      <c r="G598" s="15">
        <f t="shared" si="1"/>
        <v>0.39130434782608697</v>
      </c>
      <c r="J598" s="2">
        <v>77</v>
      </c>
      <c r="K598" s="15">
        <v>0.2711864406779661</v>
      </c>
    </row>
    <row r="599" spans="6:11" x14ac:dyDescent="0.25">
      <c r="F599" s="2">
        <v>79</v>
      </c>
      <c r="G599" s="15">
        <f t="shared" si="1"/>
        <v>0.28467153284671531</v>
      </c>
      <c r="J599" s="2">
        <v>78</v>
      </c>
      <c r="K599" s="15">
        <v>0.39130434782608697</v>
      </c>
    </row>
    <row r="600" spans="6:11" x14ac:dyDescent="0.25">
      <c r="F600" s="2">
        <v>80</v>
      </c>
      <c r="G600" s="15">
        <f t="shared" si="1"/>
        <v>0.24096385542168675</v>
      </c>
      <c r="J600" s="2">
        <v>79</v>
      </c>
      <c r="K600" s="15">
        <v>0.28467153284671531</v>
      </c>
    </row>
    <row r="601" spans="6:11" x14ac:dyDescent="0.25">
      <c r="F601" s="2">
        <v>81</v>
      </c>
      <c r="G601" s="15">
        <f t="shared" si="1"/>
        <v>0.42105263157894735</v>
      </c>
      <c r="J601" s="2">
        <v>80</v>
      </c>
      <c r="K601" s="15">
        <v>0.24096385542168675</v>
      </c>
    </row>
    <row r="602" spans="6:11" x14ac:dyDescent="0.25">
      <c r="F602" s="2">
        <v>82</v>
      </c>
      <c r="G602" s="15">
        <f t="shared" si="1"/>
        <v>0.31481481481481483</v>
      </c>
      <c r="J602" s="2">
        <v>81</v>
      </c>
      <c r="K602" s="15">
        <v>0.42105263157894735</v>
      </c>
    </row>
    <row r="603" spans="6:11" x14ac:dyDescent="0.25">
      <c r="F603" s="2">
        <v>83</v>
      </c>
      <c r="G603" s="15">
        <f t="shared" si="1"/>
        <v>0.14285714285714285</v>
      </c>
      <c r="J603" s="2">
        <v>82</v>
      </c>
      <c r="K603" s="15">
        <v>0.31481481481481483</v>
      </c>
    </row>
    <row r="604" spans="6:11" x14ac:dyDescent="0.25">
      <c r="F604" s="2">
        <v>84</v>
      </c>
      <c r="G604" s="15">
        <f t="shared" si="1"/>
        <v>0.25263157894736843</v>
      </c>
      <c r="J604" s="2">
        <v>83</v>
      </c>
      <c r="K604" s="15">
        <v>0.14285714285714285</v>
      </c>
    </row>
    <row r="605" spans="6:11" x14ac:dyDescent="0.25">
      <c r="F605" s="2">
        <v>85</v>
      </c>
      <c r="G605" s="15">
        <f t="shared" si="1"/>
        <v>0.3032258064516129</v>
      </c>
      <c r="J605" s="2">
        <v>84</v>
      </c>
      <c r="K605" s="15">
        <v>0.25263157894736843</v>
      </c>
    </row>
    <row r="606" spans="6:11" x14ac:dyDescent="0.25">
      <c r="F606" s="2">
        <v>86</v>
      </c>
      <c r="G606" s="15">
        <f t="shared" si="1"/>
        <v>0.18848167539267016</v>
      </c>
      <c r="J606" s="2">
        <v>85</v>
      </c>
      <c r="K606" s="15">
        <v>0.3032258064516129</v>
      </c>
    </row>
    <row r="607" spans="6:11" x14ac:dyDescent="0.25">
      <c r="F607" s="2">
        <v>87</v>
      </c>
      <c r="G607" s="15">
        <f t="shared" si="1"/>
        <v>0.32539682539682541</v>
      </c>
      <c r="J607" s="2">
        <v>86</v>
      </c>
      <c r="K607" s="15">
        <v>0.18848167539267016</v>
      </c>
    </row>
    <row r="608" spans="6:11" x14ac:dyDescent="0.25">
      <c r="F608" s="2">
        <v>88</v>
      </c>
      <c r="G608" s="15">
        <f t="shared" si="1"/>
        <v>0.22297297297297297</v>
      </c>
      <c r="J608" s="2">
        <v>87</v>
      </c>
      <c r="K608" s="15">
        <v>0.32539682539682541</v>
      </c>
    </row>
    <row r="609" spans="6:11" x14ac:dyDescent="0.25">
      <c r="F609" s="2">
        <v>89</v>
      </c>
      <c r="G609" s="15">
        <f t="shared" si="1"/>
        <v>0.25</v>
      </c>
      <c r="J609" s="2">
        <v>88</v>
      </c>
      <c r="K609" s="15">
        <v>0.22297297297297297</v>
      </c>
    </row>
    <row r="610" spans="6:11" x14ac:dyDescent="0.25">
      <c r="F610" s="2">
        <v>90</v>
      </c>
      <c r="G610" s="15">
        <f t="shared" si="1"/>
        <v>0.25510204081632654</v>
      </c>
      <c r="J610" s="2">
        <v>89</v>
      </c>
      <c r="K610" s="15">
        <v>0.25</v>
      </c>
    </row>
    <row r="611" spans="6:11" x14ac:dyDescent="0.25">
      <c r="F611" s="2">
        <v>91</v>
      </c>
      <c r="G611" s="15">
        <f t="shared" si="1"/>
        <v>0.34351145038167941</v>
      </c>
      <c r="J611" s="2">
        <v>90</v>
      </c>
      <c r="K611" s="15">
        <v>0.25510204081632654</v>
      </c>
    </row>
    <row r="612" spans="6:11" x14ac:dyDescent="0.25">
      <c r="F612" s="2">
        <v>92</v>
      </c>
      <c r="G612" s="15">
        <f t="shared" si="1"/>
        <v>0.32846715328467152</v>
      </c>
      <c r="J612" s="2">
        <v>91</v>
      </c>
      <c r="K612" s="15">
        <v>0.34351145038167941</v>
      </c>
    </row>
    <row r="613" spans="6:11" x14ac:dyDescent="0.25">
      <c r="F613" s="2">
        <v>93</v>
      </c>
      <c r="G613" s="15">
        <f t="shared" si="1"/>
        <v>0.42727272727272725</v>
      </c>
      <c r="J613" s="2">
        <v>92</v>
      </c>
      <c r="K613" s="15">
        <v>0.32846715328467152</v>
      </c>
    </row>
    <row r="614" spans="6:11" x14ac:dyDescent="0.25">
      <c r="F614" s="2">
        <v>94</v>
      </c>
      <c r="G614" s="15">
        <f t="shared" si="1"/>
        <v>0.35555555555555557</v>
      </c>
      <c r="J614" s="2">
        <v>93</v>
      </c>
      <c r="K614" s="15">
        <v>0.42727272727272725</v>
      </c>
    </row>
    <row r="615" spans="6:11" x14ac:dyDescent="0.25">
      <c r="F615" s="2">
        <v>95</v>
      </c>
      <c r="G615" s="15">
        <f t="shared" si="1"/>
        <v>0.31531531531531531</v>
      </c>
      <c r="J615" s="2">
        <v>94</v>
      </c>
      <c r="K615" s="15">
        <v>0.35555555555555557</v>
      </c>
    </row>
    <row r="616" spans="6:11" x14ac:dyDescent="0.25">
      <c r="F616" s="2">
        <v>96</v>
      </c>
      <c r="G616" s="15">
        <f t="shared" si="1"/>
        <v>0.35897435897435898</v>
      </c>
      <c r="J616" s="2">
        <v>95</v>
      </c>
      <c r="K616" s="15">
        <v>0.31531531531531531</v>
      </c>
    </row>
    <row r="617" spans="6:11" x14ac:dyDescent="0.25">
      <c r="F617" s="2">
        <v>97</v>
      </c>
      <c r="G617" s="15">
        <f t="shared" si="1"/>
        <v>0.25882352941176473</v>
      </c>
      <c r="J617" s="2">
        <v>96</v>
      </c>
      <c r="K617" s="15">
        <v>0.35897435897435898</v>
      </c>
    </row>
    <row r="618" spans="6:11" x14ac:dyDescent="0.25">
      <c r="F618" s="2">
        <v>98</v>
      </c>
      <c r="G618" s="15">
        <f t="shared" si="1"/>
        <v>0.2857142857142857</v>
      </c>
      <c r="J618" s="2">
        <v>97</v>
      </c>
      <c r="K618" s="15">
        <v>0.25882352941176473</v>
      </c>
    </row>
    <row r="619" spans="6:11" x14ac:dyDescent="0.25">
      <c r="F619" s="2">
        <v>99</v>
      </c>
      <c r="G619" s="15">
        <f t="shared" si="1"/>
        <v>0.39506172839506171</v>
      </c>
      <c r="J619" s="2">
        <v>98</v>
      </c>
      <c r="K619" s="15">
        <v>0.2857142857142857</v>
      </c>
    </row>
    <row r="620" spans="6:11" x14ac:dyDescent="0.25">
      <c r="F620" s="2">
        <v>100</v>
      </c>
      <c r="G620" s="15">
        <f t="shared" si="1"/>
        <v>0.4</v>
      </c>
      <c r="J620" s="2">
        <v>99</v>
      </c>
      <c r="K620" s="15">
        <v>0.39506172839506171</v>
      </c>
    </row>
    <row r="621" spans="6:11" x14ac:dyDescent="0.25">
      <c r="F621" s="2">
        <v>101</v>
      </c>
      <c r="G621" s="15">
        <f t="shared" si="1"/>
        <v>0.47115384615384615</v>
      </c>
      <c r="J621" s="2">
        <v>100</v>
      </c>
      <c r="K621" s="15">
        <v>0.4</v>
      </c>
    </row>
    <row r="622" spans="6:11" x14ac:dyDescent="0.25">
      <c r="F622" s="2">
        <v>102</v>
      </c>
      <c r="G622" s="15">
        <f t="shared" si="1"/>
        <v>0.4642857142857143</v>
      </c>
      <c r="J622" s="2">
        <v>101</v>
      </c>
      <c r="K622" s="15">
        <v>0.47115384615384615</v>
      </c>
    </row>
    <row r="623" spans="6:11" x14ac:dyDescent="0.25">
      <c r="F623" s="2">
        <v>103</v>
      </c>
      <c r="G623" s="15">
        <f t="shared" si="1"/>
        <v>0.59195402298850575</v>
      </c>
      <c r="J623" s="2">
        <v>102</v>
      </c>
      <c r="K623" s="15">
        <v>0.4642857142857143</v>
      </c>
    </row>
    <row r="624" spans="6:11" x14ac:dyDescent="0.25">
      <c r="F624" s="2">
        <v>104</v>
      </c>
      <c r="G624" s="15">
        <f t="shared" si="1"/>
        <v>0.40517241379310343</v>
      </c>
      <c r="J624" s="2">
        <v>103</v>
      </c>
      <c r="K624" s="15">
        <v>0.59195402298850575</v>
      </c>
    </row>
    <row r="625" spans="6:11" x14ac:dyDescent="0.25">
      <c r="F625" s="2">
        <v>105</v>
      </c>
      <c r="G625" s="15">
        <f t="shared" si="1"/>
        <v>0.63313609467455623</v>
      </c>
      <c r="J625" s="2">
        <v>104</v>
      </c>
      <c r="K625" s="15">
        <v>0.40517241379310343</v>
      </c>
    </row>
    <row r="626" spans="6:11" x14ac:dyDescent="0.25">
      <c r="F626" s="2">
        <v>106</v>
      </c>
      <c r="G626" s="15">
        <f t="shared" si="1"/>
        <v>0.5</v>
      </c>
      <c r="J626" s="2">
        <v>105</v>
      </c>
      <c r="K626" s="15">
        <v>0.63313609467455623</v>
      </c>
    </row>
    <row r="627" spans="6:11" x14ac:dyDescent="0.25">
      <c r="F627" s="2">
        <v>107</v>
      </c>
      <c r="G627" s="15">
        <f t="shared" si="1"/>
        <v>0.32653061224489793</v>
      </c>
      <c r="J627" s="2">
        <v>106</v>
      </c>
      <c r="K627" s="15">
        <v>0.5</v>
      </c>
    </row>
    <row r="628" spans="6:11" x14ac:dyDescent="0.25">
      <c r="F628" s="2">
        <v>108</v>
      </c>
      <c r="G628" s="15">
        <f t="shared" si="1"/>
        <v>0.2857142857142857</v>
      </c>
      <c r="J628" s="2">
        <v>107</v>
      </c>
      <c r="K628" s="15">
        <v>0.32653061224489793</v>
      </c>
    </row>
    <row r="629" spans="6:11" x14ac:dyDescent="0.25">
      <c r="F629" s="2">
        <v>109</v>
      </c>
      <c r="G629" s="15">
        <f t="shared" si="1"/>
        <v>0.32710280373831774</v>
      </c>
      <c r="J629" s="2">
        <v>108</v>
      </c>
      <c r="K629" s="15">
        <v>0.2857142857142857</v>
      </c>
    </row>
    <row r="630" spans="6:11" x14ac:dyDescent="0.25">
      <c r="F630" s="2">
        <v>110</v>
      </c>
      <c r="G630" s="15">
        <f t="shared" si="1"/>
        <v>0.375</v>
      </c>
      <c r="J630" s="2">
        <v>109</v>
      </c>
      <c r="K630" s="15">
        <v>0.32710280373831774</v>
      </c>
    </row>
    <row r="631" spans="6:11" x14ac:dyDescent="0.25">
      <c r="F631" s="2">
        <v>111</v>
      </c>
      <c r="G631" s="15">
        <f t="shared" si="1"/>
        <v>0.40404040404040403</v>
      </c>
      <c r="J631" s="2">
        <v>110</v>
      </c>
      <c r="K631" s="15">
        <v>0.375</v>
      </c>
    </row>
    <row r="632" spans="6:11" x14ac:dyDescent="0.25">
      <c r="F632" s="2">
        <v>112</v>
      </c>
      <c r="G632" s="15">
        <f t="shared" si="1"/>
        <v>0.27835051546391754</v>
      </c>
      <c r="J632" s="2">
        <v>111</v>
      </c>
      <c r="K632" s="15">
        <v>0.40404040404040403</v>
      </c>
    </row>
    <row r="633" spans="6:11" x14ac:dyDescent="0.25">
      <c r="F633" s="2">
        <v>113</v>
      </c>
      <c r="G633" s="15">
        <f t="shared" si="1"/>
        <v>0.61599999999999999</v>
      </c>
      <c r="J633" s="2">
        <v>112</v>
      </c>
      <c r="K633" s="15">
        <v>0.27835051546391754</v>
      </c>
    </row>
    <row r="634" spans="6:11" x14ac:dyDescent="0.25">
      <c r="F634" s="2">
        <v>114</v>
      </c>
      <c r="G634" s="15">
        <f t="shared" si="1"/>
        <v>0.54166666666666663</v>
      </c>
      <c r="J634" s="2">
        <v>113</v>
      </c>
      <c r="K634" s="15">
        <v>0.61599999999999999</v>
      </c>
    </row>
    <row r="635" spans="6:11" x14ac:dyDescent="0.25">
      <c r="F635" s="2">
        <v>115</v>
      </c>
      <c r="G635" s="15">
        <f t="shared" si="1"/>
        <v>0.2982456140350877</v>
      </c>
      <c r="J635" s="2">
        <v>114</v>
      </c>
      <c r="K635" s="15">
        <v>0.54166666666666663</v>
      </c>
    </row>
    <row r="636" spans="6:11" x14ac:dyDescent="0.25">
      <c r="F636" s="2">
        <v>116</v>
      </c>
      <c r="G636" s="15">
        <f t="shared" si="1"/>
        <v>0.50704225352112675</v>
      </c>
      <c r="J636" s="2">
        <v>115</v>
      </c>
      <c r="K636" s="15">
        <v>0.2982456140350877</v>
      </c>
    </row>
    <row r="637" spans="6:11" x14ac:dyDescent="0.25">
      <c r="F637" s="2">
        <v>117</v>
      </c>
      <c r="G637" s="15">
        <f t="shared" si="1"/>
        <v>0.34905660377358488</v>
      </c>
      <c r="J637" s="2">
        <v>116</v>
      </c>
      <c r="K637" s="15">
        <v>0.50704225352112675</v>
      </c>
    </row>
    <row r="638" spans="6:11" x14ac:dyDescent="0.25">
      <c r="F638" s="2">
        <v>118</v>
      </c>
      <c r="G638" s="15">
        <f t="shared" si="1"/>
        <v>0.16891891891891891</v>
      </c>
      <c r="J638" s="2">
        <v>117</v>
      </c>
      <c r="K638" s="15">
        <v>0.34905660377358488</v>
      </c>
    </row>
    <row r="639" spans="6:11" x14ac:dyDescent="0.25">
      <c r="F639" s="2">
        <v>119</v>
      </c>
      <c r="G639" s="15">
        <f t="shared" si="1"/>
        <v>0.2978723404255319</v>
      </c>
      <c r="J639" s="2">
        <v>118</v>
      </c>
      <c r="K639" s="15">
        <v>0.16891891891891891</v>
      </c>
    </row>
    <row r="640" spans="6:11" x14ac:dyDescent="0.25">
      <c r="F640" s="2">
        <v>120</v>
      </c>
      <c r="G640" s="15">
        <f t="shared" si="1"/>
        <v>0.42857142857142855</v>
      </c>
      <c r="J640" s="2">
        <v>119</v>
      </c>
      <c r="K640" s="15">
        <v>0.2978723404255319</v>
      </c>
    </row>
    <row r="641" spans="6:11" x14ac:dyDescent="0.25">
      <c r="F641" s="2">
        <v>121</v>
      </c>
      <c r="G641" s="15">
        <f t="shared" si="1"/>
        <v>0.43037974683544306</v>
      </c>
      <c r="J641" s="2">
        <v>120</v>
      </c>
      <c r="K641" s="15">
        <v>0.42857142857142855</v>
      </c>
    </row>
    <row r="642" spans="6:11" x14ac:dyDescent="0.25">
      <c r="F642" s="2">
        <v>122</v>
      </c>
      <c r="G642" s="15">
        <f t="shared" si="1"/>
        <v>0.25</v>
      </c>
      <c r="J642" s="2">
        <v>121</v>
      </c>
      <c r="K642" s="15">
        <v>0.43037974683544306</v>
      </c>
    </row>
    <row r="643" spans="6:11" x14ac:dyDescent="0.25">
      <c r="F643" s="2">
        <v>123</v>
      </c>
      <c r="G643" s="15">
        <f t="shared" si="1"/>
        <v>0.50819672131147542</v>
      </c>
      <c r="J643" s="2">
        <v>122</v>
      </c>
      <c r="K643" s="15">
        <v>0.25</v>
      </c>
    </row>
    <row r="644" spans="6:11" x14ac:dyDescent="0.25">
      <c r="F644" s="2">
        <v>124</v>
      </c>
      <c r="G644" s="15">
        <f t="shared" si="1"/>
        <v>0.40404040404040403</v>
      </c>
      <c r="J644" s="2">
        <v>123</v>
      </c>
      <c r="K644" s="15">
        <v>0.50819672131147542</v>
      </c>
    </row>
    <row r="645" spans="6:11" x14ac:dyDescent="0.25">
      <c r="F645" s="2">
        <v>125</v>
      </c>
      <c r="G645" s="15">
        <f t="shared" si="1"/>
        <v>0.29850746268656714</v>
      </c>
      <c r="J645" s="2">
        <v>124</v>
      </c>
      <c r="K645" s="15">
        <v>0.40404040404040403</v>
      </c>
    </row>
    <row r="646" spans="6:11" x14ac:dyDescent="0.25">
      <c r="F646" s="2">
        <v>126</v>
      </c>
      <c r="G646" s="15">
        <f t="shared" si="1"/>
        <v>0.30158730158730157</v>
      </c>
      <c r="J646" s="2">
        <v>125</v>
      </c>
      <c r="K646" s="15">
        <v>0.29850746268656714</v>
      </c>
    </row>
    <row r="647" spans="6:11" x14ac:dyDescent="0.25">
      <c r="F647" s="2">
        <v>127</v>
      </c>
      <c r="G647" s="15">
        <f t="shared" si="1"/>
        <v>0.30136986301369861</v>
      </c>
      <c r="J647" s="2">
        <v>126</v>
      </c>
      <c r="K647" s="15">
        <v>0.30158730158730157</v>
      </c>
    </row>
    <row r="648" spans="6:11" x14ac:dyDescent="0.25">
      <c r="F648" s="2">
        <v>128</v>
      </c>
      <c r="G648" s="15">
        <f t="shared" ref="G648:G711" si="2">GETPIVOTDATA("[Measures].[Cancellation rate]",$J$521,"[Fact_Reservations].[lead Time]","[Fact_Reservations].[lead Time].&amp;["&amp;J649&amp;"]")</f>
        <v>0.41428571428571431</v>
      </c>
      <c r="J648" s="2">
        <v>127</v>
      </c>
      <c r="K648" s="15">
        <v>0.30136986301369861</v>
      </c>
    </row>
    <row r="649" spans="6:11" x14ac:dyDescent="0.25">
      <c r="F649" s="2">
        <v>129</v>
      </c>
      <c r="G649" s="15">
        <f t="shared" si="2"/>
        <v>0.328125</v>
      </c>
      <c r="J649" s="2">
        <v>128</v>
      </c>
      <c r="K649" s="15">
        <v>0.41428571428571431</v>
      </c>
    </row>
    <row r="650" spans="6:11" x14ac:dyDescent="0.25">
      <c r="F650" s="2">
        <v>130</v>
      </c>
      <c r="G650" s="15">
        <f t="shared" si="2"/>
        <v>0.34831460674157305</v>
      </c>
      <c r="J650" s="2">
        <v>129</v>
      </c>
      <c r="K650" s="15">
        <v>0.328125</v>
      </c>
    </row>
    <row r="651" spans="6:11" x14ac:dyDescent="0.25">
      <c r="F651" s="2">
        <v>131</v>
      </c>
      <c r="G651" s="15">
        <f t="shared" si="2"/>
        <v>0.52325581395348841</v>
      </c>
      <c r="J651" s="2">
        <v>130</v>
      </c>
      <c r="K651" s="15">
        <v>0.34831460674157305</v>
      </c>
    </row>
    <row r="652" spans="6:11" x14ac:dyDescent="0.25">
      <c r="F652" s="2">
        <v>132</v>
      </c>
      <c r="G652" s="15">
        <f t="shared" si="2"/>
        <v>0.29166666666666669</v>
      </c>
      <c r="J652" s="2">
        <v>131</v>
      </c>
      <c r="K652" s="15">
        <v>0.52325581395348841</v>
      </c>
    </row>
    <row r="653" spans="6:11" x14ac:dyDescent="0.25">
      <c r="F653" s="2">
        <v>133</v>
      </c>
      <c r="G653" s="15">
        <f t="shared" si="2"/>
        <v>0.34782608695652173</v>
      </c>
      <c r="J653" s="2">
        <v>132</v>
      </c>
      <c r="K653" s="15">
        <v>0.29166666666666669</v>
      </c>
    </row>
    <row r="654" spans="6:11" x14ac:dyDescent="0.25">
      <c r="F654" s="2">
        <v>134</v>
      </c>
      <c r="G654" s="15">
        <f t="shared" si="2"/>
        <v>0.28421052631578947</v>
      </c>
      <c r="J654" s="2">
        <v>133</v>
      </c>
      <c r="K654" s="15">
        <v>0.34782608695652173</v>
      </c>
    </row>
    <row r="655" spans="6:11" x14ac:dyDescent="0.25">
      <c r="F655" s="2">
        <v>135</v>
      </c>
      <c r="G655" s="15">
        <f t="shared" si="2"/>
        <v>0.35483870967741937</v>
      </c>
      <c r="J655" s="2">
        <v>134</v>
      </c>
      <c r="K655" s="15">
        <v>0.28421052631578947</v>
      </c>
    </row>
    <row r="656" spans="6:11" x14ac:dyDescent="0.25">
      <c r="F656" s="2">
        <v>136</v>
      </c>
      <c r="G656" s="15">
        <f t="shared" si="2"/>
        <v>0.45283018867924529</v>
      </c>
      <c r="J656" s="2">
        <v>135</v>
      </c>
      <c r="K656" s="15">
        <v>0.35483870967741937</v>
      </c>
    </row>
    <row r="657" spans="6:11" x14ac:dyDescent="0.25">
      <c r="F657" s="2">
        <v>137</v>
      </c>
      <c r="G657" s="15">
        <f t="shared" si="2"/>
        <v>0.30909090909090908</v>
      </c>
      <c r="J657" s="2">
        <v>136</v>
      </c>
      <c r="K657" s="15">
        <v>0.45283018867924529</v>
      </c>
    </row>
    <row r="658" spans="6:11" x14ac:dyDescent="0.25">
      <c r="F658" s="2">
        <v>138</v>
      </c>
      <c r="G658" s="15">
        <f t="shared" si="2"/>
        <v>0.36986301369863012</v>
      </c>
      <c r="J658" s="2">
        <v>137</v>
      </c>
      <c r="K658" s="15">
        <v>0.30909090909090908</v>
      </c>
    </row>
    <row r="659" spans="6:11" x14ac:dyDescent="0.25">
      <c r="F659" s="2">
        <v>139</v>
      </c>
      <c r="G659" s="15">
        <f t="shared" si="2"/>
        <v>0.52083333333333337</v>
      </c>
      <c r="J659" s="2">
        <v>138</v>
      </c>
      <c r="K659" s="15">
        <v>0.36986301369863012</v>
      </c>
    </row>
    <row r="660" spans="6:11" x14ac:dyDescent="0.25">
      <c r="F660" s="2">
        <v>140</v>
      </c>
      <c r="G660" s="15">
        <f t="shared" si="2"/>
        <v>0.17460317460317459</v>
      </c>
      <c r="J660" s="2">
        <v>139</v>
      </c>
      <c r="K660" s="15">
        <v>0.52083333333333337</v>
      </c>
    </row>
    <row r="661" spans="6:11" x14ac:dyDescent="0.25">
      <c r="F661" s="2">
        <v>141</v>
      </c>
      <c r="G661" s="15">
        <f t="shared" si="2"/>
        <v>0.16981132075471697</v>
      </c>
      <c r="J661" s="2">
        <v>140</v>
      </c>
      <c r="K661" s="15">
        <v>0.17460317460317459</v>
      </c>
    </row>
    <row r="662" spans="6:11" x14ac:dyDescent="0.25">
      <c r="F662" s="2">
        <v>142</v>
      </c>
      <c r="G662" s="15">
        <f t="shared" si="2"/>
        <v>0.359375</v>
      </c>
      <c r="J662" s="2">
        <v>141</v>
      </c>
      <c r="K662" s="15">
        <v>0.16981132075471697</v>
      </c>
    </row>
    <row r="663" spans="6:11" x14ac:dyDescent="0.25">
      <c r="F663" s="2">
        <v>143</v>
      </c>
      <c r="G663" s="15">
        <f t="shared" si="2"/>
        <v>0.29166666666666669</v>
      </c>
      <c r="J663" s="2">
        <v>142</v>
      </c>
      <c r="K663" s="15">
        <v>0.359375</v>
      </c>
    </row>
    <row r="664" spans="6:11" x14ac:dyDescent="0.25">
      <c r="F664" s="2">
        <v>144</v>
      </c>
      <c r="G664" s="15">
        <f t="shared" si="2"/>
        <v>0.42424242424242425</v>
      </c>
      <c r="J664" s="2">
        <v>143</v>
      </c>
      <c r="K664" s="15">
        <v>0.29166666666666669</v>
      </c>
    </row>
    <row r="665" spans="6:11" x14ac:dyDescent="0.25">
      <c r="F665" s="2">
        <v>145</v>
      </c>
      <c r="G665" s="15">
        <f t="shared" si="2"/>
        <v>0.23711340206185566</v>
      </c>
      <c r="J665" s="2">
        <v>144</v>
      </c>
      <c r="K665" s="15">
        <v>0.42424242424242425</v>
      </c>
    </row>
    <row r="666" spans="6:11" x14ac:dyDescent="0.25">
      <c r="F666" s="2">
        <v>146</v>
      </c>
      <c r="G666" s="15">
        <f t="shared" si="2"/>
        <v>0.48051948051948051</v>
      </c>
      <c r="J666" s="2">
        <v>145</v>
      </c>
      <c r="K666" s="15">
        <v>0.23711340206185566</v>
      </c>
    </row>
    <row r="667" spans="6:11" x14ac:dyDescent="0.25">
      <c r="F667" s="2">
        <v>147</v>
      </c>
      <c r="G667" s="15">
        <f t="shared" si="2"/>
        <v>0.44444444444444442</v>
      </c>
      <c r="J667" s="2">
        <v>146</v>
      </c>
      <c r="K667" s="15">
        <v>0.48051948051948051</v>
      </c>
    </row>
    <row r="668" spans="6:11" x14ac:dyDescent="0.25">
      <c r="F668" s="2">
        <v>148</v>
      </c>
      <c r="G668" s="15">
        <f t="shared" si="2"/>
        <v>0.29545454545454547</v>
      </c>
      <c r="J668" s="2">
        <v>147</v>
      </c>
      <c r="K668" s="15">
        <v>0.44444444444444442</v>
      </c>
    </row>
    <row r="669" spans="6:11" x14ac:dyDescent="0.25">
      <c r="F669" s="2">
        <v>149</v>
      </c>
      <c r="G669" s="15">
        <f t="shared" si="2"/>
        <v>0.47619047619047616</v>
      </c>
      <c r="J669" s="2">
        <v>148</v>
      </c>
      <c r="K669" s="15">
        <v>0.29545454545454547</v>
      </c>
    </row>
    <row r="670" spans="6:11" x14ac:dyDescent="0.25">
      <c r="F670" s="2">
        <v>150</v>
      </c>
      <c r="G670" s="15">
        <f t="shared" si="2"/>
        <v>0.20689655172413793</v>
      </c>
      <c r="J670" s="2">
        <v>149</v>
      </c>
      <c r="K670" s="15">
        <v>0.47619047619047616</v>
      </c>
    </row>
    <row r="671" spans="6:11" x14ac:dyDescent="0.25">
      <c r="F671" s="2">
        <v>151</v>
      </c>
      <c r="G671" s="15">
        <f t="shared" si="2"/>
        <v>0.34586466165413532</v>
      </c>
      <c r="J671" s="2">
        <v>150</v>
      </c>
      <c r="K671" s="15">
        <v>0.20689655172413793</v>
      </c>
    </row>
    <row r="672" spans="6:11" x14ac:dyDescent="0.25">
      <c r="F672" s="2">
        <v>152</v>
      </c>
      <c r="G672" s="15">
        <f t="shared" si="2"/>
        <v>0.64150943396226412</v>
      </c>
      <c r="J672" s="2">
        <v>151</v>
      </c>
      <c r="K672" s="15">
        <v>0.34586466165413532</v>
      </c>
    </row>
    <row r="673" spans="6:11" x14ac:dyDescent="0.25">
      <c r="F673" s="2">
        <v>153</v>
      </c>
      <c r="G673" s="15">
        <f t="shared" si="2"/>
        <v>0.7</v>
      </c>
      <c r="J673" s="2">
        <v>152</v>
      </c>
      <c r="K673" s="15">
        <v>0.64150943396226412</v>
      </c>
    </row>
    <row r="674" spans="6:11" x14ac:dyDescent="0.25">
      <c r="F674" s="2">
        <v>154</v>
      </c>
      <c r="G674" s="15">
        <f t="shared" si="2"/>
        <v>0.58974358974358976</v>
      </c>
      <c r="J674" s="2">
        <v>153</v>
      </c>
      <c r="K674" s="15">
        <v>0.7</v>
      </c>
    </row>
    <row r="675" spans="6:11" x14ac:dyDescent="0.25">
      <c r="F675" s="2">
        <v>155</v>
      </c>
      <c r="G675" s="15">
        <f t="shared" si="2"/>
        <v>0.78947368421052633</v>
      </c>
      <c r="J675" s="2">
        <v>154</v>
      </c>
      <c r="K675" s="15">
        <v>0.58974358974358976</v>
      </c>
    </row>
    <row r="676" spans="6:11" x14ac:dyDescent="0.25">
      <c r="F676" s="2">
        <v>156</v>
      </c>
      <c r="G676" s="15">
        <f t="shared" si="2"/>
        <v>0.74137931034482762</v>
      </c>
      <c r="J676" s="2">
        <v>155</v>
      </c>
      <c r="K676" s="15">
        <v>0.78947368421052633</v>
      </c>
    </row>
    <row r="677" spans="6:11" x14ac:dyDescent="0.25">
      <c r="F677" s="2">
        <v>157</v>
      </c>
      <c r="G677" s="15">
        <f t="shared" si="2"/>
        <v>0.676056338028169</v>
      </c>
      <c r="J677" s="2">
        <v>156</v>
      </c>
      <c r="K677" s="15">
        <v>0.74137931034482762</v>
      </c>
    </row>
    <row r="678" spans="6:11" x14ac:dyDescent="0.25">
      <c r="F678" s="2">
        <v>158</v>
      </c>
      <c r="G678" s="15">
        <f t="shared" si="2"/>
        <v>0.71111111111111114</v>
      </c>
      <c r="J678" s="2">
        <v>157</v>
      </c>
      <c r="K678" s="15">
        <v>0.676056338028169</v>
      </c>
    </row>
    <row r="679" spans="6:11" x14ac:dyDescent="0.25">
      <c r="F679" s="2">
        <v>159</v>
      </c>
      <c r="G679" s="15">
        <f t="shared" si="2"/>
        <v>0.51960784313725494</v>
      </c>
      <c r="J679" s="2">
        <v>158</v>
      </c>
      <c r="K679" s="15">
        <v>0.71111111111111114</v>
      </c>
    </row>
    <row r="680" spans="6:11" x14ac:dyDescent="0.25">
      <c r="F680" s="2">
        <v>160</v>
      </c>
      <c r="G680" s="15">
        <f t="shared" si="2"/>
        <v>0.68571428571428572</v>
      </c>
      <c r="J680" s="2">
        <v>159</v>
      </c>
      <c r="K680" s="15">
        <v>0.51960784313725494</v>
      </c>
    </row>
    <row r="681" spans="6:11" x14ac:dyDescent="0.25">
      <c r="F681" s="2">
        <v>161</v>
      </c>
      <c r="G681" s="15">
        <f t="shared" si="2"/>
        <v>0.77011494252873558</v>
      </c>
      <c r="J681" s="2">
        <v>160</v>
      </c>
      <c r="K681" s="15">
        <v>0.68571428571428572</v>
      </c>
    </row>
    <row r="682" spans="6:11" x14ac:dyDescent="0.25">
      <c r="F682" s="2">
        <v>162</v>
      </c>
      <c r="G682" s="15">
        <f t="shared" si="2"/>
        <v>0.63013698630136983</v>
      </c>
      <c r="J682" s="2">
        <v>161</v>
      </c>
      <c r="K682" s="15">
        <v>0.77011494252873558</v>
      </c>
    </row>
    <row r="683" spans="6:11" x14ac:dyDescent="0.25">
      <c r="F683" s="2">
        <v>163</v>
      </c>
      <c r="G683" s="15">
        <f t="shared" si="2"/>
        <v>0.71764705882352942</v>
      </c>
      <c r="J683" s="2">
        <v>162</v>
      </c>
      <c r="K683" s="15">
        <v>0.63013698630136983</v>
      </c>
    </row>
    <row r="684" spans="6:11" x14ac:dyDescent="0.25">
      <c r="F684" s="2">
        <v>164</v>
      </c>
      <c r="G684" s="15">
        <f t="shared" si="2"/>
        <v>0.30069930069930068</v>
      </c>
      <c r="J684" s="2">
        <v>163</v>
      </c>
      <c r="K684" s="15">
        <v>0.71764705882352942</v>
      </c>
    </row>
    <row r="685" spans="6:11" x14ac:dyDescent="0.25">
      <c r="F685" s="2">
        <v>165</v>
      </c>
      <c r="G685" s="15">
        <f t="shared" si="2"/>
        <v>0.74193548387096775</v>
      </c>
      <c r="J685" s="2">
        <v>164</v>
      </c>
      <c r="K685" s="15">
        <v>0.30069930069930068</v>
      </c>
    </row>
    <row r="686" spans="6:11" x14ac:dyDescent="0.25">
      <c r="F686" s="2">
        <v>166</v>
      </c>
      <c r="G686" s="15">
        <f t="shared" si="2"/>
        <v>0.86524822695035464</v>
      </c>
      <c r="J686" s="2">
        <v>165</v>
      </c>
      <c r="K686" s="15">
        <v>0.74193548387096775</v>
      </c>
    </row>
    <row r="687" spans="6:11" x14ac:dyDescent="0.25">
      <c r="F687" s="2">
        <v>167</v>
      </c>
      <c r="G687" s="15">
        <f t="shared" si="2"/>
        <v>0.75</v>
      </c>
      <c r="J687" s="2">
        <v>166</v>
      </c>
      <c r="K687" s="15">
        <v>0.86524822695035464</v>
      </c>
    </row>
    <row r="688" spans="6:11" x14ac:dyDescent="0.25">
      <c r="F688" s="2">
        <v>168</v>
      </c>
      <c r="G688" s="15">
        <f t="shared" si="2"/>
        <v>0.81818181818181823</v>
      </c>
      <c r="J688" s="2">
        <v>167</v>
      </c>
      <c r="K688" s="15">
        <v>0.75</v>
      </c>
    </row>
    <row r="689" spans="6:11" x14ac:dyDescent="0.25">
      <c r="F689" s="2">
        <v>169</v>
      </c>
      <c r="G689" s="15">
        <f t="shared" si="2"/>
        <v>0.70370370370370372</v>
      </c>
      <c r="J689" s="2">
        <v>168</v>
      </c>
      <c r="K689" s="15">
        <v>0.81818181818181823</v>
      </c>
    </row>
    <row r="690" spans="6:11" x14ac:dyDescent="0.25">
      <c r="F690" s="2">
        <v>170</v>
      </c>
      <c r="G690" s="15">
        <f t="shared" si="2"/>
        <v>0.56756756756756754</v>
      </c>
      <c r="J690" s="2">
        <v>169</v>
      </c>
      <c r="K690" s="15">
        <v>0.70370370370370372</v>
      </c>
    </row>
    <row r="691" spans="6:11" x14ac:dyDescent="0.25">
      <c r="F691" s="2">
        <v>171</v>
      </c>
      <c r="G691" s="15">
        <f t="shared" si="2"/>
        <v>0.7857142857142857</v>
      </c>
      <c r="J691" s="2">
        <v>170</v>
      </c>
      <c r="K691" s="15">
        <v>0.56756756756756754</v>
      </c>
    </row>
    <row r="692" spans="6:11" x14ac:dyDescent="0.25">
      <c r="F692" s="2">
        <v>172</v>
      </c>
      <c r="G692" s="15">
        <f t="shared" si="2"/>
        <v>0.73015873015873012</v>
      </c>
      <c r="J692" s="2">
        <v>171</v>
      </c>
      <c r="K692" s="15">
        <v>0.7857142857142857</v>
      </c>
    </row>
    <row r="693" spans="6:11" x14ac:dyDescent="0.25">
      <c r="F693" s="2">
        <v>173</v>
      </c>
      <c r="G693" s="15">
        <f t="shared" si="2"/>
        <v>0.67567567567567566</v>
      </c>
      <c r="J693" s="2">
        <v>172</v>
      </c>
      <c r="K693" s="15">
        <v>0.73015873015873012</v>
      </c>
    </row>
    <row r="694" spans="6:11" x14ac:dyDescent="0.25">
      <c r="F694" s="2">
        <v>174</v>
      </c>
      <c r="G694" s="15">
        <f t="shared" si="2"/>
        <v>0.77611940298507465</v>
      </c>
      <c r="J694" s="2">
        <v>173</v>
      </c>
      <c r="K694" s="15">
        <v>0.67567567567567566</v>
      </c>
    </row>
    <row r="695" spans="6:11" x14ac:dyDescent="0.25">
      <c r="F695" s="2">
        <v>175</v>
      </c>
      <c r="G695" s="15">
        <f t="shared" si="2"/>
        <v>0.62222222222222223</v>
      </c>
      <c r="J695" s="2">
        <v>174</v>
      </c>
      <c r="K695" s="15">
        <v>0.77611940298507465</v>
      </c>
    </row>
    <row r="696" spans="6:11" x14ac:dyDescent="0.25">
      <c r="F696" s="2">
        <v>176</v>
      </c>
      <c r="G696" s="15">
        <f t="shared" si="2"/>
        <v>0.82857142857142863</v>
      </c>
      <c r="J696" s="2">
        <v>175</v>
      </c>
      <c r="K696" s="15">
        <v>0.62222222222222223</v>
      </c>
    </row>
    <row r="697" spans="6:11" x14ac:dyDescent="0.25">
      <c r="F697" s="2">
        <v>177</v>
      </c>
      <c r="G697" s="15">
        <f t="shared" si="2"/>
        <v>0.68965517241379315</v>
      </c>
      <c r="J697" s="2">
        <v>176</v>
      </c>
      <c r="K697" s="15">
        <v>0.82857142857142863</v>
      </c>
    </row>
    <row r="698" spans="6:11" x14ac:dyDescent="0.25">
      <c r="F698" s="2">
        <v>178</v>
      </c>
      <c r="G698" s="15">
        <f t="shared" si="2"/>
        <v>0.76595744680851063</v>
      </c>
      <c r="J698" s="2">
        <v>177</v>
      </c>
      <c r="K698" s="15">
        <v>0.68965517241379315</v>
      </c>
    </row>
    <row r="699" spans="6:11" x14ac:dyDescent="0.25">
      <c r="F699" s="2">
        <v>179</v>
      </c>
      <c r="G699" s="15">
        <f t="shared" si="2"/>
        <v>0.70666666666666667</v>
      </c>
      <c r="J699" s="2">
        <v>178</v>
      </c>
      <c r="K699" s="15">
        <v>0.76595744680851063</v>
      </c>
    </row>
    <row r="700" spans="6:11" x14ac:dyDescent="0.25">
      <c r="F700" s="2">
        <v>180</v>
      </c>
      <c r="G700" s="15">
        <f t="shared" si="2"/>
        <v>0.65600000000000003</v>
      </c>
      <c r="J700" s="2">
        <v>179</v>
      </c>
      <c r="K700" s="15">
        <v>0.70666666666666667</v>
      </c>
    </row>
    <row r="701" spans="6:11" x14ac:dyDescent="0.25">
      <c r="F701" s="2">
        <v>181</v>
      </c>
      <c r="G701" s="15">
        <f t="shared" si="2"/>
        <v>0.93333333333333335</v>
      </c>
      <c r="J701" s="2">
        <v>180</v>
      </c>
      <c r="K701" s="15">
        <v>0.65600000000000003</v>
      </c>
    </row>
    <row r="702" spans="6:11" x14ac:dyDescent="0.25">
      <c r="F702" s="2">
        <v>182</v>
      </c>
      <c r="G702" s="15">
        <f t="shared" si="2"/>
        <v>0.86486486486486491</v>
      </c>
      <c r="J702" s="2">
        <v>181</v>
      </c>
      <c r="K702" s="15">
        <v>0.93333333333333335</v>
      </c>
    </row>
    <row r="703" spans="6:11" x14ac:dyDescent="0.25">
      <c r="F703" s="2">
        <v>183</v>
      </c>
      <c r="G703" s="15">
        <f t="shared" si="2"/>
        <v>0.9285714285714286</v>
      </c>
      <c r="J703" s="2">
        <v>182</v>
      </c>
      <c r="K703" s="15">
        <v>0.86486486486486491</v>
      </c>
    </row>
    <row r="704" spans="6:11" x14ac:dyDescent="0.25">
      <c r="F704" s="2">
        <v>184</v>
      </c>
      <c r="G704" s="15">
        <f t="shared" si="2"/>
        <v>0.78333333333333333</v>
      </c>
      <c r="J704" s="2">
        <v>183</v>
      </c>
      <c r="K704" s="15">
        <v>0.9285714285714286</v>
      </c>
    </row>
    <row r="705" spans="6:11" x14ac:dyDescent="0.25">
      <c r="F705" s="2">
        <v>185</v>
      </c>
      <c r="G705" s="15">
        <f t="shared" si="2"/>
        <v>0.71153846153846156</v>
      </c>
      <c r="J705" s="2">
        <v>184</v>
      </c>
      <c r="K705" s="15">
        <v>0.78333333333333333</v>
      </c>
    </row>
    <row r="706" spans="6:11" x14ac:dyDescent="0.25">
      <c r="F706" s="2">
        <v>186</v>
      </c>
      <c r="G706" s="15">
        <f t="shared" si="2"/>
        <v>0.66666666666666663</v>
      </c>
      <c r="J706" s="2">
        <v>185</v>
      </c>
      <c r="K706" s="15">
        <v>0.71153846153846156</v>
      </c>
    </row>
    <row r="707" spans="6:11" x14ac:dyDescent="0.25">
      <c r="F707" s="2">
        <v>187</v>
      </c>
      <c r="G707" s="15">
        <f t="shared" si="2"/>
        <v>0.75</v>
      </c>
      <c r="J707" s="2">
        <v>186</v>
      </c>
      <c r="K707" s="15">
        <v>0.66666666666666663</v>
      </c>
    </row>
    <row r="708" spans="6:11" x14ac:dyDescent="0.25">
      <c r="F708" s="2">
        <v>188</v>
      </c>
      <c r="G708" s="15">
        <f t="shared" si="2"/>
        <v>0.92810457516339873</v>
      </c>
      <c r="J708" s="2">
        <v>187</v>
      </c>
      <c r="K708" s="15">
        <v>0.75</v>
      </c>
    </row>
    <row r="709" spans="6:11" x14ac:dyDescent="0.25">
      <c r="F709" s="2">
        <v>189</v>
      </c>
      <c r="G709" s="15">
        <f t="shared" si="2"/>
        <v>0.48936170212765956</v>
      </c>
      <c r="J709" s="2">
        <v>188</v>
      </c>
      <c r="K709" s="15">
        <v>0.92810457516339873</v>
      </c>
    </row>
    <row r="710" spans="6:11" x14ac:dyDescent="0.25">
      <c r="F710" s="2">
        <v>190</v>
      </c>
      <c r="G710" s="15">
        <f t="shared" si="2"/>
        <v>0.66666666666666663</v>
      </c>
      <c r="J710" s="2">
        <v>189</v>
      </c>
      <c r="K710" s="15">
        <v>0.48936170212765956</v>
      </c>
    </row>
    <row r="711" spans="6:11" x14ac:dyDescent="0.25">
      <c r="F711" s="2">
        <v>191</v>
      </c>
      <c r="G711" s="15">
        <f t="shared" si="2"/>
        <v>0.78260869565217395</v>
      </c>
      <c r="J711" s="2">
        <v>190</v>
      </c>
      <c r="K711" s="15">
        <v>0.66666666666666663</v>
      </c>
    </row>
    <row r="712" spans="6:11" x14ac:dyDescent="0.25">
      <c r="F712" s="2">
        <v>192</v>
      </c>
      <c r="G712" s="15">
        <f t="shared" ref="G712:G775" si="3">GETPIVOTDATA("[Measures].[Cancellation rate]",$J$521,"[Fact_Reservations].[lead Time]","[Fact_Reservations].[lead Time].&amp;["&amp;J713&amp;"]")</f>
        <v>0.30666666666666664</v>
      </c>
      <c r="J712" s="2">
        <v>191</v>
      </c>
      <c r="K712" s="15">
        <v>0.78260869565217395</v>
      </c>
    </row>
    <row r="713" spans="6:11" x14ac:dyDescent="0.25">
      <c r="F713" s="2">
        <v>193</v>
      </c>
      <c r="G713" s="15">
        <f t="shared" si="3"/>
        <v>0.84269662921348309</v>
      </c>
      <c r="J713" s="2">
        <v>192</v>
      </c>
      <c r="K713" s="15">
        <v>0.30666666666666664</v>
      </c>
    </row>
    <row r="714" spans="6:11" x14ac:dyDescent="0.25">
      <c r="F714" s="2">
        <v>194</v>
      </c>
      <c r="G714" s="15">
        <f t="shared" si="3"/>
        <v>0.84</v>
      </c>
      <c r="J714" s="2">
        <v>193</v>
      </c>
      <c r="K714" s="15">
        <v>0.84269662921348309</v>
      </c>
    </row>
    <row r="715" spans="6:11" x14ac:dyDescent="0.25">
      <c r="F715" s="2">
        <v>195</v>
      </c>
      <c r="G715" s="15">
        <f t="shared" si="3"/>
        <v>0.68627450980392157</v>
      </c>
      <c r="J715" s="2">
        <v>194</v>
      </c>
      <c r="K715" s="15">
        <v>0.84</v>
      </c>
    </row>
    <row r="716" spans="6:11" x14ac:dyDescent="0.25">
      <c r="F716" s="2">
        <v>196</v>
      </c>
      <c r="G716" s="15">
        <f t="shared" si="3"/>
        <v>0.48936170212765956</v>
      </c>
      <c r="J716" s="2">
        <v>195</v>
      </c>
      <c r="K716" s="15">
        <v>0.68627450980392157</v>
      </c>
    </row>
    <row r="717" spans="6:11" x14ac:dyDescent="0.25">
      <c r="F717" s="2">
        <v>197</v>
      </c>
      <c r="G717" s="15">
        <f t="shared" si="3"/>
        <v>0.54285714285714282</v>
      </c>
      <c r="J717" s="2">
        <v>196</v>
      </c>
      <c r="K717" s="15">
        <v>0.48936170212765956</v>
      </c>
    </row>
    <row r="718" spans="6:11" x14ac:dyDescent="0.25">
      <c r="F718" s="2">
        <v>198</v>
      </c>
      <c r="G718" s="15">
        <f t="shared" si="3"/>
        <v>0.7</v>
      </c>
      <c r="J718" s="2">
        <v>197</v>
      </c>
      <c r="K718" s="15">
        <v>0.54285714285714282</v>
      </c>
    </row>
    <row r="719" spans="6:11" x14ac:dyDescent="0.25">
      <c r="F719" s="2">
        <v>199</v>
      </c>
      <c r="G719" s="15">
        <f t="shared" si="3"/>
        <v>0.75</v>
      </c>
      <c r="J719" s="2">
        <v>198</v>
      </c>
      <c r="K719" s="15">
        <v>0.7</v>
      </c>
    </row>
    <row r="720" spans="6:11" x14ac:dyDescent="0.25">
      <c r="F720" s="2">
        <v>200</v>
      </c>
      <c r="G720" s="15">
        <f t="shared" si="3"/>
        <v>0.6</v>
      </c>
      <c r="J720" s="2">
        <v>199</v>
      </c>
      <c r="K720" s="15">
        <v>0.75</v>
      </c>
    </row>
    <row r="721" spans="6:11" x14ac:dyDescent="0.25">
      <c r="F721" s="2">
        <v>201</v>
      </c>
      <c r="G721" s="15">
        <f t="shared" si="3"/>
        <v>0.73333333333333328</v>
      </c>
      <c r="J721" s="2">
        <v>200</v>
      </c>
      <c r="K721" s="15">
        <v>0.6</v>
      </c>
    </row>
    <row r="722" spans="6:11" x14ac:dyDescent="0.25">
      <c r="F722" s="2">
        <v>202</v>
      </c>
      <c r="G722" s="15">
        <f t="shared" si="3"/>
        <v>0.8</v>
      </c>
      <c r="J722" s="2">
        <v>201</v>
      </c>
      <c r="K722" s="15">
        <v>0.73333333333333328</v>
      </c>
    </row>
    <row r="723" spans="6:11" x14ac:dyDescent="0.25">
      <c r="F723" s="2">
        <v>203</v>
      </c>
      <c r="G723" s="15">
        <f t="shared" si="3"/>
        <v>0.55555555555555558</v>
      </c>
      <c r="J723" s="2">
        <v>202</v>
      </c>
      <c r="K723" s="15">
        <v>0.8</v>
      </c>
    </row>
    <row r="724" spans="6:11" x14ac:dyDescent="0.25">
      <c r="F724" s="2">
        <v>204</v>
      </c>
      <c r="G724" s="15">
        <f t="shared" si="3"/>
        <v>0.57377049180327866</v>
      </c>
      <c r="J724" s="2">
        <v>203</v>
      </c>
      <c r="K724" s="15">
        <v>0.55555555555555558</v>
      </c>
    </row>
    <row r="725" spans="6:11" x14ac:dyDescent="0.25">
      <c r="F725" s="2">
        <v>205</v>
      </c>
      <c r="G725" s="15">
        <f t="shared" si="3"/>
        <v>0.8666666666666667</v>
      </c>
      <c r="J725" s="2">
        <v>204</v>
      </c>
      <c r="K725" s="15">
        <v>0.57377049180327866</v>
      </c>
    </row>
    <row r="726" spans="6:11" x14ac:dyDescent="0.25">
      <c r="F726" s="2">
        <v>206</v>
      </c>
      <c r="G726" s="15">
        <f t="shared" si="3"/>
        <v>0.8928571428571429</v>
      </c>
      <c r="J726" s="2">
        <v>205</v>
      </c>
      <c r="K726" s="15">
        <v>0.8666666666666667</v>
      </c>
    </row>
    <row r="727" spans="6:11" x14ac:dyDescent="0.25">
      <c r="F727" s="2">
        <v>207</v>
      </c>
      <c r="G727" s="15">
        <f t="shared" si="3"/>
        <v>0.39583333333333331</v>
      </c>
      <c r="J727" s="2">
        <v>206</v>
      </c>
      <c r="K727" s="15">
        <v>0.8928571428571429</v>
      </c>
    </row>
    <row r="728" spans="6:11" x14ac:dyDescent="0.25">
      <c r="F728" s="2">
        <v>208</v>
      </c>
      <c r="G728" s="15">
        <f t="shared" si="3"/>
        <v>0.72222222222222221</v>
      </c>
      <c r="J728" s="2">
        <v>207</v>
      </c>
      <c r="K728" s="15">
        <v>0.39583333333333331</v>
      </c>
    </row>
    <row r="729" spans="6:11" x14ac:dyDescent="0.25">
      <c r="F729" s="2">
        <v>209</v>
      </c>
      <c r="G729" s="15">
        <f t="shared" si="3"/>
        <v>0.68</v>
      </c>
      <c r="J729" s="2">
        <v>208</v>
      </c>
      <c r="K729" s="15">
        <v>0.72222222222222221</v>
      </c>
    </row>
    <row r="730" spans="6:11" x14ac:dyDescent="0.25">
      <c r="F730" s="2">
        <v>210</v>
      </c>
      <c r="G730" s="15">
        <f t="shared" si="3"/>
        <v>0.48333333333333334</v>
      </c>
      <c r="J730" s="2">
        <v>209</v>
      </c>
      <c r="K730" s="15">
        <v>0.68</v>
      </c>
    </row>
    <row r="731" spans="6:11" x14ac:dyDescent="0.25">
      <c r="F731" s="2">
        <v>211</v>
      </c>
      <c r="G731" s="15">
        <f t="shared" si="3"/>
        <v>0.98461538461538467</v>
      </c>
      <c r="J731" s="2">
        <v>210</v>
      </c>
      <c r="K731" s="15">
        <v>0.48333333333333334</v>
      </c>
    </row>
    <row r="732" spans="6:11" x14ac:dyDescent="0.25">
      <c r="F732" s="2">
        <v>212</v>
      </c>
      <c r="G732" s="15">
        <f t="shared" si="3"/>
        <v>0.5714285714285714</v>
      </c>
      <c r="J732" s="2">
        <v>211</v>
      </c>
      <c r="K732" s="15">
        <v>0.98461538461538467</v>
      </c>
    </row>
    <row r="733" spans="6:11" x14ac:dyDescent="0.25">
      <c r="F733" s="2">
        <v>213</v>
      </c>
      <c r="G733" s="15">
        <f t="shared" si="3"/>
        <v>0.89010989010989006</v>
      </c>
      <c r="J733" s="2">
        <v>212</v>
      </c>
      <c r="K733" s="15">
        <v>0.5714285714285714</v>
      </c>
    </row>
    <row r="734" spans="6:11" x14ac:dyDescent="0.25">
      <c r="F734" s="2">
        <v>214</v>
      </c>
      <c r="G734" s="15">
        <f t="shared" si="3"/>
        <v>0.61904761904761907</v>
      </c>
      <c r="J734" s="2">
        <v>213</v>
      </c>
      <c r="K734" s="15">
        <v>0.89010989010989006</v>
      </c>
    </row>
    <row r="735" spans="6:11" x14ac:dyDescent="0.25">
      <c r="F735" s="2">
        <v>215</v>
      </c>
      <c r="G735" s="15">
        <f t="shared" si="3"/>
        <v>0.7142857142857143</v>
      </c>
      <c r="J735" s="2">
        <v>214</v>
      </c>
      <c r="K735" s="15">
        <v>0.61904761904761907</v>
      </c>
    </row>
    <row r="736" spans="6:11" x14ac:dyDescent="0.25">
      <c r="F736" s="2">
        <v>216</v>
      </c>
      <c r="G736" s="15">
        <f t="shared" si="3"/>
        <v>0.5625</v>
      </c>
      <c r="J736" s="2">
        <v>215</v>
      </c>
      <c r="K736" s="15">
        <v>0.7142857142857143</v>
      </c>
    </row>
    <row r="737" spans="6:11" x14ac:dyDescent="0.25">
      <c r="F737" s="2">
        <v>217</v>
      </c>
      <c r="G737" s="15">
        <f t="shared" si="3"/>
        <v>0.66666666666666663</v>
      </c>
      <c r="J737" s="2">
        <v>216</v>
      </c>
      <c r="K737" s="15">
        <v>0.5625</v>
      </c>
    </row>
    <row r="738" spans="6:11" x14ac:dyDescent="0.25">
      <c r="F738" s="2">
        <v>218</v>
      </c>
      <c r="G738" s="15">
        <f t="shared" si="3"/>
        <v>0.92307692307692313</v>
      </c>
      <c r="J738" s="2">
        <v>217</v>
      </c>
      <c r="K738" s="15">
        <v>0.66666666666666663</v>
      </c>
    </row>
    <row r="739" spans="6:11" x14ac:dyDescent="0.25">
      <c r="F739" s="2">
        <v>219</v>
      </c>
      <c r="G739" s="15">
        <f t="shared" si="3"/>
        <v>0.42028985507246375</v>
      </c>
      <c r="J739" s="2">
        <v>218</v>
      </c>
      <c r="K739" s="15">
        <v>0.92307692307692313</v>
      </c>
    </row>
    <row r="740" spans="6:11" x14ac:dyDescent="0.25">
      <c r="F740" s="2">
        <v>220</v>
      </c>
      <c r="G740" s="15">
        <f t="shared" si="3"/>
        <v>0.8571428571428571</v>
      </c>
      <c r="J740" s="2">
        <v>219</v>
      </c>
      <c r="K740" s="15">
        <v>0.42028985507246375</v>
      </c>
    </row>
    <row r="741" spans="6:11" x14ac:dyDescent="0.25">
      <c r="F741" s="2">
        <v>221</v>
      </c>
      <c r="G741" s="15">
        <f t="shared" si="3"/>
        <v>0.25301204819277107</v>
      </c>
      <c r="J741" s="2">
        <v>220</v>
      </c>
      <c r="K741" s="15">
        <v>0.8571428571428571</v>
      </c>
    </row>
    <row r="742" spans="6:11" x14ac:dyDescent="0.25">
      <c r="F742" s="2">
        <v>222</v>
      </c>
      <c r="G742" s="15">
        <f t="shared" si="3"/>
        <v>0.66666666666666663</v>
      </c>
      <c r="J742" s="2">
        <v>221</v>
      </c>
      <c r="K742" s="15">
        <v>0.25301204819277107</v>
      </c>
    </row>
    <row r="743" spans="6:11" x14ac:dyDescent="0.25">
      <c r="F743" s="2">
        <v>223</v>
      </c>
      <c r="G743" s="15">
        <f t="shared" si="3"/>
        <v>0.75</v>
      </c>
      <c r="J743" s="2">
        <v>222</v>
      </c>
      <c r="K743" s="15">
        <v>0.66666666666666663</v>
      </c>
    </row>
    <row r="744" spans="6:11" x14ac:dyDescent="0.25">
      <c r="F744" s="2">
        <v>224</v>
      </c>
      <c r="G744" s="15">
        <f t="shared" si="3"/>
        <v>0.41666666666666669</v>
      </c>
      <c r="J744" s="2">
        <v>223</v>
      </c>
      <c r="K744" s="15">
        <v>0.75</v>
      </c>
    </row>
    <row r="745" spans="6:11" x14ac:dyDescent="0.25">
      <c r="F745" s="2">
        <v>225</v>
      </c>
      <c r="G745" s="15">
        <f t="shared" si="3"/>
        <v>0.84210526315789469</v>
      </c>
      <c r="J745" s="2">
        <v>224</v>
      </c>
      <c r="K745" s="15">
        <v>0.41666666666666669</v>
      </c>
    </row>
    <row r="746" spans="6:11" x14ac:dyDescent="0.25">
      <c r="F746" s="2">
        <v>226</v>
      </c>
      <c r="G746" s="15">
        <f t="shared" si="3"/>
        <v>0.4</v>
      </c>
      <c r="J746" s="2">
        <v>225</v>
      </c>
      <c r="K746" s="15">
        <v>0.84210526315789469</v>
      </c>
    </row>
    <row r="747" spans="6:11" x14ac:dyDescent="0.25">
      <c r="F747" s="2">
        <v>227</v>
      </c>
      <c r="G747" s="15">
        <f t="shared" si="3"/>
        <v>0.66666666666666663</v>
      </c>
      <c r="J747" s="2">
        <v>226</v>
      </c>
      <c r="K747" s="15">
        <v>0.4</v>
      </c>
    </row>
    <row r="748" spans="6:11" x14ac:dyDescent="0.25">
      <c r="F748" s="2">
        <v>228</v>
      </c>
      <c r="G748" s="15">
        <f t="shared" si="3"/>
        <v>0.76923076923076927</v>
      </c>
      <c r="J748" s="2">
        <v>227</v>
      </c>
      <c r="K748" s="15">
        <v>0.66666666666666663</v>
      </c>
    </row>
    <row r="749" spans="6:11" x14ac:dyDescent="0.25">
      <c r="F749" s="2">
        <v>229</v>
      </c>
      <c r="G749" s="15">
        <f t="shared" si="3"/>
        <v>0.85185185185185186</v>
      </c>
      <c r="J749" s="2">
        <v>228</v>
      </c>
      <c r="K749" s="15">
        <v>0.76923076923076927</v>
      </c>
    </row>
    <row r="750" spans="6:11" x14ac:dyDescent="0.25">
      <c r="F750" s="2">
        <v>230</v>
      </c>
      <c r="G750" s="15">
        <f t="shared" si="3"/>
        <v>0.73170731707317072</v>
      </c>
      <c r="J750" s="2">
        <v>229</v>
      </c>
      <c r="K750" s="15">
        <v>0.85185185185185186</v>
      </c>
    </row>
    <row r="751" spans="6:11" x14ac:dyDescent="0.25">
      <c r="F751" s="2">
        <v>231</v>
      </c>
      <c r="G751" s="15">
        <f t="shared" si="3"/>
        <v>0.5625</v>
      </c>
      <c r="J751" s="2">
        <v>230</v>
      </c>
      <c r="K751" s="15">
        <v>0.73170731707317072</v>
      </c>
    </row>
    <row r="752" spans="6:11" x14ac:dyDescent="0.25">
      <c r="F752" s="2">
        <v>232</v>
      </c>
      <c r="G752" s="15">
        <f t="shared" si="3"/>
        <v>0.6</v>
      </c>
      <c r="J752" s="2">
        <v>231</v>
      </c>
      <c r="K752" s="15">
        <v>0.5625</v>
      </c>
    </row>
    <row r="753" spans="6:11" x14ac:dyDescent="0.25">
      <c r="F753" s="2">
        <v>233</v>
      </c>
      <c r="G753" s="15">
        <f t="shared" si="3"/>
        <v>1</v>
      </c>
      <c r="J753" s="2">
        <v>232</v>
      </c>
      <c r="K753" s="15">
        <v>0.6</v>
      </c>
    </row>
    <row r="754" spans="6:11" x14ac:dyDescent="0.25">
      <c r="F754" s="2">
        <v>234</v>
      </c>
      <c r="G754" s="15">
        <f t="shared" si="3"/>
        <v>0.8571428571428571</v>
      </c>
      <c r="J754" s="2">
        <v>233</v>
      </c>
      <c r="K754" s="15">
        <v>1</v>
      </c>
    </row>
    <row r="755" spans="6:11" x14ac:dyDescent="0.25">
      <c r="F755" s="2">
        <v>235</v>
      </c>
      <c r="G755" s="15">
        <f t="shared" si="3"/>
        <v>0.90909090909090906</v>
      </c>
      <c r="J755" s="2">
        <v>234</v>
      </c>
      <c r="K755" s="15">
        <v>0.8571428571428571</v>
      </c>
    </row>
    <row r="756" spans="6:11" x14ac:dyDescent="0.25">
      <c r="F756" s="2">
        <v>236</v>
      </c>
      <c r="G756" s="15">
        <f t="shared" si="3"/>
        <v>0.72727272727272729</v>
      </c>
      <c r="J756" s="2">
        <v>235</v>
      </c>
      <c r="K756" s="15">
        <v>0.90909090909090906</v>
      </c>
    </row>
    <row r="757" spans="6:11" x14ac:dyDescent="0.25">
      <c r="F757" s="2">
        <v>237</v>
      </c>
      <c r="G757" s="15">
        <f t="shared" si="3"/>
        <v>0.80769230769230771</v>
      </c>
      <c r="J757" s="2">
        <v>236</v>
      </c>
      <c r="K757" s="15">
        <v>0.72727272727272729</v>
      </c>
    </row>
    <row r="758" spans="6:11" x14ac:dyDescent="0.25">
      <c r="F758" s="2">
        <v>238</v>
      </c>
      <c r="G758" s="15">
        <f t="shared" si="3"/>
        <v>0.70833333333333337</v>
      </c>
      <c r="J758" s="2">
        <v>237</v>
      </c>
      <c r="K758" s="15">
        <v>0.80769230769230771</v>
      </c>
    </row>
    <row r="759" spans="6:11" x14ac:dyDescent="0.25">
      <c r="F759" s="2">
        <v>239</v>
      </c>
      <c r="G759" s="15">
        <f t="shared" si="3"/>
        <v>0.93548387096774188</v>
      </c>
      <c r="J759" s="2">
        <v>238</v>
      </c>
      <c r="K759" s="15">
        <v>0.70833333333333337</v>
      </c>
    </row>
    <row r="760" spans="6:11" x14ac:dyDescent="0.25">
      <c r="F760" s="2">
        <v>240</v>
      </c>
      <c r="G760" s="15">
        <f t="shared" si="3"/>
        <v>0.8</v>
      </c>
      <c r="J760" s="2">
        <v>239</v>
      </c>
      <c r="K760" s="15">
        <v>0.93548387096774188</v>
      </c>
    </row>
    <row r="761" spans="6:11" x14ac:dyDescent="0.25">
      <c r="F761" s="2">
        <v>241</v>
      </c>
      <c r="G761" s="15">
        <f t="shared" si="3"/>
        <v>0.5714285714285714</v>
      </c>
      <c r="J761" s="2">
        <v>240</v>
      </c>
      <c r="K761" s="15">
        <v>0.8</v>
      </c>
    </row>
    <row r="762" spans="6:11" x14ac:dyDescent="0.25">
      <c r="F762" s="2">
        <v>242</v>
      </c>
      <c r="G762" s="15">
        <f t="shared" si="3"/>
        <v>0.75</v>
      </c>
      <c r="J762" s="2">
        <v>241</v>
      </c>
      <c r="K762" s="15">
        <v>0.5714285714285714</v>
      </c>
    </row>
    <row r="763" spans="6:11" x14ac:dyDescent="0.25">
      <c r="F763" s="2">
        <v>243</v>
      </c>
      <c r="G763" s="15">
        <f t="shared" si="3"/>
        <v>0.69230769230769229</v>
      </c>
      <c r="J763" s="2">
        <v>242</v>
      </c>
      <c r="K763" s="15">
        <v>0.75</v>
      </c>
    </row>
    <row r="764" spans="6:11" x14ac:dyDescent="0.25">
      <c r="F764" s="2">
        <v>244</v>
      </c>
      <c r="G764" s="15">
        <f t="shared" si="3"/>
        <v>0.70588235294117652</v>
      </c>
      <c r="J764" s="2">
        <v>243</v>
      </c>
      <c r="K764" s="15">
        <v>0.69230769230769229</v>
      </c>
    </row>
    <row r="765" spans="6:11" x14ac:dyDescent="0.25">
      <c r="F765" s="2">
        <v>245</v>
      </c>
      <c r="G765" s="15">
        <f t="shared" si="3"/>
        <v>0.97368421052631582</v>
      </c>
      <c r="J765" s="2">
        <v>244</v>
      </c>
      <c r="K765" s="15">
        <v>0.70588235294117652</v>
      </c>
    </row>
    <row r="766" spans="6:11" x14ac:dyDescent="0.25">
      <c r="F766" s="2">
        <v>246</v>
      </c>
      <c r="G766" s="15">
        <f t="shared" si="3"/>
        <v>0.54545454545454541</v>
      </c>
      <c r="J766" s="2">
        <v>245</v>
      </c>
      <c r="K766" s="15">
        <v>0.97368421052631582</v>
      </c>
    </row>
    <row r="767" spans="6:11" x14ac:dyDescent="0.25">
      <c r="F767" s="2">
        <v>247</v>
      </c>
      <c r="G767" s="15">
        <f t="shared" si="3"/>
        <v>0.85185185185185186</v>
      </c>
      <c r="J767" s="2">
        <v>246</v>
      </c>
      <c r="K767" s="15">
        <v>0.54545454545454541</v>
      </c>
    </row>
    <row r="768" spans="6:11" x14ac:dyDescent="0.25">
      <c r="F768" s="2">
        <v>248</v>
      </c>
      <c r="G768" s="15">
        <f t="shared" si="3"/>
        <v>0.45454545454545453</v>
      </c>
      <c r="J768" s="2">
        <v>247</v>
      </c>
      <c r="K768" s="15">
        <v>0.85185185185185186</v>
      </c>
    </row>
    <row r="769" spans="6:11" x14ac:dyDescent="0.25">
      <c r="F769" s="2">
        <v>249</v>
      </c>
      <c r="G769" s="15">
        <f t="shared" si="3"/>
        <v>0.7142857142857143</v>
      </c>
      <c r="J769" s="2">
        <v>248</v>
      </c>
      <c r="K769" s="15">
        <v>0.45454545454545453</v>
      </c>
    </row>
    <row r="770" spans="6:11" x14ac:dyDescent="0.25">
      <c r="F770" s="2">
        <v>250</v>
      </c>
      <c r="G770" s="15">
        <f t="shared" si="3"/>
        <v>0.9285714285714286</v>
      </c>
      <c r="J770" s="2">
        <v>249</v>
      </c>
      <c r="K770" s="15">
        <v>0.7142857142857143</v>
      </c>
    </row>
    <row r="771" spans="6:11" x14ac:dyDescent="0.25">
      <c r="F771" s="2">
        <v>251</v>
      </c>
      <c r="G771" s="15">
        <f t="shared" si="3"/>
        <v>0.63636363636363635</v>
      </c>
      <c r="J771" s="2">
        <v>250</v>
      </c>
      <c r="K771" s="15">
        <v>0.9285714285714286</v>
      </c>
    </row>
    <row r="772" spans="6:11" x14ac:dyDescent="0.25">
      <c r="F772" s="2">
        <v>252</v>
      </c>
      <c r="G772" s="15">
        <f t="shared" si="3"/>
        <v>0.76470588235294112</v>
      </c>
      <c r="J772" s="2">
        <v>251</v>
      </c>
      <c r="K772" s="15">
        <v>0.63636363636363635</v>
      </c>
    </row>
    <row r="773" spans="6:11" x14ac:dyDescent="0.25">
      <c r="F773" s="2">
        <v>253</v>
      </c>
      <c r="G773" s="15">
        <f t="shared" si="3"/>
        <v>0.75</v>
      </c>
      <c r="J773" s="2">
        <v>252</v>
      </c>
      <c r="K773" s="15">
        <v>0.76470588235294112</v>
      </c>
    </row>
    <row r="774" spans="6:11" x14ac:dyDescent="0.25">
      <c r="F774" s="2">
        <v>254</v>
      </c>
      <c r="G774" s="15">
        <f t="shared" si="3"/>
        <v>0.82352941176470584</v>
      </c>
      <c r="J774" s="2">
        <v>253</v>
      </c>
      <c r="K774" s="15">
        <v>0.75</v>
      </c>
    </row>
    <row r="775" spans="6:11" x14ac:dyDescent="0.25">
      <c r="F775" s="2">
        <v>255</v>
      </c>
      <c r="G775" s="15">
        <f t="shared" si="3"/>
        <v>0.63636363636363635</v>
      </c>
      <c r="J775" s="2">
        <v>254</v>
      </c>
      <c r="K775" s="15">
        <v>0.82352941176470584</v>
      </c>
    </row>
    <row r="776" spans="6:11" x14ac:dyDescent="0.25">
      <c r="F776" s="2">
        <v>256</v>
      </c>
      <c r="G776" s="15">
        <f t="shared" ref="G776:G839" si="4">GETPIVOTDATA("[Measures].[Cancellation rate]",$J$521,"[Fact_Reservations].[lead Time]","[Fact_Reservations].[lead Time].&amp;["&amp;J777&amp;"]")</f>
        <v>0.64347826086956517</v>
      </c>
      <c r="J776" s="2">
        <v>255</v>
      </c>
      <c r="K776" s="15">
        <v>0.63636363636363635</v>
      </c>
    </row>
    <row r="777" spans="6:11" x14ac:dyDescent="0.25">
      <c r="F777" s="2">
        <v>257</v>
      </c>
      <c r="G777" s="15">
        <f t="shared" si="4"/>
        <v>0.76470588235294112</v>
      </c>
      <c r="J777" s="2">
        <v>256</v>
      </c>
      <c r="K777" s="15">
        <v>0.64347826086956517</v>
      </c>
    </row>
    <row r="778" spans="6:11" x14ac:dyDescent="0.25">
      <c r="F778" s="2">
        <v>258</v>
      </c>
      <c r="G778" s="15">
        <f t="shared" si="4"/>
        <v>0.88235294117647056</v>
      </c>
      <c r="J778" s="2">
        <v>257</v>
      </c>
      <c r="K778" s="15">
        <v>0.76470588235294112</v>
      </c>
    </row>
    <row r="779" spans="6:11" x14ac:dyDescent="0.25">
      <c r="F779" s="2">
        <v>259</v>
      </c>
      <c r="G779" s="15">
        <f t="shared" si="4"/>
        <v>0.69696969696969702</v>
      </c>
      <c r="J779" s="2">
        <v>258</v>
      </c>
      <c r="K779" s="15">
        <v>0.88235294117647056</v>
      </c>
    </row>
    <row r="780" spans="6:11" x14ac:dyDescent="0.25">
      <c r="F780" s="2">
        <v>260</v>
      </c>
      <c r="G780" s="15">
        <f t="shared" si="4"/>
        <v>0.46666666666666667</v>
      </c>
      <c r="J780" s="2">
        <v>259</v>
      </c>
      <c r="K780" s="15">
        <v>0.69696969696969702</v>
      </c>
    </row>
    <row r="781" spans="6:11" x14ac:dyDescent="0.25">
      <c r="F781" s="2">
        <v>261</v>
      </c>
      <c r="G781" s="15">
        <f t="shared" si="4"/>
        <v>0.75</v>
      </c>
      <c r="J781" s="2">
        <v>260</v>
      </c>
      <c r="K781" s="15">
        <v>0.46666666666666667</v>
      </c>
    </row>
    <row r="782" spans="6:11" x14ac:dyDescent="0.25">
      <c r="F782" s="2">
        <v>262</v>
      </c>
      <c r="G782" s="15">
        <f t="shared" si="4"/>
        <v>0.88888888888888884</v>
      </c>
      <c r="J782" s="2">
        <v>261</v>
      </c>
      <c r="K782" s="15">
        <v>0.75</v>
      </c>
    </row>
    <row r="783" spans="6:11" x14ac:dyDescent="0.25">
      <c r="F783" s="2">
        <v>263</v>
      </c>
      <c r="G783" s="15">
        <f t="shared" si="4"/>
        <v>0.62790697674418605</v>
      </c>
      <c r="J783" s="2">
        <v>262</v>
      </c>
      <c r="K783" s="15">
        <v>0.88888888888888884</v>
      </c>
    </row>
    <row r="784" spans="6:11" x14ac:dyDescent="0.25">
      <c r="F784" s="2">
        <v>264</v>
      </c>
      <c r="G784" s="15">
        <f t="shared" si="4"/>
        <v>1</v>
      </c>
      <c r="J784" s="2">
        <v>263</v>
      </c>
      <c r="K784" s="15">
        <v>0.62790697674418605</v>
      </c>
    </row>
    <row r="785" spans="6:11" x14ac:dyDescent="0.25">
      <c r="F785" s="2">
        <v>265</v>
      </c>
      <c r="G785" s="15">
        <f t="shared" si="4"/>
        <v>0.83333333333333337</v>
      </c>
      <c r="J785" s="2">
        <v>264</v>
      </c>
      <c r="K785" s="15">
        <v>1</v>
      </c>
    </row>
    <row r="786" spans="6:11" x14ac:dyDescent="0.25">
      <c r="F786" s="2">
        <v>266</v>
      </c>
      <c r="G786" s="15">
        <f t="shared" si="4"/>
        <v>0.30769230769230771</v>
      </c>
      <c r="J786" s="2">
        <v>265</v>
      </c>
      <c r="K786" s="15">
        <v>0.83333333333333337</v>
      </c>
    </row>
    <row r="787" spans="6:11" x14ac:dyDescent="0.25">
      <c r="F787" s="2">
        <v>267</v>
      </c>
      <c r="G787" s="15">
        <f t="shared" si="4"/>
        <v>0.88888888888888884</v>
      </c>
      <c r="J787" s="2">
        <v>266</v>
      </c>
      <c r="K787" s="15">
        <v>0.30769230769230771</v>
      </c>
    </row>
    <row r="788" spans="6:11" x14ac:dyDescent="0.25">
      <c r="F788" s="2">
        <v>268</v>
      </c>
      <c r="G788" s="15">
        <f t="shared" si="4"/>
        <v>0.61290322580645162</v>
      </c>
      <c r="J788" s="2">
        <v>267</v>
      </c>
      <c r="K788" s="15">
        <v>0.88888888888888884</v>
      </c>
    </row>
    <row r="789" spans="6:11" x14ac:dyDescent="0.25">
      <c r="F789" s="2">
        <v>269</v>
      </c>
      <c r="G789" s="15">
        <f t="shared" si="4"/>
        <v>9.0909090909090912E-2</v>
      </c>
      <c r="J789" s="2">
        <v>268</v>
      </c>
      <c r="K789" s="15">
        <v>0.61290322580645162</v>
      </c>
    </row>
    <row r="790" spans="6:11" x14ac:dyDescent="0.25">
      <c r="F790" s="2">
        <v>270</v>
      </c>
      <c r="G790" s="15">
        <f t="shared" si="4"/>
        <v>0.54166666666666663</v>
      </c>
      <c r="J790" s="2">
        <v>269</v>
      </c>
      <c r="K790" s="15">
        <v>9.0909090909090912E-2</v>
      </c>
    </row>
    <row r="791" spans="6:11" x14ac:dyDescent="0.25">
      <c r="F791" s="2">
        <v>271</v>
      </c>
      <c r="G791" s="15">
        <f t="shared" si="4"/>
        <v>0.64516129032258063</v>
      </c>
      <c r="J791" s="2">
        <v>270</v>
      </c>
      <c r="K791" s="15">
        <v>0.54166666666666663</v>
      </c>
    </row>
    <row r="792" spans="6:11" x14ac:dyDescent="0.25">
      <c r="F792" s="2">
        <v>272</v>
      </c>
      <c r="G792" s="15">
        <f t="shared" si="4"/>
        <v>0.75</v>
      </c>
      <c r="J792" s="2">
        <v>271</v>
      </c>
      <c r="K792" s="15">
        <v>0.64516129032258063</v>
      </c>
    </row>
    <row r="793" spans="6:11" x14ac:dyDescent="0.25">
      <c r="F793" s="2">
        <v>273</v>
      </c>
      <c r="G793" s="15">
        <f t="shared" si="4"/>
        <v>0.7927927927927928</v>
      </c>
      <c r="J793" s="2">
        <v>272</v>
      </c>
      <c r="K793" s="15">
        <v>0.75</v>
      </c>
    </row>
    <row r="794" spans="6:11" x14ac:dyDescent="0.25">
      <c r="F794" s="2">
        <v>274</v>
      </c>
      <c r="G794" s="15">
        <f t="shared" si="4"/>
        <v>0.66666666666666663</v>
      </c>
      <c r="J794" s="2">
        <v>273</v>
      </c>
      <c r="K794" s="15">
        <v>0.7927927927927928</v>
      </c>
    </row>
    <row r="795" spans="6:11" x14ac:dyDescent="0.25">
      <c r="F795" s="2">
        <v>275</v>
      </c>
      <c r="G795" s="15">
        <f t="shared" si="4"/>
        <v>0.98947368421052628</v>
      </c>
      <c r="J795" s="2">
        <v>274</v>
      </c>
      <c r="K795" s="15">
        <v>0.66666666666666663</v>
      </c>
    </row>
    <row r="796" spans="6:11" x14ac:dyDescent="0.25">
      <c r="F796" s="2">
        <v>276</v>
      </c>
      <c r="G796" s="15">
        <f t="shared" si="4"/>
        <v>0.76666666666666672</v>
      </c>
      <c r="J796" s="2">
        <v>275</v>
      </c>
      <c r="K796" s="15">
        <v>0.98947368421052628</v>
      </c>
    </row>
    <row r="797" spans="6:11" x14ac:dyDescent="0.25">
      <c r="F797" s="2">
        <v>277</v>
      </c>
      <c r="G797" s="15">
        <f t="shared" si="4"/>
        <v>0.40740740740740738</v>
      </c>
      <c r="J797" s="2">
        <v>276</v>
      </c>
      <c r="K797" s="15">
        <v>0.76666666666666672</v>
      </c>
    </row>
    <row r="798" spans="6:11" x14ac:dyDescent="0.25">
      <c r="F798" s="2">
        <v>278</v>
      </c>
      <c r="G798" s="15">
        <f t="shared" si="4"/>
        <v>0.6</v>
      </c>
      <c r="J798" s="2">
        <v>277</v>
      </c>
      <c r="K798" s="15">
        <v>0.40740740740740738</v>
      </c>
    </row>
    <row r="799" spans="6:11" x14ac:dyDescent="0.25">
      <c r="F799" s="2">
        <v>279</v>
      </c>
      <c r="G799" s="15">
        <f t="shared" si="4"/>
        <v>0.89830508474576276</v>
      </c>
      <c r="J799" s="2">
        <v>278</v>
      </c>
      <c r="K799" s="15">
        <v>0.6</v>
      </c>
    </row>
    <row r="800" spans="6:11" x14ac:dyDescent="0.25">
      <c r="F800" s="2">
        <v>280</v>
      </c>
      <c r="G800" s="15">
        <f t="shared" si="4"/>
        <v>1</v>
      </c>
      <c r="J800" s="2">
        <v>279</v>
      </c>
      <c r="K800" s="15">
        <v>0.89830508474576276</v>
      </c>
    </row>
    <row r="801" spans="6:11" x14ac:dyDescent="0.25">
      <c r="F801" s="2">
        <v>281</v>
      </c>
      <c r="G801" s="15">
        <f t="shared" si="4"/>
        <v>0.8571428571428571</v>
      </c>
      <c r="J801" s="2">
        <v>280</v>
      </c>
      <c r="K801" s="15">
        <v>1</v>
      </c>
    </row>
    <row r="802" spans="6:11" x14ac:dyDescent="0.25">
      <c r="F802" s="2">
        <v>282</v>
      </c>
      <c r="G802" s="15">
        <f t="shared" si="4"/>
        <v>0.15</v>
      </c>
      <c r="J802" s="2">
        <v>281</v>
      </c>
      <c r="K802" s="15">
        <v>0.8571428571428571</v>
      </c>
    </row>
    <row r="803" spans="6:11" x14ac:dyDescent="0.25">
      <c r="F803" s="2">
        <v>283</v>
      </c>
      <c r="G803" s="15">
        <f t="shared" si="4"/>
        <v>0.42857142857142855</v>
      </c>
      <c r="J803" s="2">
        <v>282</v>
      </c>
      <c r="K803" s="15">
        <v>0.15</v>
      </c>
    </row>
    <row r="804" spans="6:11" x14ac:dyDescent="0.25">
      <c r="F804" s="2">
        <v>284</v>
      </c>
      <c r="G804" s="15">
        <f t="shared" si="4"/>
        <v>0.66666666666666663</v>
      </c>
      <c r="J804" s="2">
        <v>283</v>
      </c>
      <c r="K804" s="15">
        <v>0.42857142857142855</v>
      </c>
    </row>
    <row r="805" spans="6:11" x14ac:dyDescent="0.25">
      <c r="F805" s="2">
        <v>285</v>
      </c>
      <c r="G805" s="15">
        <f t="shared" si="4"/>
        <v>1</v>
      </c>
      <c r="J805" s="2">
        <v>284</v>
      </c>
      <c r="K805" s="15">
        <v>0.66666666666666663</v>
      </c>
    </row>
    <row r="806" spans="6:11" x14ac:dyDescent="0.25">
      <c r="F806" s="2">
        <v>286</v>
      </c>
      <c r="G806" s="15">
        <f t="shared" si="4"/>
        <v>0.87804878048780488</v>
      </c>
      <c r="J806" s="2">
        <v>285</v>
      </c>
      <c r="K806" s="15">
        <v>1</v>
      </c>
    </row>
    <row r="807" spans="6:11" x14ac:dyDescent="0.25">
      <c r="F807" s="2">
        <v>287</v>
      </c>
      <c r="G807" s="15">
        <f t="shared" si="4"/>
        <v>0.9</v>
      </c>
      <c r="J807" s="2">
        <v>286</v>
      </c>
      <c r="K807" s="15">
        <v>0.87804878048780488</v>
      </c>
    </row>
    <row r="808" spans="6:11" x14ac:dyDescent="0.25">
      <c r="F808" s="2">
        <v>288</v>
      </c>
      <c r="G808" s="15">
        <f t="shared" si="4"/>
        <v>0.8</v>
      </c>
      <c r="J808" s="2">
        <v>287</v>
      </c>
      <c r="K808" s="15">
        <v>0.9</v>
      </c>
    </row>
    <row r="809" spans="6:11" x14ac:dyDescent="0.25">
      <c r="F809" s="2">
        <v>289</v>
      </c>
      <c r="G809" s="15">
        <f t="shared" si="4"/>
        <v>0.13333333333333333</v>
      </c>
      <c r="J809" s="2">
        <v>288</v>
      </c>
      <c r="K809" s="15">
        <v>0.8</v>
      </c>
    </row>
    <row r="810" spans="6:11" x14ac:dyDescent="0.25">
      <c r="F810" s="2">
        <v>290</v>
      </c>
      <c r="G810" s="15">
        <f t="shared" si="4"/>
        <v>0.75609756097560976</v>
      </c>
      <c r="J810" s="2">
        <v>289</v>
      </c>
      <c r="K810" s="15">
        <v>0.13333333333333333</v>
      </c>
    </row>
    <row r="811" spans="6:11" x14ac:dyDescent="0.25">
      <c r="F811" s="2">
        <v>291</v>
      </c>
      <c r="G811" s="15">
        <f t="shared" si="4"/>
        <v>0.83333333333333337</v>
      </c>
      <c r="J811" s="2">
        <v>290</v>
      </c>
      <c r="K811" s="15">
        <v>0.75609756097560976</v>
      </c>
    </row>
    <row r="812" spans="6:11" x14ac:dyDescent="0.25">
      <c r="F812" s="2">
        <v>292</v>
      </c>
      <c r="G812" s="15">
        <f t="shared" si="4"/>
        <v>0.81578947368421051</v>
      </c>
      <c r="J812" s="2">
        <v>291</v>
      </c>
      <c r="K812" s="15">
        <v>0.83333333333333337</v>
      </c>
    </row>
    <row r="813" spans="6:11" x14ac:dyDescent="0.25">
      <c r="F813" s="2">
        <v>293</v>
      </c>
      <c r="G813" s="15">
        <f t="shared" si="4"/>
        <v>1</v>
      </c>
      <c r="J813" s="2">
        <v>292</v>
      </c>
      <c r="K813" s="15">
        <v>0.81578947368421051</v>
      </c>
    </row>
    <row r="814" spans="6:11" x14ac:dyDescent="0.25">
      <c r="F814" s="2">
        <v>294</v>
      </c>
      <c r="G814" s="15">
        <f t="shared" si="4"/>
        <v>0.33333333333333331</v>
      </c>
      <c r="J814" s="2">
        <v>293</v>
      </c>
      <c r="K814" s="15">
        <v>1</v>
      </c>
    </row>
    <row r="815" spans="6:11" x14ac:dyDescent="0.25">
      <c r="F815" s="2">
        <v>295</v>
      </c>
      <c r="G815" s="15">
        <f t="shared" si="4"/>
        <v>0.5</v>
      </c>
      <c r="J815" s="2">
        <v>294</v>
      </c>
      <c r="K815" s="15">
        <v>0.33333333333333331</v>
      </c>
    </row>
    <row r="816" spans="6:11" x14ac:dyDescent="0.25">
      <c r="F816" s="2">
        <v>296</v>
      </c>
      <c r="G816" s="15">
        <f t="shared" si="4"/>
        <v>0.875</v>
      </c>
      <c r="J816" s="2">
        <v>295</v>
      </c>
      <c r="K816" s="15">
        <v>0.5</v>
      </c>
    </row>
    <row r="817" spans="6:11" x14ac:dyDescent="0.25">
      <c r="F817" s="2">
        <v>297</v>
      </c>
      <c r="G817" s="15">
        <f t="shared" si="4"/>
        <v>0.5</v>
      </c>
      <c r="J817" s="2">
        <v>296</v>
      </c>
      <c r="K817" s="15">
        <v>0.875</v>
      </c>
    </row>
    <row r="818" spans="6:11" x14ac:dyDescent="0.25">
      <c r="F818" s="2">
        <v>298</v>
      </c>
      <c r="G818" s="15">
        <f t="shared" si="4"/>
        <v>0.29411764705882354</v>
      </c>
      <c r="J818" s="2">
        <v>297</v>
      </c>
      <c r="K818" s="15">
        <v>0.5</v>
      </c>
    </row>
    <row r="819" spans="6:11" x14ac:dyDescent="0.25">
      <c r="F819" s="2">
        <v>299</v>
      </c>
      <c r="G819" s="15">
        <f t="shared" si="4"/>
        <v>1</v>
      </c>
      <c r="J819" s="2">
        <v>298</v>
      </c>
      <c r="K819" s="15">
        <v>0.29411764705882354</v>
      </c>
    </row>
    <row r="820" spans="6:11" x14ac:dyDescent="0.25">
      <c r="F820" s="2">
        <v>301</v>
      </c>
      <c r="G820" s="15">
        <f t="shared" si="4"/>
        <v>0.8</v>
      </c>
      <c r="J820" s="2">
        <v>299</v>
      </c>
      <c r="K820" s="15">
        <v>1</v>
      </c>
    </row>
    <row r="821" spans="6:11" x14ac:dyDescent="0.25">
      <c r="F821" s="2">
        <v>302</v>
      </c>
      <c r="G821" s="15">
        <f t="shared" si="4"/>
        <v>0.90476190476190477</v>
      </c>
      <c r="J821" s="2">
        <v>301</v>
      </c>
      <c r="K821" s="15">
        <v>0.8</v>
      </c>
    </row>
    <row r="822" spans="6:11" x14ac:dyDescent="0.25">
      <c r="F822" s="2">
        <v>303</v>
      </c>
      <c r="G822" s="15">
        <f t="shared" si="4"/>
        <v>0.7</v>
      </c>
      <c r="J822" s="2">
        <v>302</v>
      </c>
      <c r="K822" s="15">
        <v>0.90476190476190477</v>
      </c>
    </row>
    <row r="823" spans="6:11" x14ac:dyDescent="0.25">
      <c r="F823" s="2">
        <v>304</v>
      </c>
      <c r="G823" s="15">
        <f t="shared" si="4"/>
        <v>0.94623655913978499</v>
      </c>
      <c r="J823" s="2">
        <v>303</v>
      </c>
      <c r="K823" s="15">
        <v>0.7</v>
      </c>
    </row>
    <row r="824" spans="6:11" x14ac:dyDescent="0.25">
      <c r="F824" s="2">
        <v>305</v>
      </c>
      <c r="G824" s="15">
        <f t="shared" si="4"/>
        <v>1</v>
      </c>
      <c r="J824" s="2">
        <v>304</v>
      </c>
      <c r="K824" s="15">
        <v>0.94623655913978499</v>
      </c>
    </row>
    <row r="825" spans="6:11" x14ac:dyDescent="0.25">
      <c r="F825" s="2">
        <v>307</v>
      </c>
      <c r="G825" s="15">
        <f t="shared" si="4"/>
        <v>1</v>
      </c>
      <c r="J825" s="2">
        <v>305</v>
      </c>
      <c r="K825" s="15">
        <v>1</v>
      </c>
    </row>
    <row r="826" spans="6:11" x14ac:dyDescent="0.25">
      <c r="F826" s="2">
        <v>308</v>
      </c>
      <c r="G826" s="15">
        <f t="shared" si="4"/>
        <v>1</v>
      </c>
      <c r="J826" s="2">
        <v>307</v>
      </c>
      <c r="K826" s="15">
        <v>1</v>
      </c>
    </row>
    <row r="827" spans="6:11" x14ac:dyDescent="0.25">
      <c r="F827" s="2">
        <v>309</v>
      </c>
      <c r="G827" s="15">
        <f t="shared" si="4"/>
        <v>0.61904761904761907</v>
      </c>
      <c r="J827" s="2">
        <v>308</v>
      </c>
      <c r="K827" s="15">
        <v>1</v>
      </c>
    </row>
    <row r="828" spans="6:11" x14ac:dyDescent="0.25">
      <c r="F828" s="2">
        <v>310</v>
      </c>
      <c r="G828" s="15">
        <f t="shared" si="4"/>
        <v>1</v>
      </c>
      <c r="J828" s="2">
        <v>309</v>
      </c>
      <c r="K828" s="15">
        <v>0.61904761904761907</v>
      </c>
    </row>
    <row r="829" spans="6:11" x14ac:dyDescent="0.25">
      <c r="F829" s="2">
        <v>311</v>
      </c>
      <c r="G829" s="15">
        <f t="shared" si="4"/>
        <v>0.5</v>
      </c>
      <c r="J829" s="2">
        <v>310</v>
      </c>
      <c r="K829" s="15">
        <v>1</v>
      </c>
    </row>
    <row r="830" spans="6:11" x14ac:dyDescent="0.25">
      <c r="F830" s="2">
        <v>313</v>
      </c>
      <c r="G830" s="15">
        <f t="shared" si="4"/>
        <v>1</v>
      </c>
      <c r="J830" s="2">
        <v>311</v>
      </c>
      <c r="K830" s="15">
        <v>0.5</v>
      </c>
    </row>
    <row r="831" spans="6:11" x14ac:dyDescent="0.25">
      <c r="F831" s="2">
        <v>314</v>
      </c>
      <c r="G831" s="15">
        <f t="shared" si="4"/>
        <v>1</v>
      </c>
      <c r="J831" s="2">
        <v>313</v>
      </c>
      <c r="K831" s="15">
        <v>1</v>
      </c>
    </row>
    <row r="832" spans="6:11" x14ac:dyDescent="0.25">
      <c r="F832" s="2">
        <v>315</v>
      </c>
      <c r="G832" s="15">
        <f t="shared" si="4"/>
        <v>0.55555555555555558</v>
      </c>
      <c r="J832" s="2">
        <v>314</v>
      </c>
      <c r="K832" s="15">
        <v>1</v>
      </c>
    </row>
    <row r="833" spans="6:11" x14ac:dyDescent="0.25">
      <c r="F833" s="2">
        <v>317</v>
      </c>
      <c r="G833" s="15">
        <f t="shared" si="4"/>
        <v>1</v>
      </c>
      <c r="J833" s="2">
        <v>315</v>
      </c>
      <c r="K833" s="15">
        <v>0.55555555555555558</v>
      </c>
    </row>
    <row r="834" spans="6:11" x14ac:dyDescent="0.25">
      <c r="F834" s="2">
        <v>319</v>
      </c>
      <c r="G834" s="15">
        <f t="shared" si="4"/>
        <v>1</v>
      </c>
      <c r="J834" s="2">
        <v>317</v>
      </c>
      <c r="K834" s="15">
        <v>1</v>
      </c>
    </row>
    <row r="835" spans="6:11" x14ac:dyDescent="0.25">
      <c r="F835" s="2">
        <v>320</v>
      </c>
      <c r="G835" s="15">
        <f t="shared" si="4"/>
        <v>0.81944444444444442</v>
      </c>
      <c r="J835" s="2">
        <v>319</v>
      </c>
      <c r="K835" s="15">
        <v>1</v>
      </c>
    </row>
    <row r="836" spans="6:11" x14ac:dyDescent="0.25">
      <c r="F836" s="2">
        <v>322</v>
      </c>
      <c r="G836" s="15">
        <f t="shared" si="4"/>
        <v>0.57446808510638303</v>
      </c>
      <c r="J836" s="2">
        <v>320</v>
      </c>
      <c r="K836" s="15">
        <v>0.81944444444444442</v>
      </c>
    </row>
    <row r="837" spans="6:11" x14ac:dyDescent="0.25">
      <c r="F837" s="2">
        <v>323</v>
      </c>
      <c r="G837" s="15">
        <f t="shared" si="4"/>
        <v>0.86363636363636365</v>
      </c>
      <c r="J837" s="2">
        <v>322</v>
      </c>
      <c r="K837" s="15">
        <v>0.57446808510638303</v>
      </c>
    </row>
    <row r="838" spans="6:11" x14ac:dyDescent="0.25">
      <c r="F838" s="2">
        <v>324</v>
      </c>
      <c r="G838" s="15">
        <f t="shared" si="4"/>
        <v>1</v>
      </c>
      <c r="J838" s="2">
        <v>323</v>
      </c>
      <c r="K838" s="15">
        <v>0.86363636363636365</v>
      </c>
    </row>
    <row r="839" spans="6:11" x14ac:dyDescent="0.25">
      <c r="F839" s="2">
        <v>325</v>
      </c>
      <c r="G839" s="15">
        <f t="shared" si="4"/>
        <v>1</v>
      </c>
      <c r="J839" s="2">
        <v>324</v>
      </c>
      <c r="K839" s="15">
        <v>1</v>
      </c>
    </row>
    <row r="840" spans="6:11" x14ac:dyDescent="0.25">
      <c r="F840" s="2">
        <v>326</v>
      </c>
      <c r="G840" s="15">
        <f t="shared" ref="G840:G864" si="5">GETPIVOTDATA("[Measures].[Cancellation rate]",$J$521,"[Fact_Reservations].[lead Time]","[Fact_Reservations].[lead Time].&amp;["&amp;J841&amp;"]")</f>
        <v>1</v>
      </c>
      <c r="J840" s="2">
        <v>325</v>
      </c>
      <c r="K840" s="15">
        <v>1</v>
      </c>
    </row>
    <row r="841" spans="6:11" x14ac:dyDescent="0.25">
      <c r="F841" s="2">
        <v>328</v>
      </c>
      <c r="G841" s="15">
        <f t="shared" si="5"/>
        <v>1</v>
      </c>
      <c r="J841" s="2">
        <v>326</v>
      </c>
      <c r="K841" s="15">
        <v>1</v>
      </c>
    </row>
    <row r="842" spans="6:11" x14ac:dyDescent="0.25">
      <c r="F842" s="2">
        <v>330</v>
      </c>
      <c r="G842" s="15">
        <f t="shared" si="5"/>
        <v>1</v>
      </c>
      <c r="J842" s="2">
        <v>328</v>
      </c>
      <c r="K842" s="15">
        <v>1</v>
      </c>
    </row>
    <row r="843" spans="6:11" x14ac:dyDescent="0.25">
      <c r="F843" s="2">
        <v>331</v>
      </c>
      <c r="G843" s="15">
        <f t="shared" si="5"/>
        <v>1</v>
      </c>
      <c r="J843" s="2">
        <v>330</v>
      </c>
      <c r="K843" s="15">
        <v>1</v>
      </c>
    </row>
    <row r="844" spans="6:11" x14ac:dyDescent="0.25">
      <c r="F844" s="2">
        <v>332</v>
      </c>
      <c r="G844" s="15">
        <f t="shared" si="5"/>
        <v>0.25</v>
      </c>
      <c r="J844" s="2">
        <v>331</v>
      </c>
      <c r="K844" s="15">
        <v>1</v>
      </c>
    </row>
    <row r="845" spans="6:11" x14ac:dyDescent="0.25">
      <c r="F845" s="2">
        <v>333</v>
      </c>
      <c r="G845" s="15">
        <f t="shared" si="5"/>
        <v>1</v>
      </c>
      <c r="J845" s="2">
        <v>332</v>
      </c>
      <c r="K845" s="15">
        <v>0.25</v>
      </c>
    </row>
    <row r="846" spans="6:11" x14ac:dyDescent="0.25">
      <c r="F846" s="2">
        <v>335</v>
      </c>
      <c r="G846" s="15">
        <f t="shared" si="5"/>
        <v>6.6666666666666666E-2</v>
      </c>
      <c r="J846" s="2">
        <v>333</v>
      </c>
      <c r="K846" s="15">
        <v>1</v>
      </c>
    </row>
    <row r="847" spans="6:11" x14ac:dyDescent="0.25">
      <c r="F847" s="2">
        <v>338</v>
      </c>
      <c r="G847" s="15">
        <f t="shared" si="5"/>
        <v>0.47826086956521741</v>
      </c>
      <c r="J847" s="2">
        <v>335</v>
      </c>
      <c r="K847" s="15">
        <v>6.6666666666666666E-2</v>
      </c>
    </row>
    <row r="848" spans="6:11" x14ac:dyDescent="0.25">
      <c r="F848" s="2">
        <v>341</v>
      </c>
      <c r="G848" s="15">
        <f t="shared" si="5"/>
        <v>1</v>
      </c>
      <c r="J848" s="2">
        <v>338</v>
      </c>
      <c r="K848" s="15">
        <v>0.47826086956521741</v>
      </c>
    </row>
    <row r="849" spans="6:11" x14ac:dyDescent="0.25">
      <c r="F849" s="2">
        <v>345</v>
      </c>
      <c r="G849" s="15">
        <f t="shared" si="5"/>
        <v>1</v>
      </c>
      <c r="J849" s="2">
        <v>341</v>
      </c>
      <c r="K849" s="15">
        <v>1</v>
      </c>
    </row>
    <row r="850" spans="6:11" x14ac:dyDescent="0.25">
      <c r="F850" s="2">
        <v>346</v>
      </c>
      <c r="G850" s="15">
        <f t="shared" si="5"/>
        <v>0.8904109589041096</v>
      </c>
      <c r="J850" s="2">
        <v>345</v>
      </c>
      <c r="K850" s="15">
        <v>1</v>
      </c>
    </row>
    <row r="851" spans="6:11" x14ac:dyDescent="0.25">
      <c r="F851" s="2">
        <v>349</v>
      </c>
      <c r="G851" s="15">
        <f t="shared" si="5"/>
        <v>0.875</v>
      </c>
      <c r="J851" s="2">
        <v>346</v>
      </c>
      <c r="K851" s="15">
        <v>0.8904109589041096</v>
      </c>
    </row>
    <row r="852" spans="6:11" x14ac:dyDescent="0.25">
      <c r="F852" s="2">
        <v>350</v>
      </c>
      <c r="G852" s="15">
        <f t="shared" si="5"/>
        <v>1</v>
      </c>
      <c r="J852" s="2">
        <v>349</v>
      </c>
      <c r="K852" s="15">
        <v>0.875</v>
      </c>
    </row>
    <row r="853" spans="6:11" x14ac:dyDescent="0.25">
      <c r="F853" s="2">
        <v>352</v>
      </c>
      <c r="G853" s="15">
        <f t="shared" si="5"/>
        <v>1</v>
      </c>
      <c r="J853" s="2">
        <v>350</v>
      </c>
      <c r="K853" s="15">
        <v>1</v>
      </c>
    </row>
    <row r="854" spans="6:11" x14ac:dyDescent="0.25">
      <c r="F854" s="2">
        <v>353</v>
      </c>
      <c r="G854" s="15">
        <f t="shared" si="5"/>
        <v>1</v>
      </c>
      <c r="J854" s="2">
        <v>352</v>
      </c>
      <c r="K854" s="15">
        <v>1</v>
      </c>
    </row>
    <row r="855" spans="6:11" x14ac:dyDescent="0.25">
      <c r="F855" s="2">
        <v>355</v>
      </c>
      <c r="G855" s="15">
        <f t="shared" si="5"/>
        <v>1</v>
      </c>
      <c r="J855" s="2">
        <v>353</v>
      </c>
      <c r="K855" s="15">
        <v>1</v>
      </c>
    </row>
    <row r="856" spans="6:11" x14ac:dyDescent="0.25">
      <c r="F856" s="2">
        <v>359</v>
      </c>
      <c r="G856" s="15">
        <f t="shared" si="5"/>
        <v>0.25</v>
      </c>
      <c r="J856" s="2">
        <v>355</v>
      </c>
      <c r="K856" s="15">
        <v>1</v>
      </c>
    </row>
    <row r="857" spans="6:11" x14ac:dyDescent="0.25">
      <c r="F857" s="2">
        <v>361</v>
      </c>
      <c r="G857" s="15">
        <f t="shared" si="5"/>
        <v>1</v>
      </c>
      <c r="J857" s="2">
        <v>359</v>
      </c>
      <c r="K857" s="15">
        <v>0.25</v>
      </c>
    </row>
    <row r="858" spans="6:11" x14ac:dyDescent="0.25">
      <c r="F858" s="2">
        <v>372</v>
      </c>
      <c r="G858" s="15">
        <f t="shared" si="5"/>
        <v>1</v>
      </c>
      <c r="J858" s="2">
        <v>361</v>
      </c>
      <c r="K858" s="15">
        <v>1</v>
      </c>
    </row>
    <row r="859" spans="6:11" x14ac:dyDescent="0.25">
      <c r="F859" s="2">
        <v>377</v>
      </c>
      <c r="G859" s="15">
        <f t="shared" si="5"/>
        <v>0.91304347826086951</v>
      </c>
      <c r="J859" s="2">
        <v>372</v>
      </c>
      <c r="K859" s="15">
        <v>1</v>
      </c>
    </row>
    <row r="860" spans="6:11" x14ac:dyDescent="0.25">
      <c r="F860" s="2">
        <v>381</v>
      </c>
      <c r="G860" s="15">
        <f t="shared" si="5"/>
        <v>1</v>
      </c>
      <c r="J860" s="2">
        <v>377</v>
      </c>
      <c r="K860" s="15">
        <v>0.91304347826086951</v>
      </c>
    </row>
    <row r="861" spans="6:11" x14ac:dyDescent="0.25">
      <c r="F861" s="2">
        <v>386</v>
      </c>
      <c r="G861" s="15">
        <f t="shared" si="5"/>
        <v>0.91304347826086951</v>
      </c>
      <c r="J861" s="2">
        <v>381</v>
      </c>
      <c r="K861" s="15">
        <v>1</v>
      </c>
    </row>
    <row r="862" spans="6:11" x14ac:dyDescent="0.25">
      <c r="F862" s="2">
        <v>418</v>
      </c>
      <c r="G862" s="15">
        <f t="shared" si="5"/>
        <v>1</v>
      </c>
      <c r="J862" s="2">
        <v>386</v>
      </c>
      <c r="K862" s="15">
        <v>0.91304347826086951</v>
      </c>
    </row>
    <row r="863" spans="6:11" x14ac:dyDescent="0.25">
      <c r="F863" s="2">
        <v>433</v>
      </c>
      <c r="G863" s="15">
        <f t="shared" si="5"/>
        <v>1</v>
      </c>
      <c r="J863" s="2">
        <v>418</v>
      </c>
      <c r="K863" s="15">
        <v>1</v>
      </c>
    </row>
    <row r="864" spans="6:11" x14ac:dyDescent="0.25">
      <c r="F864" s="2">
        <v>443</v>
      </c>
      <c r="G864" s="15">
        <f t="shared" si="5"/>
        <v>1</v>
      </c>
      <c r="J864" s="2">
        <v>433</v>
      </c>
      <c r="K864" s="15">
        <v>1</v>
      </c>
    </row>
    <row r="865" spans="10:11" x14ac:dyDescent="0.25">
      <c r="J865" s="2">
        <v>443</v>
      </c>
      <c r="K865" s="15">
        <v>1</v>
      </c>
    </row>
    <row r="866" spans="10:11" x14ac:dyDescent="0.25">
      <c r="J866" s="2" t="s">
        <v>1</v>
      </c>
      <c r="K866" s="15">
        <v>0.32777747116286771</v>
      </c>
    </row>
  </sheetData>
  <pageMargins left="0.7" right="0.7" top="0.75" bottom="0.75" header="0.3" footer="0.3"/>
  <drawing r:id="rId39"/>
  <extLst>
    <ext xmlns:x14="http://schemas.microsoft.com/office/spreadsheetml/2009/9/main" uri="{A8765BA9-456A-4dab-B4F3-ACF838C121DE}">
      <x14:slicerList>
        <x14:slicer r:id="rId4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0C2EA-53CD-4272-AFC5-381010C42D15}">
  <dimension ref="B2:O39"/>
  <sheetViews>
    <sheetView showRowColHeaders="0" tabSelected="1" zoomScale="70" zoomScaleNormal="70" workbookViewId="0"/>
  </sheetViews>
  <sheetFormatPr defaultColWidth="8.85546875" defaultRowHeight="15" x14ac:dyDescent="0.25"/>
  <cols>
    <col min="1" max="16384" width="8.85546875" style="18"/>
  </cols>
  <sheetData>
    <row r="2" spans="15:15" x14ac:dyDescent="0.25">
      <c r="O2" s="32"/>
    </row>
    <row r="3" spans="15:15" x14ac:dyDescent="0.25">
      <c r="O3" s="32"/>
    </row>
    <row r="4" spans="15:15" x14ac:dyDescent="0.25">
      <c r="O4" s="32"/>
    </row>
    <row r="5" spans="15:15" x14ac:dyDescent="0.25">
      <c r="O5" s="32"/>
    </row>
    <row r="6" spans="15:15" x14ac:dyDescent="0.25">
      <c r="O6" s="32"/>
    </row>
    <row r="38" spans="2:10" x14ac:dyDescent="0.25">
      <c r="B38" s="58"/>
      <c r="C38" s="59"/>
      <c r="D38" s="59"/>
      <c r="E38" s="59"/>
      <c r="F38" s="59"/>
      <c r="G38" s="59"/>
      <c r="H38" s="59"/>
      <c r="I38" s="59"/>
      <c r="J38" s="59"/>
    </row>
    <row r="39" spans="2:10" x14ac:dyDescent="0.25">
      <c r="B39" s="59"/>
      <c r="C39" s="59"/>
      <c r="D39" s="59"/>
      <c r="E39" s="59"/>
      <c r="F39" s="59"/>
      <c r="G39" s="59"/>
      <c r="H39" s="59"/>
      <c r="I39" s="59"/>
      <c r="J39" s="59"/>
    </row>
  </sheetData>
  <mergeCells count="1">
    <mergeCell ref="B38:J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E990A-5672-482E-8F3F-621E5D011E09}">
  <dimension ref="B2:O39"/>
  <sheetViews>
    <sheetView showRowColHeaders="0" zoomScale="70" zoomScaleNormal="70" workbookViewId="0"/>
  </sheetViews>
  <sheetFormatPr defaultColWidth="8.85546875" defaultRowHeight="15" x14ac:dyDescent="0.25"/>
  <cols>
    <col min="1" max="16384" width="8.85546875" style="18"/>
  </cols>
  <sheetData>
    <row r="2" spans="15:15" x14ac:dyDescent="0.25">
      <c r="O2" s="32"/>
    </row>
    <row r="3" spans="15:15" x14ac:dyDescent="0.25">
      <c r="O3" s="32"/>
    </row>
    <row r="4" spans="15:15" x14ac:dyDescent="0.25">
      <c r="O4" s="32"/>
    </row>
    <row r="5" spans="15:15" x14ac:dyDescent="0.25">
      <c r="O5" s="32"/>
    </row>
    <row r="6" spans="15:15" x14ac:dyDescent="0.25">
      <c r="O6" s="32"/>
    </row>
    <row r="38" spans="2:10" x14ac:dyDescent="0.25">
      <c r="B38" s="58"/>
      <c r="C38" s="59"/>
      <c r="D38" s="59"/>
      <c r="E38" s="59"/>
      <c r="F38" s="59"/>
      <c r="G38" s="59"/>
      <c r="H38" s="59"/>
      <c r="I38" s="59"/>
      <c r="J38" s="59"/>
    </row>
    <row r="39" spans="2:10" x14ac:dyDescent="0.25">
      <c r="B39" s="59"/>
      <c r="C39" s="59"/>
      <c r="D39" s="59"/>
      <c r="E39" s="59"/>
      <c r="F39" s="59"/>
      <c r="G39" s="59"/>
      <c r="H39" s="59"/>
      <c r="I39" s="59"/>
      <c r="J39" s="59"/>
    </row>
  </sheetData>
  <mergeCells count="1">
    <mergeCell ref="B38:J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BF5AA-E107-4B50-A07C-6E64B3302B7B}">
  <dimension ref="B2:O39"/>
  <sheetViews>
    <sheetView showRowColHeaders="0" zoomScale="70" zoomScaleNormal="70" workbookViewId="0"/>
  </sheetViews>
  <sheetFormatPr defaultColWidth="8.85546875" defaultRowHeight="15" x14ac:dyDescent="0.25"/>
  <cols>
    <col min="1" max="16384" width="8.85546875" style="18"/>
  </cols>
  <sheetData>
    <row r="2" spans="15:15" x14ac:dyDescent="0.25">
      <c r="O2" s="32"/>
    </row>
    <row r="3" spans="15:15" x14ac:dyDescent="0.25">
      <c r="O3" s="32"/>
    </row>
    <row r="4" spans="15:15" x14ac:dyDescent="0.25">
      <c r="O4" s="32"/>
    </row>
    <row r="5" spans="15:15" x14ac:dyDescent="0.25">
      <c r="O5" s="32"/>
    </row>
    <row r="6" spans="15:15" x14ac:dyDescent="0.25">
      <c r="O6" s="32"/>
    </row>
    <row r="38" spans="2:10" x14ac:dyDescent="0.25">
      <c r="B38" s="58"/>
      <c r="C38" s="59"/>
      <c r="D38" s="59"/>
      <c r="E38" s="59"/>
      <c r="F38" s="59"/>
      <c r="G38" s="59"/>
      <c r="H38" s="59"/>
      <c r="I38" s="59"/>
      <c r="J38" s="59"/>
    </row>
    <row r="39" spans="2:10" x14ac:dyDescent="0.25">
      <c r="B39" s="59"/>
      <c r="C39" s="59"/>
      <c r="D39" s="59"/>
      <c r="E39" s="59"/>
      <c r="F39" s="59"/>
      <c r="G39" s="59"/>
      <c r="H39" s="59"/>
      <c r="I39" s="59"/>
      <c r="J39" s="59"/>
    </row>
  </sheetData>
  <mergeCells count="1">
    <mergeCell ref="B38:J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D51AE-AC9E-4518-8177-BEF81739ABBF}">
  <dimension ref="B2:O39"/>
  <sheetViews>
    <sheetView showRowColHeaders="0" zoomScale="70" zoomScaleNormal="70" workbookViewId="0"/>
  </sheetViews>
  <sheetFormatPr defaultColWidth="8.85546875" defaultRowHeight="15" x14ac:dyDescent="0.25"/>
  <cols>
    <col min="1" max="16384" width="8.85546875" style="18"/>
  </cols>
  <sheetData>
    <row r="2" spans="15:15" x14ac:dyDescent="0.25">
      <c r="O2" s="32"/>
    </row>
    <row r="3" spans="15:15" x14ac:dyDescent="0.25">
      <c r="O3" s="32"/>
    </row>
    <row r="4" spans="15:15" x14ac:dyDescent="0.25">
      <c r="O4" s="32"/>
    </row>
    <row r="5" spans="15:15" x14ac:dyDescent="0.25">
      <c r="O5" s="32"/>
    </row>
    <row r="6" spans="15:15" x14ac:dyDescent="0.25">
      <c r="O6" s="32"/>
    </row>
    <row r="38" spans="2:10" x14ac:dyDescent="0.25">
      <c r="B38" s="58"/>
      <c r="C38" s="59"/>
      <c r="D38" s="59"/>
      <c r="E38" s="59"/>
      <c r="F38" s="59"/>
      <c r="G38" s="59"/>
      <c r="H38" s="59"/>
      <c r="I38" s="59"/>
      <c r="J38" s="59"/>
    </row>
    <row r="39" spans="2:10" x14ac:dyDescent="0.25">
      <c r="B39" s="59"/>
      <c r="C39" s="59"/>
      <c r="D39" s="59"/>
      <c r="E39" s="59"/>
      <c r="F39" s="59"/>
      <c r="G39" s="59"/>
      <c r="H39" s="59"/>
      <c r="I39" s="59"/>
      <c r="J39" s="59"/>
    </row>
  </sheetData>
  <mergeCells count="1">
    <mergeCell ref="B38:J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CE2F6-8B2C-4C2B-8660-38D09822171F}">
  <dimension ref="B2:O39"/>
  <sheetViews>
    <sheetView showRowColHeaders="0" zoomScale="70" zoomScaleNormal="70" workbookViewId="0"/>
  </sheetViews>
  <sheetFormatPr defaultColWidth="8.85546875" defaultRowHeight="15" x14ac:dyDescent="0.25"/>
  <cols>
    <col min="1" max="16384" width="8.85546875" style="18"/>
  </cols>
  <sheetData>
    <row r="2" spans="15:15" x14ac:dyDescent="0.25">
      <c r="O2" s="32"/>
    </row>
    <row r="3" spans="15:15" x14ac:dyDescent="0.25">
      <c r="O3" s="32"/>
    </row>
    <row r="4" spans="15:15" x14ac:dyDescent="0.25">
      <c r="O4" s="32"/>
    </row>
    <row r="5" spans="15:15" x14ac:dyDescent="0.25">
      <c r="O5" s="32"/>
    </row>
    <row r="6" spans="15:15" x14ac:dyDescent="0.25">
      <c r="O6" s="32"/>
    </row>
    <row r="38" spans="2:10" x14ac:dyDescent="0.25">
      <c r="B38" s="58"/>
      <c r="C38" s="59"/>
      <c r="D38" s="59"/>
      <c r="E38" s="59"/>
      <c r="F38" s="59"/>
      <c r="G38" s="59"/>
      <c r="H38" s="59"/>
      <c r="I38" s="59"/>
      <c r="J38" s="59"/>
    </row>
    <row r="39" spans="2:10" x14ac:dyDescent="0.25">
      <c r="B39" s="59"/>
      <c r="C39" s="59"/>
      <c r="D39" s="59"/>
      <c r="E39" s="59"/>
      <c r="F39" s="59"/>
      <c r="G39" s="59"/>
      <c r="H39" s="59"/>
      <c r="I39" s="59"/>
      <c r="J39" s="59"/>
    </row>
  </sheetData>
  <mergeCells count="1">
    <mergeCell ref="B38:J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Props1.xml><?xml version="1.0" encoding="utf-8"?>
<ds:datastoreItem xmlns:ds="http://schemas.openxmlformats.org/officeDocument/2006/customXml" ds:itemID="{12638A72-84D9-4CC9-8EB1-99966170DEE4}">
  <ds:schemaRefs/>
</ds:datastoreItem>
</file>

<file path=customXml/itemProps2.xml><?xml version="1.0" encoding="utf-8"?>
<ds:datastoreItem xmlns:ds="http://schemas.openxmlformats.org/officeDocument/2006/customXml" ds:itemID="{85E40F6A-AB87-4D6A-8B08-168DB09FF05E}">
  <ds:schemaRefs/>
</ds:datastoreItem>
</file>

<file path=customXml/itemProps3.xml><?xml version="1.0" encoding="utf-8"?>
<ds:datastoreItem xmlns:ds="http://schemas.openxmlformats.org/officeDocument/2006/customXml" ds:itemID="{EFBF3B20-24B9-4386-9704-5EF2D1782435}">
  <ds:schemaRefs/>
</ds:datastoreItem>
</file>

<file path=customXml/itemProps4.xml><?xml version="1.0" encoding="utf-8"?>
<ds:datastoreItem xmlns:ds="http://schemas.openxmlformats.org/officeDocument/2006/customXml" ds:itemID="{74C6E16D-0E44-4833-ACE0-65ECF6088295}">
  <ds:schemaRefs/>
</ds:datastoreItem>
</file>

<file path=customXml/itemProps5.xml><?xml version="1.0" encoding="utf-8"?>
<ds:datastoreItem xmlns:ds="http://schemas.openxmlformats.org/officeDocument/2006/customXml" ds:itemID="{DC70A0A4-A74C-499F-822C-FDB136F8C4A3}">
  <ds:schemaRefs/>
</ds:datastoreItem>
</file>

<file path=customXml/itemProps6.xml><?xml version="1.0" encoding="utf-8"?>
<ds:datastoreItem xmlns:ds="http://schemas.openxmlformats.org/officeDocument/2006/customXml" ds:itemID="{24CBC220-E945-41DF-A19F-7B0F412B8044}">
  <ds:schemaRefs/>
</ds:datastoreItem>
</file>

<file path=customXml/itemProps7.xml><?xml version="1.0" encoding="utf-8"?>
<ds:datastoreItem xmlns:ds="http://schemas.openxmlformats.org/officeDocument/2006/customXml" ds:itemID="{DDF2D2A4-E78E-46AC-A840-B4907AA2DD01}">
  <ds:schemaRefs/>
</ds:datastoreItem>
</file>

<file path=customXml/itemProps8.xml><?xml version="1.0" encoding="utf-8"?>
<ds:datastoreItem xmlns:ds="http://schemas.openxmlformats.org/officeDocument/2006/customXml" ds:itemID="{71F3DC62-9896-47E8-AF18-22999C1D0C2B}">
  <ds:schemaRefs/>
</ds:datastoreItem>
</file>

<file path=customXml/itemProps9.xml><?xml version="1.0" encoding="utf-8"?>
<ds:datastoreItem xmlns:ds="http://schemas.openxmlformats.org/officeDocument/2006/customXml" ds:itemID="{9010C6EF-EB2A-4D78-8C28-4996F021F82B}">
  <ds:schemaRefs/>
</ds:datastoreItem>
</file>

<file path=customXml/itemProps10.xml><?xml version="1.0" encoding="utf-8"?>
<ds:datastoreItem xmlns:ds="http://schemas.openxmlformats.org/officeDocument/2006/customXml" ds:itemID="{8189E734-A3EE-487D-A04A-5D4EF93EA8E5}">
  <ds:schemaRefs/>
</ds:datastoreItem>
</file>

<file path=customXml/itemProps11.xml><?xml version="1.0" encoding="utf-8"?>
<ds:datastoreItem xmlns:ds="http://schemas.openxmlformats.org/officeDocument/2006/customXml" ds:itemID="{18B11FEB-0821-4344-9E93-6A1472E46D2A}">
  <ds:schemaRefs/>
</ds:datastoreItem>
</file>

<file path=customXml/itemProps12.xml><?xml version="1.0" encoding="utf-8"?>
<ds:datastoreItem xmlns:ds="http://schemas.openxmlformats.org/officeDocument/2006/customXml" ds:itemID="{7F433A9C-3D5B-4700-A7AC-5BAB7A4FE344}">
  <ds:schemaRefs/>
</ds:datastoreItem>
</file>

<file path=customXml/itemProps13.xml><?xml version="1.0" encoding="utf-8"?>
<ds:datastoreItem xmlns:ds="http://schemas.openxmlformats.org/officeDocument/2006/customXml" ds:itemID="{ED2A4E2F-E5EB-4653-B8F4-22C0FECB1057}">
  <ds:schemaRefs/>
</ds:datastoreItem>
</file>

<file path=customXml/itemProps14.xml><?xml version="1.0" encoding="utf-8"?>
<ds:datastoreItem xmlns:ds="http://schemas.openxmlformats.org/officeDocument/2006/customXml" ds:itemID="{BD14D864-57A1-4E75-B27D-5F47F0FD8B53}">
  <ds:schemaRefs/>
</ds:datastoreItem>
</file>

<file path=customXml/itemProps15.xml><?xml version="1.0" encoding="utf-8"?>
<ds:datastoreItem xmlns:ds="http://schemas.openxmlformats.org/officeDocument/2006/customXml" ds:itemID="{EF07D726-4820-49FE-A5B5-BF5536333CC1}">
  <ds:schemaRefs/>
</ds:datastoreItem>
</file>

<file path=customXml/itemProps16.xml><?xml version="1.0" encoding="utf-8"?>
<ds:datastoreItem xmlns:ds="http://schemas.openxmlformats.org/officeDocument/2006/customXml" ds:itemID="{031DE247-75A7-46E6-B25F-529F4D1B510B}">
  <ds:schemaRefs/>
</ds:datastoreItem>
</file>

<file path=customXml/itemProps17.xml><?xml version="1.0" encoding="utf-8"?>
<ds:datastoreItem xmlns:ds="http://schemas.openxmlformats.org/officeDocument/2006/customXml" ds:itemID="{B97D4F64-3F14-423E-8C15-CB75B3E3B847}">
  <ds:schemaRefs/>
</ds:datastoreItem>
</file>

<file path=customXml/itemProps18.xml><?xml version="1.0" encoding="utf-8"?>
<ds:datastoreItem xmlns:ds="http://schemas.openxmlformats.org/officeDocument/2006/customXml" ds:itemID="{6C8C071E-B83A-4818-89FE-5FA4E03483B3}">
  <ds:schemaRefs/>
</ds:datastoreItem>
</file>

<file path=customXml/itemProps19.xml><?xml version="1.0" encoding="utf-8"?>
<ds:datastoreItem xmlns:ds="http://schemas.openxmlformats.org/officeDocument/2006/customXml" ds:itemID="{5DBD5B27-5F8E-4D94-A337-40D684FB8A34}">
  <ds:schemaRefs/>
</ds:datastoreItem>
</file>

<file path=customXml/itemProps20.xml><?xml version="1.0" encoding="utf-8"?>
<ds:datastoreItem xmlns:ds="http://schemas.openxmlformats.org/officeDocument/2006/customXml" ds:itemID="{E0E8D764-9217-40D2-9F43-3C1025F9070C}">
  <ds:schemaRefs/>
</ds:datastoreItem>
</file>

<file path=customXml/itemProps21.xml><?xml version="1.0" encoding="utf-8"?>
<ds:datastoreItem xmlns:ds="http://schemas.openxmlformats.org/officeDocument/2006/customXml" ds:itemID="{B4443AB2-9D06-42DC-989C-2503674B0F2B}">
  <ds:schemaRefs/>
</ds:datastoreItem>
</file>

<file path=customXml/itemProps22.xml><?xml version="1.0" encoding="utf-8"?>
<ds:datastoreItem xmlns:ds="http://schemas.openxmlformats.org/officeDocument/2006/customXml" ds:itemID="{24517DF7-BC22-40B6-815F-CF3207FDB604}">
  <ds:schemaRefs/>
</ds:datastoreItem>
</file>

<file path=customXml/itemProps23.xml><?xml version="1.0" encoding="utf-8"?>
<ds:datastoreItem xmlns:ds="http://schemas.openxmlformats.org/officeDocument/2006/customXml" ds:itemID="{0AC4EB73-8CF2-4BA4-B3C3-9E3AFD6C1C5D}">
  <ds:schemaRefs/>
</ds:datastoreItem>
</file>

<file path=customXml/itemProps24.xml><?xml version="1.0" encoding="utf-8"?>
<ds:datastoreItem xmlns:ds="http://schemas.openxmlformats.org/officeDocument/2006/customXml" ds:itemID="{7F62E03F-D654-4F38-B955-892C7F7E0DEF}">
  <ds:schemaRefs/>
</ds:datastoreItem>
</file>

<file path=customXml/itemProps25.xml><?xml version="1.0" encoding="utf-8"?>
<ds:datastoreItem xmlns:ds="http://schemas.openxmlformats.org/officeDocument/2006/customXml" ds:itemID="{710BC550-C2E9-4A4B-9E66-F468298D4648}">
  <ds:schemaRefs/>
</ds:datastoreItem>
</file>

<file path=customXml/itemProps26.xml><?xml version="1.0" encoding="utf-8"?>
<ds:datastoreItem xmlns:ds="http://schemas.openxmlformats.org/officeDocument/2006/customXml" ds:itemID="{2D65620B-A6ED-4FB5-91EB-2E050D8C8AC6}">
  <ds:schemaRefs>
    <ds:schemaRef ds:uri="http://schemas.microsoft.com/DataMashup"/>
  </ds:schemaRefs>
</ds:datastoreItem>
</file>

<file path=customXml/itemProps27.xml><?xml version="1.0" encoding="utf-8"?>
<ds:datastoreItem xmlns:ds="http://schemas.openxmlformats.org/officeDocument/2006/customXml" ds:itemID="{B8AE8118-D868-4B2F-AAC4-F6FE0CB075BA}">
  <ds:schemaRefs/>
</ds:datastoreItem>
</file>

<file path=customXml/itemProps28.xml><?xml version="1.0" encoding="utf-8"?>
<ds:datastoreItem xmlns:ds="http://schemas.openxmlformats.org/officeDocument/2006/customXml" ds:itemID="{AD9E4E74-BAF1-4B73-AF41-FF382DDDC920}">
  <ds:schemaRefs/>
</ds:datastoreItem>
</file>

<file path=customXml/itemProps29.xml><?xml version="1.0" encoding="utf-8"?>
<ds:datastoreItem xmlns:ds="http://schemas.openxmlformats.org/officeDocument/2006/customXml" ds:itemID="{3C6129B6-81E3-4F90-95AC-BBD4FE220D7D}">
  <ds:schemaRefs/>
</ds:datastoreItem>
</file>

<file path=customXml/itemProps30.xml><?xml version="1.0" encoding="utf-8"?>
<ds:datastoreItem xmlns:ds="http://schemas.openxmlformats.org/officeDocument/2006/customXml" ds:itemID="{0160A594-7F53-44DF-AC65-53D9C59AEB1B}">
  <ds:schemaRefs/>
</ds:datastoreItem>
</file>

<file path=customXml/itemProps31.xml><?xml version="1.0" encoding="utf-8"?>
<ds:datastoreItem xmlns:ds="http://schemas.openxmlformats.org/officeDocument/2006/customXml" ds:itemID="{2456422A-BC64-40FC-9B25-F9264A47BD57}">
  <ds:schemaRefs/>
</ds:datastoreItem>
</file>

<file path=customXml/itemProps32.xml><?xml version="1.0" encoding="utf-8"?>
<ds:datastoreItem xmlns:ds="http://schemas.openxmlformats.org/officeDocument/2006/customXml" ds:itemID="{28F543DC-7AF1-4C80-8556-B2168FEF81B4}">
  <ds:schemaRefs/>
</ds:datastoreItem>
</file>

<file path=customXml/itemProps33.xml><?xml version="1.0" encoding="utf-8"?>
<ds:datastoreItem xmlns:ds="http://schemas.openxmlformats.org/officeDocument/2006/customXml" ds:itemID="{CD67B4E0-CC04-452E-B9DF-2310F5D5907D}">
  <ds:schemaRefs/>
</ds:datastoreItem>
</file>

<file path=customXml/itemProps34.xml><?xml version="1.0" encoding="utf-8"?>
<ds:datastoreItem xmlns:ds="http://schemas.openxmlformats.org/officeDocument/2006/customXml" ds:itemID="{3726FBA9-1B0F-496C-9D18-65D2C6F68432}">
  <ds:schemaRefs/>
</ds:datastoreItem>
</file>

<file path=customXml/itemProps35.xml><?xml version="1.0" encoding="utf-8"?>
<ds:datastoreItem xmlns:ds="http://schemas.openxmlformats.org/officeDocument/2006/customXml" ds:itemID="{E8977CD9-3903-4D8C-B301-4CAB683C1D06}">
  <ds:schemaRefs/>
</ds:datastoreItem>
</file>

<file path=customXml/itemProps36.xml><?xml version="1.0" encoding="utf-8"?>
<ds:datastoreItem xmlns:ds="http://schemas.openxmlformats.org/officeDocument/2006/customXml" ds:itemID="{E05613CC-6DC1-41C4-ACFD-90BA358A0352}">
  <ds:schemaRefs/>
</ds:datastoreItem>
</file>

<file path=customXml/itemProps37.xml><?xml version="1.0" encoding="utf-8"?>
<ds:datastoreItem xmlns:ds="http://schemas.openxmlformats.org/officeDocument/2006/customXml" ds:itemID="{B101C00F-D286-418D-B47A-E6397006F57C}">
  <ds:schemaRefs/>
</ds:datastoreItem>
</file>

<file path=customXml/itemProps38.xml><?xml version="1.0" encoding="utf-8"?>
<ds:datastoreItem xmlns:ds="http://schemas.openxmlformats.org/officeDocument/2006/customXml" ds:itemID="{A679D942-A371-418D-9838-0AF75E2700AE}">
  <ds:schemaRefs/>
</ds:datastoreItem>
</file>

<file path=customXml/itemProps39.xml><?xml version="1.0" encoding="utf-8"?>
<ds:datastoreItem xmlns:ds="http://schemas.openxmlformats.org/officeDocument/2006/customXml" ds:itemID="{2DA4FC27-DA2E-485C-B3B3-E8F712427B8F}">
  <ds:schemaRefs/>
</ds:datastoreItem>
</file>

<file path=customXml/itemProps40.xml><?xml version="1.0" encoding="utf-8"?>
<ds:datastoreItem xmlns:ds="http://schemas.openxmlformats.org/officeDocument/2006/customXml" ds:itemID="{6FBDDB44-8302-47D2-B75D-5883175AF791}">
  <ds:schemaRefs/>
</ds:datastoreItem>
</file>

<file path=customXml/itemProps41.xml><?xml version="1.0" encoding="utf-8"?>
<ds:datastoreItem xmlns:ds="http://schemas.openxmlformats.org/officeDocument/2006/customXml" ds:itemID="{E4CAADEC-06AB-42AA-95DA-A2D0FD708E76}">
  <ds:schemaRefs/>
</ds:datastoreItem>
</file>

<file path=customXml/itemProps42.xml><?xml version="1.0" encoding="utf-8"?>
<ds:datastoreItem xmlns:ds="http://schemas.openxmlformats.org/officeDocument/2006/customXml" ds:itemID="{7B435723-7FA5-4520-8616-1E678AF6FB45}">
  <ds:schemaRefs/>
</ds:datastoreItem>
</file>

<file path=customXml/itemProps43.xml><?xml version="1.0" encoding="utf-8"?>
<ds:datastoreItem xmlns:ds="http://schemas.openxmlformats.org/officeDocument/2006/customXml" ds:itemID="{A79DE8FE-B484-44B3-B868-D5CD8AFC28F9}">
  <ds:schemaRefs/>
</ds:datastoreItem>
</file>

<file path=customXml/itemProps44.xml><?xml version="1.0" encoding="utf-8"?>
<ds:datastoreItem xmlns:ds="http://schemas.openxmlformats.org/officeDocument/2006/customXml" ds:itemID="{78B953E4-4280-4AC1-8776-BC39A1521D0C}">
  <ds:schemaRefs/>
</ds:datastoreItem>
</file>

<file path=customXml/itemProps45.xml><?xml version="1.0" encoding="utf-8"?>
<ds:datastoreItem xmlns:ds="http://schemas.openxmlformats.org/officeDocument/2006/customXml" ds:itemID="{8359A951-338F-4DF7-A206-2210BCAEA720}">
  <ds:schemaRefs/>
</ds:datastoreItem>
</file>

<file path=customXml/itemProps46.xml><?xml version="1.0" encoding="utf-8"?>
<ds:datastoreItem xmlns:ds="http://schemas.openxmlformats.org/officeDocument/2006/customXml" ds:itemID="{5C59A027-DB33-4B25-ADDF-BEE1700F00C4}">
  <ds:schemaRefs/>
</ds:datastoreItem>
</file>

<file path=customXml/itemProps47.xml><?xml version="1.0" encoding="utf-8"?>
<ds:datastoreItem xmlns:ds="http://schemas.openxmlformats.org/officeDocument/2006/customXml" ds:itemID="{04686D34-A5D2-4233-BA3E-A29FDF69E733}">
  <ds:schemaRefs/>
</ds:datastoreItem>
</file>

<file path=customXml/itemProps48.xml><?xml version="1.0" encoding="utf-8"?>
<ds:datastoreItem xmlns:ds="http://schemas.openxmlformats.org/officeDocument/2006/customXml" ds:itemID="{431DE8DF-E5C2-44C8-ADBF-2FF447F7F3D7}">
  <ds:schemaRefs/>
</ds:datastoreItem>
</file>

<file path=customXml/itemProps49.xml><?xml version="1.0" encoding="utf-8"?>
<ds:datastoreItem xmlns:ds="http://schemas.openxmlformats.org/officeDocument/2006/customXml" ds:itemID="{50FB5DA6-0AE7-44C6-9730-B943C46BD654}">
  <ds:schemaRefs/>
</ds:datastoreItem>
</file>

<file path=customXml/itemProps50.xml><?xml version="1.0" encoding="utf-8"?>
<ds:datastoreItem xmlns:ds="http://schemas.openxmlformats.org/officeDocument/2006/customXml" ds:itemID="{BD2BA25F-6D28-408B-96ED-83D2D9809A49}">
  <ds:schemaRefs/>
</ds:datastoreItem>
</file>

<file path=customXml/itemProps51.xml><?xml version="1.0" encoding="utf-8"?>
<ds:datastoreItem xmlns:ds="http://schemas.openxmlformats.org/officeDocument/2006/customXml" ds:itemID="{6EAABD4F-5021-49DC-AAFE-DDA4C6A19DD9}">
  <ds:schemaRefs/>
</ds:datastoreItem>
</file>

<file path=customXml/itemProps52.xml><?xml version="1.0" encoding="utf-8"?>
<ds:datastoreItem xmlns:ds="http://schemas.openxmlformats.org/officeDocument/2006/customXml" ds:itemID="{207C96E1-A3B6-4B13-87D0-A9C05F9D73DF}">
  <ds:schemaRefs/>
</ds:datastoreItem>
</file>

<file path=customXml/itemProps53.xml><?xml version="1.0" encoding="utf-8"?>
<ds:datastoreItem xmlns:ds="http://schemas.openxmlformats.org/officeDocument/2006/customXml" ds:itemID="{E387B121-279D-40D1-908B-C68B92A2A0F3}">
  <ds:schemaRefs/>
</ds:datastoreItem>
</file>

<file path=customXml/itemProps54.xml><?xml version="1.0" encoding="utf-8"?>
<ds:datastoreItem xmlns:ds="http://schemas.openxmlformats.org/officeDocument/2006/customXml" ds:itemID="{B045FB74-0B63-4263-9BD8-71F8DA29B254}">
  <ds:schemaRefs/>
</ds:datastoreItem>
</file>

<file path=customXml/itemProps55.xml><?xml version="1.0" encoding="utf-8"?>
<ds:datastoreItem xmlns:ds="http://schemas.openxmlformats.org/officeDocument/2006/customXml" ds:itemID="{738E9DBA-D83E-4868-A0E5-41B351D7AE1C}">
  <ds:schemaRefs/>
</ds:datastoreItem>
</file>

<file path=customXml/itemProps56.xml><?xml version="1.0" encoding="utf-8"?>
<ds:datastoreItem xmlns:ds="http://schemas.openxmlformats.org/officeDocument/2006/customXml" ds:itemID="{731DB312-3E4D-40CD-B294-0EA3D047EADF}">
  <ds:schemaRefs/>
</ds:datastoreItem>
</file>

<file path=customXml/itemProps57.xml><?xml version="1.0" encoding="utf-8"?>
<ds:datastoreItem xmlns:ds="http://schemas.openxmlformats.org/officeDocument/2006/customXml" ds:itemID="{E37C443E-C471-4E2C-A7B4-04913C7C4A2E}">
  <ds:schemaRefs/>
</ds:datastoreItem>
</file>

<file path=customXml/itemProps58.xml><?xml version="1.0" encoding="utf-8"?>
<ds:datastoreItem xmlns:ds="http://schemas.openxmlformats.org/officeDocument/2006/customXml" ds:itemID="{5CE4ED9E-38A6-4F82-867E-83913DC3BAC7}">
  <ds:schemaRefs/>
</ds:datastoreItem>
</file>

<file path=customXml/itemProps59.xml><?xml version="1.0" encoding="utf-8"?>
<ds:datastoreItem xmlns:ds="http://schemas.openxmlformats.org/officeDocument/2006/customXml" ds:itemID="{17A1957A-5F21-451F-B03A-3FAC7DCD883C}">
  <ds:schemaRefs/>
</ds:datastoreItem>
</file>

<file path=customXml/itemProps60.xml><?xml version="1.0" encoding="utf-8"?>
<ds:datastoreItem xmlns:ds="http://schemas.openxmlformats.org/officeDocument/2006/customXml" ds:itemID="{C4DF2DAF-D9AA-4947-A66C-16023954594E}">
  <ds:schemaRefs/>
</ds:datastoreItem>
</file>

<file path=customXml/itemProps61.xml><?xml version="1.0" encoding="utf-8"?>
<ds:datastoreItem xmlns:ds="http://schemas.openxmlformats.org/officeDocument/2006/customXml" ds:itemID="{D03417B9-8E4B-4661-A451-6E3149130BA3}">
  <ds:schemaRefs/>
</ds:datastoreItem>
</file>

<file path=customXml/itemProps62.xml><?xml version="1.0" encoding="utf-8"?>
<ds:datastoreItem xmlns:ds="http://schemas.openxmlformats.org/officeDocument/2006/customXml" ds:itemID="{CA495122-D44F-47E1-8910-17D4F6E624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 &amp; A</vt:lpstr>
      <vt:lpstr>Metadata</vt:lpstr>
      <vt:lpstr>Pivot Tables</vt:lpstr>
      <vt:lpstr>Cancellations</vt:lpstr>
      <vt:lpstr>Pricing</vt:lpstr>
      <vt:lpstr>Seasonality</vt:lpstr>
      <vt:lpstr>Customers</vt:lpstr>
      <vt:lpstr>Market_Segment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asemmohamed</dc:creator>
  <cp:lastModifiedBy>asemmohamed</cp:lastModifiedBy>
  <dcterms:created xsi:type="dcterms:W3CDTF">2026-03-09T04:15:17Z</dcterms:created>
  <dcterms:modified xsi:type="dcterms:W3CDTF">2026-03-19T07:44:43Z</dcterms:modified>
</cp:coreProperties>
</file>