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hah4\Box Sync\projects\tl1\mscr\quant-epi\"/>
    </mc:Choice>
  </mc:AlternateContent>
  <xr:revisionPtr revIDLastSave="0" documentId="13_ncr:1_{A348C3D5-236F-4F38-9ADB-8DD875CA77D4}" xr6:coauthVersionLast="45" xr6:coauthVersionMax="45" xr10:uidLastSave="{00000000-0000-0000-0000-000000000000}"/>
  <bookViews>
    <workbookView xWindow="-110" yWindow="-110" windowWidth="19420" windowHeight="10420" xr2:uid="{FC4C3671-23B8-4F8E-9BFA-4CD1ADD27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 l="1"/>
  <c r="B21" i="1"/>
  <c r="C13" i="1"/>
  <c r="E13" i="1" s="1"/>
  <c r="C14" i="1"/>
  <c r="E14" i="1" s="1"/>
  <c r="C15" i="1"/>
  <c r="D15" i="1" s="1"/>
  <c r="C16" i="1"/>
  <c r="E16" i="1" s="1"/>
  <c r="C17" i="1"/>
  <c r="E17" i="1" s="1"/>
  <c r="C18" i="1"/>
  <c r="E18" i="1" s="1"/>
  <c r="C19" i="1"/>
  <c r="E19" i="1" s="1"/>
  <c r="C12" i="1"/>
  <c r="E12" i="1" s="1"/>
  <c r="B13" i="1"/>
  <c r="B14" i="1"/>
  <c r="D14" i="1" s="1"/>
  <c r="B15" i="1"/>
  <c r="B16" i="1"/>
  <c r="B17" i="1"/>
  <c r="B18" i="1"/>
  <c r="B19" i="1"/>
  <c r="B12" i="1"/>
  <c r="D19" i="1" l="1"/>
  <c r="D16" i="1"/>
  <c r="D12" i="1"/>
  <c r="D17" i="1"/>
  <c r="D13" i="1"/>
  <c r="D18" i="1"/>
  <c r="E15" i="1"/>
</calcChain>
</file>

<file path=xl/sharedStrings.xml><?xml version="1.0" encoding="utf-8"?>
<sst xmlns="http://schemas.openxmlformats.org/spreadsheetml/2006/main" count="43" uniqueCount="28">
  <si>
    <t>study</t>
  </si>
  <si>
    <t>outcomes</t>
  </si>
  <si>
    <t>cases</t>
  </si>
  <si>
    <t>control_percent</t>
  </si>
  <si>
    <t>coeff</t>
  </si>
  <si>
    <t>se</t>
  </si>
  <si>
    <t>weight</t>
  </si>
  <si>
    <t>rate_ratio</t>
  </si>
  <si>
    <t>boston</t>
  </si>
  <si>
    <t>jick</t>
  </si>
  <si>
    <t>hennekens</t>
  </si>
  <si>
    <t>wilhelmsen</t>
  </si>
  <si>
    <t>rosenberg_1987</t>
  </si>
  <si>
    <t>rosenberg_1988</t>
  </si>
  <si>
    <t>la_vecchia</t>
  </si>
  <si>
    <t>gerdes</t>
  </si>
  <si>
    <t>M</t>
  </si>
  <si>
    <t>D</t>
  </si>
  <si>
    <t>cup_cutoff</t>
  </si>
  <si>
    <t>NA</t>
  </si>
  <si>
    <t>se_calc</t>
  </si>
  <si>
    <t>weight_calc</t>
  </si>
  <si>
    <t>rate_5cup_calc</t>
  </si>
  <si>
    <t>denom</t>
  </si>
  <si>
    <t>num</t>
  </si>
  <si>
    <t>pooled rate</t>
  </si>
  <si>
    <t>conf_int_lower</t>
  </si>
  <si>
    <t>conf_int_upper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</si>
</sst>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1810-3A23-43A0-AA80-6919B80A8ADC}">
  <dimension ref="A1:I24"/>
  <sheetViews>
    <sheetView tabSelected="1" workbookViewId="0">
      <pane ySplit="1" topLeftCell="A6" activePane="bottomLeft" state="frozen"/>
      <selection pane="bottomLeft" activeCell="C21" sqref="C21"/>
    </sheetView>
  </sheetViews>
  <sheetFormatPr defaultRowHeight="14.5" x14ac:dyDescent="0.35"/>
  <cols>
    <col min="1" max="1" width="16.08984375" customWidth="1"/>
    <col min="2" max="2" width="8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 t="s">
        <v>16</v>
      </c>
      <c r="C2">
        <v>276</v>
      </c>
      <c r="D2">
        <v>9</v>
      </c>
      <c r="E2">
        <v>6</v>
      </c>
      <c r="F2">
        <v>66</v>
      </c>
      <c r="G2">
        <v>36</v>
      </c>
      <c r="H2">
        <v>772</v>
      </c>
      <c r="I2">
        <v>1.39</v>
      </c>
    </row>
    <row r="3" spans="1:9" x14ac:dyDescent="0.35">
      <c r="A3" t="s">
        <v>9</v>
      </c>
      <c r="B3" t="s">
        <v>16</v>
      </c>
      <c r="C3">
        <v>440</v>
      </c>
      <c r="D3">
        <v>11</v>
      </c>
      <c r="E3">
        <v>6</v>
      </c>
      <c r="F3">
        <v>79</v>
      </c>
      <c r="G3">
        <v>24</v>
      </c>
      <c r="H3">
        <v>1736</v>
      </c>
      <c r="I3">
        <v>1.45</v>
      </c>
    </row>
    <row r="4" spans="1:9" x14ac:dyDescent="0.35">
      <c r="A4" t="s">
        <v>10</v>
      </c>
      <c r="B4" t="s">
        <v>17</v>
      </c>
      <c r="C4">
        <v>649</v>
      </c>
      <c r="E4" t="s">
        <v>19</v>
      </c>
      <c r="F4">
        <v>30</v>
      </c>
      <c r="G4">
        <v>43</v>
      </c>
      <c r="H4">
        <v>538</v>
      </c>
      <c r="I4">
        <v>1.1599999999999999</v>
      </c>
    </row>
    <row r="5" spans="1:9" x14ac:dyDescent="0.35">
      <c r="A5" t="s">
        <v>11</v>
      </c>
      <c r="B5" t="s">
        <v>16</v>
      </c>
      <c r="C5">
        <v>230</v>
      </c>
      <c r="D5">
        <v>50</v>
      </c>
      <c r="E5">
        <v>5</v>
      </c>
      <c r="F5">
        <v>62</v>
      </c>
      <c r="G5">
        <v>23</v>
      </c>
      <c r="H5">
        <v>1890</v>
      </c>
      <c r="I5">
        <v>1.36</v>
      </c>
    </row>
    <row r="6" spans="1:9" x14ac:dyDescent="0.35">
      <c r="A6" t="s">
        <v>12</v>
      </c>
      <c r="B6" t="s">
        <v>16</v>
      </c>
      <c r="C6">
        <v>491</v>
      </c>
      <c r="D6">
        <v>22</v>
      </c>
      <c r="E6">
        <v>5</v>
      </c>
      <c r="F6">
        <v>70</v>
      </c>
      <c r="G6">
        <v>22</v>
      </c>
      <c r="H6">
        <v>2141</v>
      </c>
      <c r="I6">
        <v>1.42</v>
      </c>
    </row>
    <row r="7" spans="1:9" x14ac:dyDescent="0.35">
      <c r="A7" t="s">
        <v>13</v>
      </c>
      <c r="B7" t="s">
        <v>16</v>
      </c>
      <c r="C7">
        <v>1541</v>
      </c>
      <c r="D7">
        <v>28</v>
      </c>
      <c r="E7">
        <v>5</v>
      </c>
      <c r="F7">
        <v>74</v>
      </c>
      <c r="G7">
        <v>15</v>
      </c>
      <c r="H7">
        <v>4526</v>
      </c>
      <c r="I7">
        <v>1.45</v>
      </c>
    </row>
    <row r="8" spans="1:9" x14ac:dyDescent="0.35">
      <c r="A8" t="s">
        <v>14</v>
      </c>
      <c r="B8" t="s">
        <v>16</v>
      </c>
      <c r="C8">
        <v>262</v>
      </c>
      <c r="D8">
        <v>23</v>
      </c>
      <c r="E8">
        <v>4</v>
      </c>
      <c r="F8">
        <v>120</v>
      </c>
      <c r="G8">
        <v>46</v>
      </c>
      <c r="H8">
        <v>465</v>
      </c>
      <c r="I8">
        <v>1.82</v>
      </c>
    </row>
    <row r="9" spans="1:9" x14ac:dyDescent="0.35">
      <c r="A9" t="s">
        <v>15</v>
      </c>
      <c r="B9" t="s">
        <v>16</v>
      </c>
      <c r="C9">
        <v>57</v>
      </c>
      <c r="D9">
        <v>61</v>
      </c>
      <c r="E9">
        <v>5</v>
      </c>
      <c r="F9">
        <v>31</v>
      </c>
      <c r="G9">
        <v>52</v>
      </c>
      <c r="H9">
        <v>367</v>
      </c>
      <c r="I9">
        <v>1.17</v>
      </c>
    </row>
    <row r="11" spans="1:9" x14ac:dyDescent="0.35">
      <c r="A11" t="s">
        <v>0</v>
      </c>
      <c r="B11" t="s">
        <v>22</v>
      </c>
      <c r="C11" t="s">
        <v>21</v>
      </c>
      <c r="D11" t="s">
        <v>24</v>
      </c>
      <c r="E11" t="s">
        <v>23</v>
      </c>
    </row>
    <row r="12" spans="1:9" x14ac:dyDescent="0.35">
      <c r="A12" t="s">
        <v>8</v>
      </c>
      <c r="B12">
        <f t="shared" ref="B12:B19" si="0">EXP(F2/1000 * 5)</f>
        <v>1.3909681284637803</v>
      </c>
      <c r="C12">
        <f t="shared" ref="C12:C19" si="1">1/(G2/1000)^2</f>
        <v>771.60493827160508</v>
      </c>
      <c r="D12">
        <f>B12*C12</f>
        <v>1073.2778769010652</v>
      </c>
      <c r="E12">
        <f>C12</f>
        <v>771.60493827160508</v>
      </c>
    </row>
    <row r="13" spans="1:9" x14ac:dyDescent="0.35">
      <c r="A13" t="s">
        <v>9</v>
      </c>
      <c r="B13">
        <f t="shared" si="0"/>
        <v>1.4843841909209141</v>
      </c>
      <c r="C13">
        <f t="shared" si="1"/>
        <v>1736.1111111111111</v>
      </c>
      <c r="D13">
        <f t="shared" ref="D13:D19" si="2">B13*C13</f>
        <v>2577.0558870154759</v>
      </c>
      <c r="E13">
        <f t="shared" ref="E13:E19" si="3">C13</f>
        <v>1736.1111111111111</v>
      </c>
    </row>
    <row r="14" spans="1:9" x14ac:dyDescent="0.35">
      <c r="A14" t="s">
        <v>10</v>
      </c>
      <c r="B14">
        <f t="shared" si="0"/>
        <v>1.1618342427282831</v>
      </c>
      <c r="C14">
        <f t="shared" si="1"/>
        <v>540.83288263926454</v>
      </c>
      <c r="D14">
        <f t="shared" si="2"/>
        <v>628.35816264374432</v>
      </c>
      <c r="E14">
        <f t="shared" si="3"/>
        <v>540.83288263926454</v>
      </c>
    </row>
    <row r="15" spans="1:9" x14ac:dyDescent="0.35">
      <c r="A15" t="s">
        <v>11</v>
      </c>
      <c r="B15">
        <f t="shared" si="0"/>
        <v>1.3634251141321778</v>
      </c>
      <c r="C15">
        <f t="shared" si="1"/>
        <v>1890.359168241966</v>
      </c>
      <c r="D15">
        <f t="shared" si="2"/>
        <v>2577.363164711111</v>
      </c>
      <c r="E15">
        <f t="shared" si="3"/>
        <v>1890.359168241966</v>
      </c>
    </row>
    <row r="16" spans="1:9" x14ac:dyDescent="0.35">
      <c r="A16" t="s">
        <v>12</v>
      </c>
      <c r="B16">
        <f t="shared" si="0"/>
        <v>1.4190675485932573</v>
      </c>
      <c r="C16">
        <f t="shared" si="1"/>
        <v>2066.1157024793392</v>
      </c>
      <c r="D16">
        <f t="shared" si="2"/>
        <v>2931.9577450273919</v>
      </c>
      <c r="E16">
        <f t="shared" si="3"/>
        <v>2066.1157024793392</v>
      </c>
    </row>
    <row r="17" spans="1:5" x14ac:dyDescent="0.35">
      <c r="A17" t="s">
        <v>13</v>
      </c>
      <c r="B17">
        <f t="shared" si="0"/>
        <v>1.4477346146633245</v>
      </c>
      <c r="C17">
        <f t="shared" si="1"/>
        <v>4444.4444444444443</v>
      </c>
      <c r="D17">
        <f t="shared" si="2"/>
        <v>6434.3760651703315</v>
      </c>
      <c r="E17">
        <f t="shared" si="3"/>
        <v>4444.4444444444443</v>
      </c>
    </row>
    <row r="18" spans="1:5" x14ac:dyDescent="0.35">
      <c r="A18" t="s">
        <v>14</v>
      </c>
      <c r="B18">
        <f t="shared" si="0"/>
        <v>1.8221188003905089</v>
      </c>
      <c r="C18">
        <f t="shared" si="1"/>
        <v>472.5897920604915</v>
      </c>
      <c r="D18">
        <f t="shared" si="2"/>
        <v>861.11474498606287</v>
      </c>
      <c r="E18">
        <f t="shared" si="3"/>
        <v>472.5897920604915</v>
      </c>
    </row>
    <row r="19" spans="1:5" x14ac:dyDescent="0.35">
      <c r="A19" t="s">
        <v>15</v>
      </c>
      <c r="B19">
        <f t="shared" si="0"/>
        <v>1.167657961105125</v>
      </c>
      <c r="C19">
        <f t="shared" si="1"/>
        <v>369.82248520710061</v>
      </c>
      <c r="D19">
        <f t="shared" si="2"/>
        <v>431.82616904775335</v>
      </c>
      <c r="E19">
        <f t="shared" si="3"/>
        <v>369.82248520710061</v>
      </c>
    </row>
    <row r="21" spans="1:5" x14ac:dyDescent="0.35">
      <c r="A21" t="s">
        <v>25</v>
      </c>
      <c r="B21">
        <f>SUM(D12:D19)/SUM(E12:E19)</f>
        <v>1.4249511928345946</v>
      </c>
    </row>
    <row r="22" spans="1:5" x14ac:dyDescent="0.35">
      <c r="A22" t="s">
        <v>20</v>
      </c>
      <c r="B22">
        <f>SQRT(1/SUM(C12:C19))</f>
        <v>9.0196738715274324E-3</v>
      </c>
    </row>
    <row r="23" spans="1:5" x14ac:dyDescent="0.35">
      <c r="A23" t="s">
        <v>26</v>
      </c>
      <c r="B23">
        <f>B21-(1.96*B22*5)</f>
        <v>1.3365583888936257</v>
      </c>
    </row>
    <row r="24" spans="1:5" x14ac:dyDescent="0.35">
      <c r="A24" t="s">
        <v>27</v>
      </c>
      <c r="B24">
        <f>B21+(1.96*B22*5)</f>
        <v>1.5133439967755635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Shah</dc:creator>
  <cp:lastModifiedBy>Anish Shah</cp:lastModifiedBy>
  <dcterms:created xsi:type="dcterms:W3CDTF">2019-11-30T18:12:09Z</dcterms:created>
  <dcterms:modified xsi:type="dcterms:W3CDTF">2019-12-02T20:16:50Z</dcterms:modified>
</cp:coreProperties>
</file>